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Y:\OEB\Rate Applications\2019 Cost of Service\OEB Models\OEB Models (04-11-19) - Final for Submission\"/>
    </mc:Choice>
  </mc:AlternateContent>
  <xr:revisionPtr revIDLastSave="0" documentId="13_ncr:1_{AB58C7DE-A10C-4112-8D06-B353B4E02517}" xr6:coauthVersionLast="43" xr6:coauthVersionMax="43" xr10:uidLastSave="{00000000-0000-0000-0000-000000000000}"/>
  <bookViews>
    <workbookView xWindow="28680" yWindow="-120" windowWidth="29040" windowHeight="16440" tabRatio="589" xr2:uid="{3A55130C-94C0-44C0-AF15-7991679D90E9}"/>
  </bookViews>
  <sheets>
    <sheet name="App.2-C_DepExp - 2014" sheetId="2" r:id="rId1"/>
    <sheet name="App.2-C_DepExp - 2015" sheetId="8" r:id="rId2"/>
    <sheet name="App.2-C_DepExp - 2016" sheetId="9" r:id="rId3"/>
    <sheet name="App.2-C_DepExp - 2017" sheetId="10" r:id="rId4"/>
    <sheet name="App.2-C_DepExp - 2018" sheetId="11" r:id="rId5"/>
    <sheet name="App.2-C_DepExp - 2019" sheetId="12" r:id="rId6"/>
  </sheets>
  <definedNames>
    <definedName name="_xlnm.Print_Area" localSheetId="0">'App.2-C_DepExp - 2014'!$A$1:$Z$97</definedName>
    <definedName name="_xlnm.Print_Area" localSheetId="1">'App.2-C_DepExp - 2015'!$A$1:$Z$97</definedName>
    <definedName name="_xlnm.Print_Area" localSheetId="2">'App.2-C_DepExp - 2016'!$A$1:$Z$97</definedName>
    <definedName name="_xlnm.Print_Area" localSheetId="3">'App.2-C_DepExp - 2017'!$A$1:$Z$97</definedName>
    <definedName name="_xlnm.Print_Area" localSheetId="4">'App.2-C_DepExp - 2018'!$A$1:$Z$97</definedName>
    <definedName name="_xlnm.Print_Area" localSheetId="5">'App.2-C_DepExp - 2019'!$A$1:$Z$97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93" i="12" l="1"/>
  <c r="Q92" i="12"/>
  <c r="V91" i="12"/>
  <c r="Q91" i="12"/>
  <c r="Q89" i="12"/>
  <c r="Q88" i="12"/>
  <c r="Q87" i="12"/>
  <c r="Q85" i="12"/>
  <c r="Q84" i="12"/>
  <c r="Q83" i="12"/>
  <c r="Q82" i="12"/>
  <c r="Q81" i="12"/>
  <c r="Q80" i="12"/>
  <c r="Q79" i="12"/>
  <c r="Q78" i="12"/>
  <c r="Q77" i="12"/>
  <c r="S76" i="12"/>
  <c r="Q76" i="12"/>
  <c r="S75" i="12"/>
  <c r="Q75" i="12"/>
  <c r="S74" i="12"/>
  <c r="Q74" i="12"/>
  <c r="Q73" i="12"/>
  <c r="Q72" i="12"/>
  <c r="Q71" i="12"/>
  <c r="Q70" i="12"/>
  <c r="Q69" i="12"/>
  <c r="Q68" i="12"/>
  <c r="Q67" i="12"/>
  <c r="Q65" i="12"/>
  <c r="Q64" i="12"/>
  <c r="Q63" i="12"/>
  <c r="S62" i="12"/>
  <c r="Q62" i="12"/>
  <c r="Q61" i="12"/>
  <c r="S60" i="12"/>
  <c r="Q60" i="12"/>
  <c r="S59" i="12"/>
  <c r="Q59" i="12"/>
  <c r="S58" i="12"/>
  <c r="Q58" i="12"/>
  <c r="S57" i="12"/>
  <c r="Q57" i="12"/>
  <c r="S56" i="12"/>
  <c r="Q56" i="12"/>
  <c r="U55" i="12"/>
  <c r="Q55" i="12"/>
  <c r="U54" i="12"/>
  <c r="Q54" i="12"/>
  <c r="S53" i="12"/>
  <c r="Q53" i="12"/>
  <c r="V52" i="12"/>
  <c r="Q52" i="12"/>
  <c r="Q51" i="12"/>
  <c r="U50" i="12"/>
  <c r="Q50" i="12"/>
  <c r="S49" i="12"/>
  <c r="Q49" i="12"/>
  <c r="S48" i="12"/>
  <c r="Q48" i="12"/>
  <c r="U47" i="12"/>
  <c r="Q47" i="12"/>
  <c r="S46" i="12"/>
  <c r="Q46" i="12"/>
  <c r="S45" i="12"/>
  <c r="S43" i="12"/>
  <c r="Q43" i="12"/>
  <c r="S42" i="12"/>
  <c r="Q42" i="12"/>
  <c r="V41" i="12"/>
  <c r="Q41" i="12"/>
  <c r="S40" i="12"/>
  <c r="S39" i="12"/>
  <c r="S38" i="12"/>
  <c r="Q37" i="12"/>
  <c r="S36" i="12"/>
  <c r="Q36" i="12"/>
  <c r="S35" i="12"/>
  <c r="Q35" i="12"/>
  <c r="S34" i="12"/>
  <c r="Q34" i="12"/>
  <c r="S33" i="12"/>
  <c r="S32" i="12"/>
  <c r="S31" i="12"/>
  <c r="Q31" i="12"/>
  <c r="S30" i="12"/>
  <c r="S29" i="12"/>
  <c r="Q28" i="12"/>
  <c r="U27" i="12"/>
  <c r="Q27" i="12"/>
  <c r="S26" i="12"/>
  <c r="Q26" i="12"/>
  <c r="S25" i="12"/>
  <c r="Q24" i="12"/>
  <c r="S23" i="12"/>
  <c r="Q23" i="12"/>
  <c r="S22" i="12"/>
  <c r="Q22" i="12"/>
  <c r="S21" i="12"/>
  <c r="Q21" i="12"/>
  <c r="U20" i="12"/>
  <c r="Q20" i="12"/>
  <c r="U19" i="12"/>
  <c r="Q19" i="12"/>
  <c r="Q18" i="12"/>
  <c r="S17" i="12"/>
  <c r="Q17" i="12"/>
  <c r="S16" i="12"/>
  <c r="Q16" i="12"/>
  <c r="S15" i="12"/>
  <c r="Q15" i="12"/>
  <c r="Q90" i="12"/>
  <c r="Q66" i="12"/>
  <c r="V64" i="12"/>
  <c r="S24" i="12"/>
  <c r="S18" i="12"/>
  <c r="Q86" i="12"/>
  <c r="V67" i="12"/>
  <c r="S55" i="12"/>
  <c r="S51" i="12"/>
  <c r="Q38" i="12"/>
  <c r="U22" i="12"/>
  <c r="S50" i="12" l="1"/>
  <c r="V25" i="12"/>
  <c r="V38" i="12"/>
  <c r="V86" i="12"/>
  <c r="M47" i="12"/>
  <c r="M19" i="12"/>
  <c r="S19" i="12"/>
  <c r="G33" i="12"/>
  <c r="V55" i="12"/>
  <c r="S27" i="12"/>
  <c r="S47" i="12"/>
  <c r="M22" i="12"/>
  <c r="G43" i="12"/>
  <c r="T43" i="12" s="1"/>
  <c r="V68" i="12"/>
  <c r="V78" i="12"/>
  <c r="G88" i="12"/>
  <c r="T88" i="12" s="1"/>
  <c r="S20" i="12"/>
  <c r="V15" i="12"/>
  <c r="M23" i="12"/>
  <c r="U23" i="12" s="1"/>
  <c r="M27" i="12"/>
  <c r="V33" i="12"/>
  <c r="M35" i="12"/>
  <c r="U35" i="12" s="1"/>
  <c r="V35" i="12"/>
  <c r="V39" i="12"/>
  <c r="M43" i="12"/>
  <c r="U43" i="12" s="1"/>
  <c r="V51" i="12"/>
  <c r="M55" i="12"/>
  <c r="M63" i="12"/>
  <c r="V63" i="12"/>
  <c r="M67" i="12"/>
  <c r="M71" i="12"/>
  <c r="U71" i="12" s="1"/>
  <c r="V71" i="12"/>
  <c r="V73" i="12"/>
  <c r="M75" i="12"/>
  <c r="U75" i="12" s="1"/>
  <c r="V75" i="12"/>
  <c r="M79" i="12"/>
  <c r="U79" i="12" s="1"/>
  <c r="V79" i="12"/>
  <c r="V83" i="12"/>
  <c r="V87" i="12"/>
  <c r="M91" i="12"/>
  <c r="V50" i="12"/>
  <c r="V54" i="12"/>
  <c r="U62" i="12"/>
  <c r="S54" i="12"/>
  <c r="M18" i="12"/>
  <c r="U18" i="12" s="1"/>
  <c r="V36" i="12"/>
  <c r="M42" i="12"/>
  <c r="U42" i="12" s="1"/>
  <c r="V44" i="12"/>
  <c r="M50" i="12"/>
  <c r="M54" i="12"/>
  <c r="M62" i="12"/>
  <c r="M74" i="12"/>
  <c r="U74" i="12" s="1"/>
  <c r="V74" i="12"/>
  <c r="M78" i="12"/>
  <c r="U78" i="12" s="1"/>
  <c r="V82" i="12"/>
  <c r="M90" i="12"/>
  <c r="U90" i="12" s="1"/>
  <c r="V90" i="12"/>
  <c r="G16" i="12"/>
  <c r="T16" i="12" s="1"/>
  <c r="M20" i="12"/>
  <c r="M21" i="12"/>
  <c r="G22" i="12"/>
  <c r="T22" i="12" s="1"/>
  <c r="G25" i="12"/>
  <c r="M25" i="12"/>
  <c r="U25" i="12" s="1"/>
  <c r="G27" i="12"/>
  <c r="T27" i="12" s="1"/>
  <c r="M28" i="12"/>
  <c r="U28" i="12" s="1"/>
  <c r="G29" i="12"/>
  <c r="G30" i="12"/>
  <c r="G35" i="12"/>
  <c r="T35" i="12" s="1"/>
  <c r="G37" i="12"/>
  <c r="T37" i="12" s="1"/>
  <c r="G39" i="12"/>
  <c r="G41" i="12"/>
  <c r="T41" i="12" s="1"/>
  <c r="M41" i="12"/>
  <c r="G42" i="12"/>
  <c r="T42" i="12" s="1"/>
  <c r="G44" i="12"/>
  <c r="G47" i="12"/>
  <c r="T47" i="12" s="1"/>
  <c r="G49" i="12"/>
  <c r="T49" i="12" s="1"/>
  <c r="M49" i="12"/>
  <c r="U49" i="12" s="1"/>
  <c r="M52" i="12"/>
  <c r="G54" i="12"/>
  <c r="T54" i="12" s="1"/>
  <c r="G55" i="12"/>
  <c r="T55" i="12" s="1"/>
  <c r="M61" i="12"/>
  <c r="M64" i="12"/>
  <c r="G66" i="12"/>
  <c r="T66" i="12" s="1"/>
  <c r="G70" i="12"/>
  <c r="T70" i="12" s="1"/>
  <c r="M73" i="12"/>
  <c r="U73" i="12" s="1"/>
  <c r="G74" i="12"/>
  <c r="T74" i="12" s="1"/>
  <c r="G76" i="12"/>
  <c r="T76" i="12" s="1"/>
  <c r="G81" i="12"/>
  <c r="T81" i="12" s="1"/>
  <c r="G89" i="12"/>
  <c r="T89" i="12" s="1"/>
  <c r="U61" i="12"/>
  <c r="S61" i="12"/>
  <c r="V45" i="12"/>
  <c r="N94" i="12"/>
  <c r="G20" i="12"/>
  <c r="T20" i="12" s="1"/>
  <c r="G24" i="12"/>
  <c r="T24" i="12" s="1"/>
  <c r="G48" i="12"/>
  <c r="T48" i="12" s="1"/>
  <c r="G80" i="12"/>
  <c r="T80" i="12" s="1"/>
  <c r="G84" i="12"/>
  <c r="T84" i="12" s="1"/>
  <c r="G92" i="12"/>
  <c r="T92" i="12" s="1"/>
  <c r="O94" i="12"/>
  <c r="G17" i="12"/>
  <c r="T17" i="12" s="1"/>
  <c r="C94" i="12"/>
  <c r="S37" i="12"/>
  <c r="V37" i="12"/>
  <c r="S52" i="12"/>
  <c r="G53" i="12"/>
  <c r="T53" i="12" s="1"/>
  <c r="G77" i="12"/>
  <c r="T77" i="12" s="1"/>
  <c r="G85" i="12"/>
  <c r="T85" i="12" s="1"/>
  <c r="G93" i="12"/>
  <c r="T93" i="12" s="1"/>
  <c r="S28" i="12"/>
  <c r="V40" i="12"/>
  <c r="S41" i="12"/>
  <c r="S44" i="12"/>
  <c r="V49" i="12"/>
  <c r="U52" i="12"/>
  <c r="F94" i="12"/>
  <c r="V34" i="12"/>
  <c r="V46" i="12"/>
  <c r="G50" i="12"/>
  <c r="T50" i="12" s="1"/>
  <c r="M72" i="12"/>
  <c r="U72" i="12" s="1"/>
  <c r="M76" i="12"/>
  <c r="U76" i="12" s="1"/>
  <c r="X76" i="12" s="1"/>
  <c r="Z76" i="12" s="1"/>
  <c r="U21" i="12"/>
  <c r="U41" i="12"/>
  <c r="S73" i="12"/>
  <c r="H94" i="12"/>
  <c r="L94" i="12"/>
  <c r="G18" i="12"/>
  <c r="T18" i="12" s="1"/>
  <c r="G28" i="12"/>
  <c r="T28" i="12" s="1"/>
  <c r="G31" i="12"/>
  <c r="T31" i="12" s="1"/>
  <c r="G34" i="12"/>
  <c r="T34" i="12" s="1"/>
  <c r="G36" i="12"/>
  <c r="T36" i="12" s="1"/>
  <c r="G38" i="12"/>
  <c r="T38" i="12" s="1"/>
  <c r="D94" i="12"/>
  <c r="G19" i="12"/>
  <c r="T19" i="12" s="1"/>
  <c r="G21" i="12"/>
  <c r="T21" i="12" s="1"/>
  <c r="G23" i="12"/>
  <c r="T23" i="12" s="1"/>
  <c r="G26" i="12"/>
  <c r="T26" i="12" s="1"/>
  <c r="G32" i="12"/>
  <c r="S77" i="12"/>
  <c r="V77" i="12"/>
  <c r="U81" i="12"/>
  <c r="S81" i="12"/>
  <c r="V81" i="12"/>
  <c r="S85" i="12"/>
  <c r="V85" i="12"/>
  <c r="S88" i="12"/>
  <c r="V88" i="12"/>
  <c r="S92" i="12"/>
  <c r="V92" i="12"/>
  <c r="S93" i="12"/>
  <c r="V93" i="12"/>
  <c r="E94" i="12"/>
  <c r="G65" i="12"/>
  <c r="T65" i="12" s="1"/>
  <c r="S70" i="12"/>
  <c r="U70" i="12"/>
  <c r="V70" i="12"/>
  <c r="V16" i="12"/>
  <c r="V17" i="12"/>
  <c r="V18" i="12"/>
  <c r="V19" i="12"/>
  <c r="V20" i="12"/>
  <c r="V21" i="12"/>
  <c r="V22" i="12"/>
  <c r="V23" i="12"/>
  <c r="V24" i="12"/>
  <c r="V26" i="12"/>
  <c r="V27" i="12"/>
  <c r="X27" i="12" s="1"/>
  <c r="Z27" i="12" s="1"/>
  <c r="V28" i="12"/>
  <c r="V29" i="12"/>
  <c r="V30" i="12"/>
  <c r="V31" i="12"/>
  <c r="V32" i="12"/>
  <c r="G45" i="12"/>
  <c r="G51" i="12"/>
  <c r="T51" i="12" s="1"/>
  <c r="G56" i="12"/>
  <c r="T56" i="12" s="1"/>
  <c r="G57" i="12"/>
  <c r="T57" i="12" s="1"/>
  <c r="G58" i="12"/>
  <c r="T58" i="12" s="1"/>
  <c r="G59" i="12"/>
  <c r="T59" i="12" s="1"/>
  <c r="G60" i="12"/>
  <c r="T60" i="12" s="1"/>
  <c r="G61" i="12"/>
  <c r="T61" i="12" s="1"/>
  <c r="G62" i="12"/>
  <c r="T62" i="12" s="1"/>
  <c r="U80" i="12"/>
  <c r="S80" i="12"/>
  <c r="V80" i="12"/>
  <c r="S84" i="12"/>
  <c r="V84" i="12"/>
  <c r="S89" i="12"/>
  <c r="V89" i="12"/>
  <c r="I94" i="12"/>
  <c r="S65" i="12"/>
  <c r="U65" i="12"/>
  <c r="V65" i="12"/>
  <c r="S66" i="12"/>
  <c r="U66" i="12"/>
  <c r="V66" i="12"/>
  <c r="G69" i="12"/>
  <c r="T69" i="12" s="1"/>
  <c r="S69" i="12"/>
  <c r="U69" i="12"/>
  <c r="V69" i="12"/>
  <c r="G15" i="12"/>
  <c r="W94" i="12"/>
  <c r="G40" i="12"/>
  <c r="G46" i="12"/>
  <c r="T46" i="12" s="1"/>
  <c r="G52" i="12"/>
  <c r="T52" i="12" s="1"/>
  <c r="G73" i="12"/>
  <c r="T73" i="12" s="1"/>
  <c r="G75" i="12"/>
  <c r="T75" i="12" s="1"/>
  <c r="V42" i="12"/>
  <c r="V43" i="12"/>
  <c r="V47" i="12"/>
  <c r="V48" i="12"/>
  <c r="V53" i="12"/>
  <c r="V56" i="12"/>
  <c r="V57" i="12"/>
  <c r="V58" i="12"/>
  <c r="V59" i="12"/>
  <c r="V60" i="12"/>
  <c r="V61" i="12"/>
  <c r="V62" i="12"/>
  <c r="G64" i="12"/>
  <c r="T64" i="12" s="1"/>
  <c r="S64" i="12"/>
  <c r="U64" i="12"/>
  <c r="M66" i="12"/>
  <c r="G68" i="12"/>
  <c r="T68" i="12" s="1"/>
  <c r="S68" i="12"/>
  <c r="M70" i="12"/>
  <c r="G72" i="12"/>
  <c r="T72" i="12" s="1"/>
  <c r="S72" i="12"/>
  <c r="M77" i="12"/>
  <c r="U77" i="12" s="1"/>
  <c r="G79" i="12"/>
  <c r="T79" i="12" s="1"/>
  <c r="S79" i="12"/>
  <c r="M81" i="12"/>
  <c r="G83" i="12"/>
  <c r="T83" i="12" s="1"/>
  <c r="S83" i="12"/>
  <c r="G87" i="12"/>
  <c r="T87" i="12" s="1"/>
  <c r="S87" i="12"/>
  <c r="G91" i="12"/>
  <c r="T91" i="12" s="1"/>
  <c r="U91" i="12"/>
  <c r="S91" i="12"/>
  <c r="M93" i="12"/>
  <c r="U93" i="12" s="1"/>
  <c r="G63" i="12"/>
  <c r="T63" i="12" s="1"/>
  <c r="S63" i="12"/>
  <c r="U63" i="12"/>
  <c r="M65" i="12"/>
  <c r="G67" i="12"/>
  <c r="T67" i="12" s="1"/>
  <c r="S67" i="12"/>
  <c r="U67" i="12"/>
  <c r="M69" i="12"/>
  <c r="G71" i="12"/>
  <c r="T71" i="12" s="1"/>
  <c r="S71" i="12"/>
  <c r="G78" i="12"/>
  <c r="T78" i="12" s="1"/>
  <c r="S78" i="12"/>
  <c r="M80" i="12"/>
  <c r="G82" i="12"/>
  <c r="T82" i="12" s="1"/>
  <c r="S82" i="12"/>
  <c r="G86" i="12"/>
  <c r="T86" i="12" s="1"/>
  <c r="S86" i="12"/>
  <c r="G90" i="12"/>
  <c r="T90" i="12" s="1"/>
  <c r="S90" i="12"/>
  <c r="U93" i="11"/>
  <c r="Q93" i="11"/>
  <c r="G93" i="11"/>
  <c r="V92" i="11"/>
  <c r="M91" i="11"/>
  <c r="G91" i="11"/>
  <c r="T91" i="11" s="1"/>
  <c r="S90" i="11"/>
  <c r="M90" i="11"/>
  <c r="G90" i="11"/>
  <c r="T90" i="11" s="1"/>
  <c r="V89" i="11"/>
  <c r="Q89" i="11"/>
  <c r="Q88" i="11"/>
  <c r="V87" i="11"/>
  <c r="S86" i="11"/>
  <c r="S85" i="11"/>
  <c r="Q85" i="11"/>
  <c r="Q84" i="11"/>
  <c r="V83" i="11"/>
  <c r="G83" i="11"/>
  <c r="T83" i="11" s="1"/>
  <c r="S82" i="11"/>
  <c r="G82" i="11"/>
  <c r="T82" i="11" s="1"/>
  <c r="S81" i="11"/>
  <c r="Q81" i="11"/>
  <c r="Q80" i="11"/>
  <c r="G80" i="11"/>
  <c r="T80" i="11" s="1"/>
  <c r="M79" i="11"/>
  <c r="G79" i="11"/>
  <c r="T79" i="11" s="1"/>
  <c r="M78" i="11"/>
  <c r="U78" i="11" s="1"/>
  <c r="S77" i="11"/>
  <c r="Q77" i="11"/>
  <c r="M77" i="11"/>
  <c r="U77" i="11" s="1"/>
  <c r="Q76" i="11"/>
  <c r="M75" i="11"/>
  <c r="M74" i="11"/>
  <c r="G74" i="11"/>
  <c r="T74" i="11" s="1"/>
  <c r="V73" i="11"/>
  <c r="Q73" i="11"/>
  <c r="G73" i="11"/>
  <c r="T73" i="11" s="1"/>
  <c r="Q72" i="11"/>
  <c r="G72" i="11"/>
  <c r="V71" i="11"/>
  <c r="M71" i="11"/>
  <c r="V70" i="11"/>
  <c r="M70" i="11"/>
  <c r="V69" i="11"/>
  <c r="Q69" i="11"/>
  <c r="M69" i="11"/>
  <c r="Q68" i="11"/>
  <c r="V68" i="11"/>
  <c r="M67" i="11"/>
  <c r="M66" i="11"/>
  <c r="S65" i="11"/>
  <c r="Q65" i="11"/>
  <c r="Q64" i="11"/>
  <c r="V63" i="11"/>
  <c r="M62" i="11"/>
  <c r="U61" i="11"/>
  <c r="Q61" i="11"/>
  <c r="Q60" i="11"/>
  <c r="V60" i="11"/>
  <c r="G60" i="11"/>
  <c r="V59" i="11"/>
  <c r="M59" i="11"/>
  <c r="Q57" i="11"/>
  <c r="Q56" i="11"/>
  <c r="U54" i="11"/>
  <c r="M54" i="11"/>
  <c r="V53" i="11"/>
  <c r="Q53" i="11"/>
  <c r="Q52" i="11"/>
  <c r="V51" i="11"/>
  <c r="S49" i="11"/>
  <c r="Q49" i="11"/>
  <c r="Q48" i="11"/>
  <c r="V48" i="11"/>
  <c r="M47" i="11"/>
  <c r="V45" i="11"/>
  <c r="V44" i="11"/>
  <c r="V43" i="11"/>
  <c r="M43" i="11"/>
  <c r="S41" i="11"/>
  <c r="Q41" i="11"/>
  <c r="V40" i="11"/>
  <c r="S38" i="11"/>
  <c r="S37" i="11"/>
  <c r="Q37" i="11"/>
  <c r="V36" i="11"/>
  <c r="V35" i="11"/>
  <c r="S34" i="11"/>
  <c r="S33" i="11"/>
  <c r="S30" i="11"/>
  <c r="S29" i="11"/>
  <c r="Q28" i="11"/>
  <c r="M28" i="11"/>
  <c r="M27" i="11"/>
  <c r="S26" i="11"/>
  <c r="S25" i="11"/>
  <c r="M23" i="11"/>
  <c r="M22" i="11"/>
  <c r="U21" i="11"/>
  <c r="Q21" i="11"/>
  <c r="Q20" i="11"/>
  <c r="M19" i="11"/>
  <c r="M18" i="11"/>
  <c r="G18" i="11"/>
  <c r="T18" i="11" s="1"/>
  <c r="S17" i="11"/>
  <c r="Q17" i="11"/>
  <c r="Q16" i="11"/>
  <c r="G16" i="11"/>
  <c r="T16" i="11" s="1"/>
  <c r="V15" i="11"/>
  <c r="M93" i="10"/>
  <c r="G93" i="10"/>
  <c r="T93" i="10" s="1"/>
  <c r="Q92" i="10"/>
  <c r="G92" i="10"/>
  <c r="T92" i="10" s="1"/>
  <c r="G91" i="10"/>
  <c r="T91" i="10" s="1"/>
  <c r="G90" i="10"/>
  <c r="T90" i="10" s="1"/>
  <c r="S89" i="10"/>
  <c r="G89" i="10"/>
  <c r="T89" i="10" s="1"/>
  <c r="Q88" i="10"/>
  <c r="G88" i="10"/>
  <c r="T88" i="10" s="1"/>
  <c r="G86" i="10"/>
  <c r="T86" i="10" s="1"/>
  <c r="G85" i="10"/>
  <c r="T85" i="10" s="1"/>
  <c r="Q84" i="10"/>
  <c r="G84" i="10"/>
  <c r="T84" i="10" s="1"/>
  <c r="V83" i="10"/>
  <c r="G83" i="10"/>
  <c r="T83" i="10" s="1"/>
  <c r="G82" i="10"/>
  <c r="T82" i="10" s="1"/>
  <c r="M81" i="10"/>
  <c r="G81" i="10"/>
  <c r="T81" i="10" s="1"/>
  <c r="Q80" i="10"/>
  <c r="G80" i="10"/>
  <c r="T80" i="10" s="1"/>
  <c r="M79" i="10"/>
  <c r="G78" i="10"/>
  <c r="T78" i="10" s="1"/>
  <c r="S77" i="10"/>
  <c r="G77" i="10"/>
  <c r="T77" i="10" s="1"/>
  <c r="Q76" i="10"/>
  <c r="G76" i="10"/>
  <c r="T76" i="10" s="1"/>
  <c r="V75" i="10"/>
  <c r="M75" i="10"/>
  <c r="V73" i="10"/>
  <c r="M73" i="10"/>
  <c r="Q72" i="10"/>
  <c r="M72" i="10"/>
  <c r="G72" i="10"/>
  <c r="T72" i="10" s="1"/>
  <c r="M71" i="10"/>
  <c r="M69" i="10"/>
  <c r="G69" i="10"/>
  <c r="T69" i="10" s="1"/>
  <c r="Q68" i="10"/>
  <c r="M67" i="10"/>
  <c r="M65" i="10"/>
  <c r="G65" i="10"/>
  <c r="T65" i="10" s="1"/>
  <c r="Q64" i="10"/>
  <c r="M64" i="10"/>
  <c r="G64" i="10"/>
  <c r="T64" i="10" s="1"/>
  <c r="M63" i="10"/>
  <c r="S61" i="10"/>
  <c r="M61" i="10"/>
  <c r="G61" i="10"/>
  <c r="T61" i="10" s="1"/>
  <c r="Q60" i="10"/>
  <c r="G60" i="10"/>
  <c r="T60" i="10" s="1"/>
  <c r="V59" i="10"/>
  <c r="M59" i="10"/>
  <c r="U59" i="10" s="1"/>
  <c r="G59" i="10"/>
  <c r="T59" i="10" s="1"/>
  <c r="G58" i="10"/>
  <c r="T58" i="10" s="1"/>
  <c r="S57" i="10"/>
  <c r="M57" i="10"/>
  <c r="U57" i="10" s="1"/>
  <c r="G57" i="10"/>
  <c r="T57" i="10" s="1"/>
  <c r="Q56" i="10"/>
  <c r="G56" i="10"/>
  <c r="T56" i="10" s="1"/>
  <c r="M55" i="10"/>
  <c r="G55" i="10"/>
  <c r="T55" i="10" s="1"/>
  <c r="G54" i="10"/>
  <c r="T54" i="10" s="1"/>
  <c r="G53" i="10"/>
  <c r="T53" i="10" s="1"/>
  <c r="Q52" i="10"/>
  <c r="M52" i="10"/>
  <c r="G52" i="10"/>
  <c r="T52" i="10" s="1"/>
  <c r="V51" i="10"/>
  <c r="G51" i="10"/>
  <c r="T51" i="10" s="1"/>
  <c r="G50" i="10"/>
  <c r="T50" i="10" s="1"/>
  <c r="S49" i="10"/>
  <c r="M49" i="10"/>
  <c r="U49" i="10" s="1"/>
  <c r="G49" i="10"/>
  <c r="T49" i="10" s="1"/>
  <c r="Q48" i="10"/>
  <c r="G48" i="10"/>
  <c r="T48" i="10" s="1"/>
  <c r="M47" i="10"/>
  <c r="G47" i="10"/>
  <c r="T47" i="10" s="1"/>
  <c r="G46" i="10"/>
  <c r="T46" i="10" s="1"/>
  <c r="V45" i="10"/>
  <c r="G45" i="10"/>
  <c r="G44" i="10"/>
  <c r="V43" i="10"/>
  <c r="M43" i="10"/>
  <c r="U43" i="10" s="1"/>
  <c r="G43" i="10"/>
  <c r="T43" i="10" s="1"/>
  <c r="G42" i="10"/>
  <c r="T42" i="10" s="1"/>
  <c r="M41" i="10"/>
  <c r="G41" i="10"/>
  <c r="T41" i="10" s="1"/>
  <c r="G40" i="10"/>
  <c r="V39" i="10"/>
  <c r="G39" i="10"/>
  <c r="T39" i="10" s="1"/>
  <c r="G38" i="10"/>
  <c r="T38" i="10" s="1"/>
  <c r="V37" i="10"/>
  <c r="G37" i="10"/>
  <c r="T37" i="10" s="1"/>
  <c r="Q36" i="10"/>
  <c r="G36" i="10"/>
  <c r="T36" i="10" s="1"/>
  <c r="V35" i="10"/>
  <c r="M35" i="10"/>
  <c r="U35" i="10" s="1"/>
  <c r="G35" i="10"/>
  <c r="T35" i="10" s="1"/>
  <c r="G34" i="10"/>
  <c r="T34" i="10" s="1"/>
  <c r="V33" i="10"/>
  <c r="G33" i="10"/>
  <c r="G32" i="10"/>
  <c r="V31" i="10"/>
  <c r="G31" i="10"/>
  <c r="G30" i="10"/>
  <c r="S29" i="10"/>
  <c r="G29" i="10"/>
  <c r="Q28" i="10"/>
  <c r="M28" i="10"/>
  <c r="G28" i="10"/>
  <c r="T28" i="10" s="1"/>
  <c r="M27" i="10"/>
  <c r="G27" i="10"/>
  <c r="T27" i="10" s="1"/>
  <c r="G26" i="10"/>
  <c r="T26" i="10" s="1"/>
  <c r="S25" i="10"/>
  <c r="M25" i="10"/>
  <c r="U25" i="10" s="1"/>
  <c r="G25" i="10"/>
  <c r="T25" i="10" s="1"/>
  <c r="Q24" i="10"/>
  <c r="G24" i="10"/>
  <c r="T24" i="10" s="1"/>
  <c r="M23" i="10"/>
  <c r="U23" i="10" s="1"/>
  <c r="G23" i="10"/>
  <c r="T23" i="10" s="1"/>
  <c r="G22" i="10"/>
  <c r="T22" i="10" s="1"/>
  <c r="M21" i="10"/>
  <c r="G21" i="10"/>
  <c r="T21" i="10" s="1"/>
  <c r="Q20" i="10"/>
  <c r="M20" i="10"/>
  <c r="G20" i="10"/>
  <c r="T20" i="10" s="1"/>
  <c r="M19" i="10"/>
  <c r="G19" i="10"/>
  <c r="T19" i="10" s="1"/>
  <c r="W94" i="10"/>
  <c r="I94" i="10"/>
  <c r="G18" i="10"/>
  <c r="T18" i="10" s="1"/>
  <c r="V17" i="10"/>
  <c r="C94" i="10"/>
  <c r="Q16" i="10"/>
  <c r="G16" i="10"/>
  <c r="T16" i="10" s="1"/>
  <c r="O94" i="10"/>
  <c r="E94" i="10"/>
  <c r="Q93" i="9"/>
  <c r="Q91" i="9"/>
  <c r="Q89" i="9"/>
  <c r="G89" i="9"/>
  <c r="T89" i="9" s="1"/>
  <c r="S88" i="9"/>
  <c r="Q87" i="9"/>
  <c r="S86" i="9"/>
  <c r="Q83" i="9"/>
  <c r="Q81" i="9"/>
  <c r="Q79" i="9"/>
  <c r="M79" i="9"/>
  <c r="S78" i="9"/>
  <c r="V78" i="9"/>
  <c r="Q77" i="9"/>
  <c r="M77" i="9"/>
  <c r="Q75" i="9"/>
  <c r="M75" i="9"/>
  <c r="Q73" i="9"/>
  <c r="S72" i="9"/>
  <c r="Q71" i="9"/>
  <c r="M71" i="9"/>
  <c r="U71" i="9" s="1"/>
  <c r="U70" i="9"/>
  <c r="Q69" i="9"/>
  <c r="M69" i="9"/>
  <c r="S68" i="9"/>
  <c r="G68" i="9"/>
  <c r="Q67" i="9"/>
  <c r="M67" i="9"/>
  <c r="V66" i="9"/>
  <c r="Q65" i="9"/>
  <c r="S64" i="9"/>
  <c r="Q63" i="9"/>
  <c r="M63" i="9"/>
  <c r="U63" i="9" s="1"/>
  <c r="G63" i="9"/>
  <c r="T63" i="9" s="1"/>
  <c r="U62" i="9"/>
  <c r="Q61" i="9"/>
  <c r="M61" i="9"/>
  <c r="S60" i="9"/>
  <c r="G60" i="9"/>
  <c r="Q59" i="9"/>
  <c r="M59" i="9"/>
  <c r="U59" i="9" s="1"/>
  <c r="S58" i="9"/>
  <c r="V58" i="9"/>
  <c r="Q57" i="9"/>
  <c r="M57" i="9"/>
  <c r="Q55" i="9"/>
  <c r="M55" i="9"/>
  <c r="V54" i="9"/>
  <c r="Q53" i="9"/>
  <c r="U50" i="9"/>
  <c r="M50" i="9"/>
  <c r="Q49" i="9"/>
  <c r="S48" i="9"/>
  <c r="Q47" i="9"/>
  <c r="M47" i="9"/>
  <c r="V46" i="9"/>
  <c r="S44" i="9"/>
  <c r="Q43" i="9"/>
  <c r="M43" i="9"/>
  <c r="Q41" i="9"/>
  <c r="M41" i="9"/>
  <c r="S40" i="9"/>
  <c r="S36" i="9"/>
  <c r="Q35" i="9"/>
  <c r="M35" i="9"/>
  <c r="S32" i="9"/>
  <c r="G31" i="9"/>
  <c r="S30" i="9"/>
  <c r="S28" i="9"/>
  <c r="G28" i="9"/>
  <c r="T28" i="9" s="1"/>
  <c r="Q27" i="9"/>
  <c r="S26" i="9"/>
  <c r="V26" i="9"/>
  <c r="Q25" i="9"/>
  <c r="M25" i="9"/>
  <c r="G25" i="9"/>
  <c r="T25" i="9" s="1"/>
  <c r="Q23" i="9"/>
  <c r="M23" i="9"/>
  <c r="V22" i="9"/>
  <c r="G22" i="9"/>
  <c r="T22" i="9" s="1"/>
  <c r="M21" i="9"/>
  <c r="S20" i="9"/>
  <c r="G20" i="9"/>
  <c r="T20" i="9" s="1"/>
  <c r="Q19" i="9"/>
  <c r="M19" i="9"/>
  <c r="S18" i="9"/>
  <c r="Q17" i="9"/>
  <c r="D94" i="9"/>
  <c r="S16" i="9"/>
  <c r="M16" i="9"/>
  <c r="U16" i="9" s="1"/>
  <c r="K94" i="9"/>
  <c r="S93" i="11"/>
  <c r="S92" i="11"/>
  <c r="Q92" i="11"/>
  <c r="U91" i="11"/>
  <c r="S91" i="11"/>
  <c r="V91" i="11"/>
  <c r="Q91" i="11"/>
  <c r="Q90" i="11"/>
  <c r="S88" i="11"/>
  <c r="S87" i="11"/>
  <c r="Q87" i="11"/>
  <c r="Q86" i="11"/>
  <c r="V85" i="11"/>
  <c r="S84" i="11"/>
  <c r="S83" i="11"/>
  <c r="Q83" i="11"/>
  <c r="Q82" i="11"/>
  <c r="U80" i="11"/>
  <c r="S80" i="11"/>
  <c r="V80" i="11"/>
  <c r="S79" i="11"/>
  <c r="Q79" i="11"/>
  <c r="Q78" i="11"/>
  <c r="Q75" i="11"/>
  <c r="Q74" i="11"/>
  <c r="S72" i="11"/>
  <c r="S71" i="11"/>
  <c r="Q71" i="11"/>
  <c r="Q70" i="11"/>
  <c r="U69" i="11"/>
  <c r="S68" i="11"/>
  <c r="U67" i="11"/>
  <c r="S67" i="11"/>
  <c r="V67" i="11"/>
  <c r="Q67" i="11"/>
  <c r="U66" i="11"/>
  <c r="Q66" i="11"/>
  <c r="U64" i="11"/>
  <c r="S64" i="11"/>
  <c r="V64" i="11"/>
  <c r="S63" i="11"/>
  <c r="Q63" i="11"/>
  <c r="M63" i="11"/>
  <c r="Q62" i="11"/>
  <c r="S61" i="11"/>
  <c r="S60" i="11"/>
  <c r="S59" i="11"/>
  <c r="Q59" i="11"/>
  <c r="Q58" i="11"/>
  <c r="S57" i="11"/>
  <c r="S56" i="11"/>
  <c r="U55" i="11"/>
  <c r="S55" i="11"/>
  <c r="V55" i="11"/>
  <c r="Q55" i="11"/>
  <c r="Q54" i="11"/>
  <c r="S53" i="11"/>
  <c r="U52" i="11"/>
  <c r="S52" i="11"/>
  <c r="V52" i="11"/>
  <c r="S51" i="11"/>
  <c r="Q51" i="11"/>
  <c r="U50" i="11"/>
  <c r="Q50" i="11"/>
  <c r="V49" i="11"/>
  <c r="S48" i="11"/>
  <c r="S47" i="11"/>
  <c r="V47" i="11"/>
  <c r="Q47" i="11"/>
  <c r="Q46" i="11"/>
  <c r="S44" i="11"/>
  <c r="S43" i="11"/>
  <c r="Q43" i="11"/>
  <c r="Q42" i="11"/>
  <c r="V41" i="11"/>
  <c r="S40" i="11"/>
  <c r="S39" i="11"/>
  <c r="V39" i="11"/>
  <c r="Q38" i="11"/>
  <c r="S36" i="11"/>
  <c r="Q36" i="11"/>
  <c r="S35" i="11"/>
  <c r="Q35" i="11"/>
  <c r="Q34" i="11"/>
  <c r="S32" i="11"/>
  <c r="S31" i="11"/>
  <c r="Q31" i="11"/>
  <c r="U28" i="11"/>
  <c r="S28" i="11"/>
  <c r="U27" i="11"/>
  <c r="S27" i="11"/>
  <c r="Q27" i="11"/>
  <c r="Q26" i="11"/>
  <c r="S24" i="11"/>
  <c r="Q24" i="11"/>
  <c r="S23" i="11"/>
  <c r="Q23" i="11"/>
  <c r="Q22" i="11"/>
  <c r="S21" i="11"/>
  <c r="U20" i="11"/>
  <c r="S20" i="11"/>
  <c r="U19" i="11"/>
  <c r="S19" i="11"/>
  <c r="Q19" i="11"/>
  <c r="Q18" i="11"/>
  <c r="S16" i="11"/>
  <c r="S15" i="11"/>
  <c r="Q15" i="11"/>
  <c r="Q93" i="10"/>
  <c r="U92" i="10"/>
  <c r="S92" i="10"/>
  <c r="V92" i="10"/>
  <c r="S91" i="10"/>
  <c r="V91" i="10"/>
  <c r="Q91" i="10"/>
  <c r="S90" i="10"/>
  <c r="Q90" i="10"/>
  <c r="Q89" i="10"/>
  <c r="S88" i="10"/>
  <c r="S87" i="10"/>
  <c r="Q87" i="10"/>
  <c r="S86" i="10"/>
  <c r="Q86" i="10"/>
  <c r="Q85" i="10"/>
  <c r="S84" i="10"/>
  <c r="S83" i="10"/>
  <c r="Q83" i="10"/>
  <c r="S82" i="10"/>
  <c r="Q82" i="10"/>
  <c r="Q81" i="10"/>
  <c r="S80" i="10"/>
  <c r="V80" i="10"/>
  <c r="S79" i="10"/>
  <c r="Q79" i="10"/>
  <c r="S78" i="10"/>
  <c r="Q78" i="10"/>
  <c r="V77" i="10"/>
  <c r="Q77" i="10"/>
  <c r="Q75" i="10"/>
  <c r="S74" i="10"/>
  <c r="V74" i="10"/>
  <c r="Q74" i="10"/>
  <c r="Q73" i="10"/>
  <c r="Q71" i="10"/>
  <c r="V70" i="10"/>
  <c r="Q70" i="10"/>
  <c r="M70" i="10"/>
  <c r="Q69" i="10"/>
  <c r="G68" i="10"/>
  <c r="T68" i="10" s="1"/>
  <c r="Q67" i="10"/>
  <c r="V66" i="10"/>
  <c r="Q66" i="10"/>
  <c r="M66" i="10"/>
  <c r="Q65" i="10"/>
  <c r="Q63" i="10"/>
  <c r="V62" i="10"/>
  <c r="Q62" i="10"/>
  <c r="M62" i="10"/>
  <c r="Q61" i="10"/>
  <c r="S60" i="10"/>
  <c r="V60" i="10"/>
  <c r="S59" i="10"/>
  <c r="Q59" i="10"/>
  <c r="S58" i="10"/>
  <c r="V58" i="10"/>
  <c r="Q58" i="10"/>
  <c r="M58" i="10"/>
  <c r="Q57" i="10"/>
  <c r="S56" i="10"/>
  <c r="V56" i="10"/>
  <c r="U55" i="10"/>
  <c r="S55" i="10"/>
  <c r="V55" i="10"/>
  <c r="Q55" i="10"/>
  <c r="U54" i="10"/>
  <c r="S54" i="10"/>
  <c r="V54" i="10"/>
  <c r="Q54" i="10"/>
  <c r="M54" i="10"/>
  <c r="Q53" i="10"/>
  <c r="U52" i="10"/>
  <c r="S52" i="10"/>
  <c r="V52" i="10"/>
  <c r="S51" i="10"/>
  <c r="Q51" i="10"/>
  <c r="U50" i="10"/>
  <c r="S50" i="10"/>
  <c r="V50" i="10"/>
  <c r="Q50" i="10"/>
  <c r="M50" i="10"/>
  <c r="Q49" i="10"/>
  <c r="S48" i="10"/>
  <c r="V48" i="10"/>
  <c r="U47" i="10"/>
  <c r="S47" i="10"/>
  <c r="V47" i="10"/>
  <c r="Q47" i="10"/>
  <c r="V46" i="10"/>
  <c r="Q46" i="10"/>
  <c r="S44" i="10"/>
  <c r="Q43" i="10"/>
  <c r="S42" i="10"/>
  <c r="Q42" i="10"/>
  <c r="M42" i="10"/>
  <c r="Q41" i="10"/>
  <c r="S40" i="10"/>
  <c r="Q39" i="10"/>
  <c r="S38" i="10"/>
  <c r="Q38" i="10"/>
  <c r="Q37" i="10"/>
  <c r="V36" i="10"/>
  <c r="Q35" i="10"/>
  <c r="S34" i="10"/>
  <c r="Q34" i="10"/>
  <c r="S32" i="10"/>
  <c r="S30" i="10"/>
  <c r="U28" i="10"/>
  <c r="S28" i="10"/>
  <c r="U27" i="10"/>
  <c r="S27" i="10"/>
  <c r="Q27" i="10"/>
  <c r="S26" i="10"/>
  <c r="Q26" i="10"/>
  <c r="M26" i="10"/>
  <c r="Q25" i="10"/>
  <c r="S24" i="10"/>
  <c r="S23" i="10"/>
  <c r="Q23" i="10"/>
  <c r="U22" i="10"/>
  <c r="S22" i="10"/>
  <c r="Q22" i="10"/>
  <c r="M22" i="10"/>
  <c r="Q21" i="10"/>
  <c r="U20" i="10"/>
  <c r="V20" i="10"/>
  <c r="U19" i="10"/>
  <c r="V19" i="10"/>
  <c r="Q19" i="10"/>
  <c r="V18" i="10"/>
  <c r="Q18" i="10"/>
  <c r="M18" i="10"/>
  <c r="Q17" i="10"/>
  <c r="V16" i="10"/>
  <c r="Q15" i="10"/>
  <c r="U93" i="9"/>
  <c r="S93" i="9"/>
  <c r="V93" i="9"/>
  <c r="M93" i="9"/>
  <c r="Q92" i="9"/>
  <c r="U91" i="9"/>
  <c r="S91" i="9"/>
  <c r="V91" i="9"/>
  <c r="M91" i="9"/>
  <c r="S90" i="9"/>
  <c r="Q90" i="9"/>
  <c r="S89" i="9"/>
  <c r="V89" i="9"/>
  <c r="Q88" i="9"/>
  <c r="S87" i="9"/>
  <c r="V87" i="9"/>
  <c r="Q86" i="9"/>
  <c r="S85" i="9"/>
  <c r="V85" i="9"/>
  <c r="Q85" i="9"/>
  <c r="Q84" i="9"/>
  <c r="S83" i="9"/>
  <c r="V83" i="9"/>
  <c r="S82" i="9"/>
  <c r="Q82" i="9"/>
  <c r="U81" i="9"/>
  <c r="S81" i="9"/>
  <c r="V81" i="9"/>
  <c r="M81" i="9"/>
  <c r="Q80" i="9"/>
  <c r="S79" i="9"/>
  <c r="V79" i="9"/>
  <c r="Q78" i="9"/>
  <c r="S77" i="9"/>
  <c r="V77" i="9"/>
  <c r="Q76" i="9"/>
  <c r="V75" i="9"/>
  <c r="Q74" i="9"/>
  <c r="Q72" i="9"/>
  <c r="S71" i="9"/>
  <c r="V71" i="9"/>
  <c r="V70" i="9"/>
  <c r="Q70" i="9"/>
  <c r="U69" i="9"/>
  <c r="S69" i="9"/>
  <c r="V69" i="9"/>
  <c r="Q68" i="9"/>
  <c r="U67" i="9"/>
  <c r="S67" i="9"/>
  <c r="V67" i="9"/>
  <c r="S66" i="9"/>
  <c r="Q66" i="9"/>
  <c r="U65" i="9"/>
  <c r="S65" i="9"/>
  <c r="V65" i="9"/>
  <c r="M65" i="9"/>
  <c r="U64" i="9"/>
  <c r="Q64" i="9"/>
  <c r="S63" i="9"/>
  <c r="V63" i="9"/>
  <c r="Q62" i="9"/>
  <c r="U61" i="9"/>
  <c r="S61" i="9"/>
  <c r="V61" i="9"/>
  <c r="S59" i="9"/>
  <c r="V59" i="9"/>
  <c r="Q58" i="9"/>
  <c r="S57" i="9"/>
  <c r="V57" i="9"/>
  <c r="Q56" i="9"/>
  <c r="V55" i="9"/>
  <c r="U55" i="9"/>
  <c r="S55" i="9"/>
  <c r="S54" i="9"/>
  <c r="Q54" i="9"/>
  <c r="V53" i="9"/>
  <c r="S53" i="9"/>
  <c r="U52" i="9"/>
  <c r="Q52" i="9"/>
  <c r="V51" i="9"/>
  <c r="S51" i="9"/>
  <c r="V50" i="9"/>
  <c r="Q50" i="9"/>
  <c r="V49" i="9"/>
  <c r="S49" i="9"/>
  <c r="M49" i="9"/>
  <c r="V47" i="9"/>
  <c r="U47" i="9"/>
  <c r="S47" i="9"/>
  <c r="Q46" i="9"/>
  <c r="V45" i="9"/>
  <c r="S45" i="9"/>
  <c r="V43" i="9"/>
  <c r="S43" i="9"/>
  <c r="Q42" i="9"/>
  <c r="V41" i="9"/>
  <c r="U41" i="9"/>
  <c r="S41" i="9"/>
  <c r="V39" i="9"/>
  <c r="S39" i="9"/>
  <c r="S38" i="9"/>
  <c r="V37" i="9"/>
  <c r="S37" i="9"/>
  <c r="Q36" i="9"/>
  <c r="V35" i="9"/>
  <c r="S35" i="9"/>
  <c r="S34" i="9"/>
  <c r="Q34" i="9"/>
  <c r="V33" i="9"/>
  <c r="S33" i="9"/>
  <c r="S31" i="9"/>
  <c r="V31" i="9"/>
  <c r="S29" i="9"/>
  <c r="V29" i="9"/>
  <c r="Q28" i="9"/>
  <c r="U27" i="9"/>
  <c r="S27" i="9"/>
  <c r="V27" i="9"/>
  <c r="M27" i="9"/>
  <c r="Q26" i="9"/>
  <c r="S25" i="9"/>
  <c r="V25" i="9"/>
  <c r="S24" i="9"/>
  <c r="Q24" i="9"/>
  <c r="S23" i="9"/>
  <c r="V23" i="9"/>
  <c r="S22" i="9"/>
  <c r="Q22" i="9"/>
  <c r="U21" i="9"/>
  <c r="S21" i="9"/>
  <c r="V21" i="9"/>
  <c r="Q21" i="9"/>
  <c r="U20" i="9"/>
  <c r="Q20" i="9"/>
  <c r="U19" i="9"/>
  <c r="S19" i="9"/>
  <c r="V19" i="9"/>
  <c r="V18" i="9"/>
  <c r="Q18" i="9"/>
  <c r="S17" i="9"/>
  <c r="V17" i="9"/>
  <c r="G17" i="9"/>
  <c r="T17" i="9" s="1"/>
  <c r="Q16" i="9"/>
  <c r="S15" i="9"/>
  <c r="V15" i="9"/>
  <c r="Q15" i="9"/>
  <c r="V93" i="8"/>
  <c r="Q92" i="8"/>
  <c r="S89" i="8"/>
  <c r="Q88" i="8"/>
  <c r="V87" i="8"/>
  <c r="V85" i="8"/>
  <c r="Q84" i="8"/>
  <c r="G82" i="8"/>
  <c r="T82" i="8" s="1"/>
  <c r="V81" i="8"/>
  <c r="M81" i="8"/>
  <c r="G81" i="8"/>
  <c r="T81" i="8" s="1"/>
  <c r="Q80" i="8"/>
  <c r="M80" i="8"/>
  <c r="G80" i="8"/>
  <c r="T80" i="8" s="1"/>
  <c r="V79" i="8"/>
  <c r="M79" i="8"/>
  <c r="U79" i="8" s="1"/>
  <c r="G79" i="8"/>
  <c r="T79" i="8" s="1"/>
  <c r="G78" i="8"/>
  <c r="T78" i="8" s="1"/>
  <c r="V77" i="8"/>
  <c r="M77" i="8"/>
  <c r="G77" i="8"/>
  <c r="T77" i="8" s="1"/>
  <c r="Q76" i="8"/>
  <c r="M76" i="8"/>
  <c r="U76" i="8" s="1"/>
  <c r="V75" i="8"/>
  <c r="M75" i="8"/>
  <c r="U75" i="8" s="1"/>
  <c r="G75" i="8"/>
  <c r="T75" i="8" s="1"/>
  <c r="G74" i="8"/>
  <c r="T74" i="8" s="1"/>
  <c r="V73" i="8"/>
  <c r="M73" i="8"/>
  <c r="U73" i="8" s="1"/>
  <c r="G73" i="8"/>
  <c r="T73" i="8" s="1"/>
  <c r="Q72" i="8"/>
  <c r="M72" i="8"/>
  <c r="U72" i="8" s="1"/>
  <c r="G72" i="8"/>
  <c r="T72" i="8" s="1"/>
  <c r="V71" i="8"/>
  <c r="M71" i="8"/>
  <c r="U71" i="8" s="1"/>
  <c r="G71" i="8"/>
  <c r="T71" i="8" s="1"/>
  <c r="G70" i="8"/>
  <c r="T70" i="8" s="1"/>
  <c r="S69" i="8"/>
  <c r="M69" i="8"/>
  <c r="G69" i="8"/>
  <c r="T69" i="8" s="1"/>
  <c r="Q68" i="8"/>
  <c r="G68" i="8"/>
  <c r="T68" i="8" s="1"/>
  <c r="M67" i="8"/>
  <c r="G67" i="8"/>
  <c r="T67" i="8" s="1"/>
  <c r="G66" i="8"/>
  <c r="T66" i="8" s="1"/>
  <c r="S65" i="8"/>
  <c r="M65" i="8"/>
  <c r="G65" i="8"/>
  <c r="T65" i="8" s="1"/>
  <c r="Q64" i="8"/>
  <c r="G64" i="8"/>
  <c r="T64" i="8" s="1"/>
  <c r="V63" i="8"/>
  <c r="M63" i="8"/>
  <c r="U63" i="8" s="1"/>
  <c r="G63" i="8"/>
  <c r="T63" i="8" s="1"/>
  <c r="G62" i="8"/>
  <c r="T62" i="8" s="1"/>
  <c r="S61" i="8"/>
  <c r="M61" i="8"/>
  <c r="G61" i="8"/>
  <c r="T61" i="8" s="1"/>
  <c r="Q60" i="8"/>
  <c r="M60" i="8"/>
  <c r="U60" i="8" s="1"/>
  <c r="G60" i="8"/>
  <c r="T60" i="8" s="1"/>
  <c r="V59" i="8"/>
  <c r="G59" i="8"/>
  <c r="T59" i="8" s="1"/>
  <c r="G58" i="8"/>
  <c r="T58" i="8" s="1"/>
  <c r="M57" i="8"/>
  <c r="G57" i="8"/>
  <c r="T57" i="8" s="1"/>
  <c r="Q56" i="8"/>
  <c r="M56" i="8"/>
  <c r="G56" i="8"/>
  <c r="T56" i="8" s="1"/>
  <c r="M55" i="8"/>
  <c r="M53" i="8"/>
  <c r="G53" i="8"/>
  <c r="T53" i="8" s="1"/>
  <c r="Q52" i="8"/>
  <c r="M52" i="8"/>
  <c r="G52" i="8"/>
  <c r="T52" i="8" s="1"/>
  <c r="V51" i="8"/>
  <c r="M51" i="8"/>
  <c r="V49" i="8"/>
  <c r="M49" i="8"/>
  <c r="Q48" i="8"/>
  <c r="G48" i="8"/>
  <c r="T48" i="8" s="1"/>
  <c r="M47" i="8"/>
  <c r="G44" i="8"/>
  <c r="V43" i="8"/>
  <c r="M43" i="8"/>
  <c r="V41" i="8"/>
  <c r="M41" i="8"/>
  <c r="G41" i="8"/>
  <c r="T41" i="8" s="1"/>
  <c r="V38" i="8"/>
  <c r="Q37" i="8"/>
  <c r="Q36" i="8"/>
  <c r="V34" i="8"/>
  <c r="S30" i="8"/>
  <c r="Q28" i="8"/>
  <c r="V26" i="8"/>
  <c r="Q25" i="8"/>
  <c r="Q24" i="8"/>
  <c r="S22" i="8"/>
  <c r="Q21" i="8"/>
  <c r="Q20" i="8"/>
  <c r="Q18" i="8"/>
  <c r="M18" i="8"/>
  <c r="M17" i="8"/>
  <c r="Q16" i="8"/>
  <c r="O94" i="8"/>
  <c r="O97" i="8" s="1"/>
  <c r="Q93" i="8"/>
  <c r="G93" i="8"/>
  <c r="T93" i="8" s="1"/>
  <c r="V92" i="8"/>
  <c r="U92" i="8"/>
  <c r="S92" i="8"/>
  <c r="V91" i="8"/>
  <c r="U91" i="8"/>
  <c r="S91" i="8"/>
  <c r="Q91" i="8"/>
  <c r="V90" i="8"/>
  <c r="S90" i="8"/>
  <c r="Q90" i="8"/>
  <c r="M90" i="8"/>
  <c r="G90" i="8"/>
  <c r="T90" i="8" s="1"/>
  <c r="Q89" i="8"/>
  <c r="V88" i="8"/>
  <c r="S88" i="8"/>
  <c r="G88" i="8"/>
  <c r="T88" i="8" s="1"/>
  <c r="S87" i="8"/>
  <c r="Q87" i="8"/>
  <c r="V86" i="8"/>
  <c r="S86" i="8"/>
  <c r="Q86" i="8"/>
  <c r="Q85" i="8"/>
  <c r="G85" i="8"/>
  <c r="T85" i="8" s="1"/>
  <c r="V84" i="8"/>
  <c r="S84" i="8"/>
  <c r="V83" i="8"/>
  <c r="S83" i="8"/>
  <c r="Q83" i="8"/>
  <c r="V82" i="8"/>
  <c r="S82" i="8"/>
  <c r="Q82" i="8"/>
  <c r="Q81" i="8"/>
  <c r="V80" i="8"/>
  <c r="U80" i="8"/>
  <c r="S80" i="8"/>
  <c r="S79" i="8"/>
  <c r="Q79" i="8"/>
  <c r="V78" i="8"/>
  <c r="S78" i="8"/>
  <c r="Q78" i="8"/>
  <c r="M78" i="8"/>
  <c r="U78" i="8" s="1"/>
  <c r="Q77" i="8"/>
  <c r="S76" i="8"/>
  <c r="G76" i="8"/>
  <c r="T76" i="8" s="1"/>
  <c r="S75" i="8"/>
  <c r="Q75" i="8"/>
  <c r="V74" i="8"/>
  <c r="S74" i="8"/>
  <c r="Q74" i="8"/>
  <c r="M74" i="8"/>
  <c r="S73" i="8"/>
  <c r="Q73" i="8"/>
  <c r="S72" i="8"/>
  <c r="S71" i="8"/>
  <c r="Q71" i="8"/>
  <c r="V70" i="8"/>
  <c r="U70" i="8"/>
  <c r="S70" i="8"/>
  <c r="Q70" i="8"/>
  <c r="M70" i="8"/>
  <c r="V69" i="8"/>
  <c r="Q69" i="8"/>
  <c r="V68" i="8"/>
  <c r="S68" i="8"/>
  <c r="M68" i="8"/>
  <c r="U68" i="8" s="1"/>
  <c r="V67" i="8"/>
  <c r="U67" i="8"/>
  <c r="S67" i="8"/>
  <c r="Q67" i="8"/>
  <c r="V66" i="8"/>
  <c r="U66" i="8"/>
  <c r="S66" i="8"/>
  <c r="Q66" i="8"/>
  <c r="M66" i="8"/>
  <c r="Q65" i="8"/>
  <c r="V64" i="8"/>
  <c r="U64" i="8"/>
  <c r="S64" i="8"/>
  <c r="M64" i="8"/>
  <c r="S63" i="8"/>
  <c r="Q63" i="8"/>
  <c r="V62" i="8"/>
  <c r="U62" i="8"/>
  <c r="S62" i="8"/>
  <c r="Q62" i="8"/>
  <c r="M62" i="8"/>
  <c r="U61" i="8"/>
  <c r="Q61" i="8"/>
  <c r="V60" i="8"/>
  <c r="S60" i="8"/>
  <c r="S59" i="8"/>
  <c r="Q59" i="8"/>
  <c r="M59" i="8"/>
  <c r="U59" i="8" s="1"/>
  <c r="V58" i="8"/>
  <c r="S58" i="8"/>
  <c r="Q58" i="8"/>
  <c r="M58" i="8"/>
  <c r="Q57" i="8"/>
  <c r="V56" i="8"/>
  <c r="V55" i="8"/>
  <c r="Q55" i="8"/>
  <c r="Q54" i="8"/>
  <c r="M54" i="8"/>
  <c r="V53" i="8"/>
  <c r="Q53" i="8"/>
  <c r="V52" i="8"/>
  <c r="Q51" i="8"/>
  <c r="Q50" i="8"/>
  <c r="M50" i="8"/>
  <c r="Q49" i="8"/>
  <c r="G49" i="8"/>
  <c r="T49" i="8" s="1"/>
  <c r="V48" i="8"/>
  <c r="V47" i="8"/>
  <c r="Q47" i="8"/>
  <c r="Q46" i="8"/>
  <c r="M46" i="8"/>
  <c r="G45" i="8"/>
  <c r="V44" i="8"/>
  <c r="Q43" i="8"/>
  <c r="Q42" i="8"/>
  <c r="M42" i="8"/>
  <c r="Q41" i="8"/>
  <c r="V40" i="8"/>
  <c r="Q38" i="8"/>
  <c r="V36" i="8"/>
  <c r="Q35" i="8"/>
  <c r="Q34" i="8"/>
  <c r="V31" i="8"/>
  <c r="S29" i="8"/>
  <c r="V28" i="8"/>
  <c r="S27" i="8"/>
  <c r="Q27" i="8"/>
  <c r="Q26" i="8"/>
  <c r="M26" i="8"/>
  <c r="S25" i="8"/>
  <c r="S24" i="8"/>
  <c r="S23" i="8"/>
  <c r="Q23" i="8"/>
  <c r="Q22" i="8"/>
  <c r="M22" i="8"/>
  <c r="V21" i="8"/>
  <c r="S20" i="8"/>
  <c r="V19" i="8"/>
  <c r="Q19" i="8"/>
  <c r="Q17" i="8"/>
  <c r="Q15" i="8"/>
  <c r="H94" i="8"/>
  <c r="X22" i="12" l="1"/>
  <c r="Z22" i="12" s="1"/>
  <c r="X35" i="12"/>
  <c r="Z35" i="12" s="1"/>
  <c r="X50" i="12"/>
  <c r="Z50" i="12" s="1"/>
  <c r="X55" i="12"/>
  <c r="Z55" i="12" s="1"/>
  <c r="X41" i="12"/>
  <c r="Z41" i="12" s="1"/>
  <c r="X49" i="12"/>
  <c r="Z49" i="12" s="1"/>
  <c r="X20" i="12"/>
  <c r="Z20" i="12" s="1"/>
  <c r="X42" i="12"/>
  <c r="Z42" i="12" s="1"/>
  <c r="X43" i="12"/>
  <c r="Z43" i="12" s="1"/>
  <c r="X54" i="12"/>
  <c r="Z54" i="12" s="1"/>
  <c r="X74" i="12"/>
  <c r="Z74" i="12" s="1"/>
  <c r="X73" i="8"/>
  <c r="Z73" i="8" s="1"/>
  <c r="X73" i="12"/>
  <c r="Z73" i="12" s="1"/>
  <c r="X70" i="12"/>
  <c r="Z70" i="12" s="1"/>
  <c r="X93" i="12"/>
  <c r="Z93" i="12" s="1"/>
  <c r="X43" i="10"/>
  <c r="Z43" i="10" s="1"/>
  <c r="X80" i="12"/>
  <c r="Z80" i="12" s="1"/>
  <c r="X64" i="8"/>
  <c r="Z64" i="8" s="1"/>
  <c r="X54" i="10"/>
  <c r="Z54" i="10" s="1"/>
  <c r="X55" i="10"/>
  <c r="Z55" i="10" s="1"/>
  <c r="X80" i="11"/>
  <c r="Z80" i="11" s="1"/>
  <c r="X52" i="12"/>
  <c r="Z52" i="12" s="1"/>
  <c r="X91" i="11"/>
  <c r="Z91" i="11" s="1"/>
  <c r="X91" i="12"/>
  <c r="Z91" i="12" s="1"/>
  <c r="X79" i="12"/>
  <c r="Z79" i="12" s="1"/>
  <c r="X69" i="12"/>
  <c r="Z69" i="12" s="1"/>
  <c r="X81" i="12"/>
  <c r="Z81" i="12" s="1"/>
  <c r="X21" i="12"/>
  <c r="Z21" i="12" s="1"/>
  <c r="X47" i="10"/>
  <c r="Z47" i="10" s="1"/>
  <c r="X50" i="10"/>
  <c r="Z50" i="10" s="1"/>
  <c r="X52" i="10"/>
  <c r="Z52" i="10" s="1"/>
  <c r="X92" i="10"/>
  <c r="Z92" i="10" s="1"/>
  <c r="X90" i="12"/>
  <c r="Z90" i="12" s="1"/>
  <c r="X78" i="12"/>
  <c r="Z78" i="12" s="1"/>
  <c r="X77" i="12"/>
  <c r="Z77" i="12" s="1"/>
  <c r="X75" i="12"/>
  <c r="Z75" i="12" s="1"/>
  <c r="X66" i="12"/>
  <c r="Z66" i="12" s="1"/>
  <c r="V94" i="12"/>
  <c r="G94" i="12"/>
  <c r="T15" i="12"/>
  <c r="X28" i="12"/>
  <c r="X62" i="12"/>
  <c r="Z62" i="12" s="1"/>
  <c r="X19" i="12"/>
  <c r="Z19" i="12" s="1"/>
  <c r="X18" i="12"/>
  <c r="Z18" i="12" s="1"/>
  <c r="X61" i="12"/>
  <c r="Z61" i="12" s="1"/>
  <c r="X47" i="12"/>
  <c r="Z47" i="12" s="1"/>
  <c r="X65" i="12"/>
  <c r="Z65" i="12" s="1"/>
  <c r="X71" i="12"/>
  <c r="Z71" i="12" s="1"/>
  <c r="X67" i="12"/>
  <c r="Z67" i="12" s="1"/>
  <c r="X63" i="12"/>
  <c r="Z63" i="12" s="1"/>
  <c r="X72" i="12"/>
  <c r="Z72" i="12" s="1"/>
  <c r="X64" i="12"/>
  <c r="Z64" i="12" s="1"/>
  <c r="X23" i="12"/>
  <c r="X80" i="8"/>
  <c r="Z80" i="8" s="1"/>
  <c r="U80" i="9"/>
  <c r="S80" i="9"/>
  <c r="S92" i="9"/>
  <c r="V92" i="9"/>
  <c r="X35" i="10"/>
  <c r="Z35" i="10" s="1"/>
  <c r="U41" i="10"/>
  <c r="S41" i="10"/>
  <c r="V53" i="10"/>
  <c r="S53" i="10"/>
  <c r="V85" i="10"/>
  <c r="S85" i="10"/>
  <c r="U18" i="11"/>
  <c r="S18" i="11"/>
  <c r="S58" i="11"/>
  <c r="V58" i="11"/>
  <c r="V78" i="11"/>
  <c r="S78" i="11"/>
  <c r="V65" i="8"/>
  <c r="E94" i="8"/>
  <c r="V15" i="8"/>
  <c r="G16" i="8"/>
  <c r="T16" i="8" s="1"/>
  <c r="M16" i="8"/>
  <c r="U16" i="8" s="1"/>
  <c r="C94" i="8"/>
  <c r="L94" i="8"/>
  <c r="V17" i="8"/>
  <c r="D94" i="8"/>
  <c r="I94" i="8"/>
  <c r="W94" i="8"/>
  <c r="M19" i="8"/>
  <c r="G20" i="8"/>
  <c r="T20" i="8" s="1"/>
  <c r="M20" i="8"/>
  <c r="G21" i="8"/>
  <c r="T21" i="8" s="1"/>
  <c r="M21" i="8"/>
  <c r="G22" i="8"/>
  <c r="T22" i="8" s="1"/>
  <c r="G23" i="8"/>
  <c r="T23" i="8" s="1"/>
  <c r="M23" i="8"/>
  <c r="U23" i="8" s="1"/>
  <c r="G24" i="8"/>
  <c r="T24" i="8" s="1"/>
  <c r="G25" i="8"/>
  <c r="T25" i="8" s="1"/>
  <c r="M25" i="8"/>
  <c r="U25" i="8" s="1"/>
  <c r="G26" i="8"/>
  <c r="T26" i="8" s="1"/>
  <c r="G27" i="8"/>
  <c r="T27" i="8" s="1"/>
  <c r="M27" i="8"/>
  <c r="G28" i="8"/>
  <c r="T28" i="8" s="1"/>
  <c r="M28" i="8"/>
  <c r="G29" i="8"/>
  <c r="G30" i="8"/>
  <c r="G31" i="8"/>
  <c r="G32" i="8"/>
  <c r="G35" i="8"/>
  <c r="T35" i="8" s="1"/>
  <c r="M35" i="8"/>
  <c r="U35" i="8" s="1"/>
  <c r="G37" i="8"/>
  <c r="T37" i="8" s="1"/>
  <c r="G39" i="8"/>
  <c r="V80" i="9"/>
  <c r="U92" i="9"/>
  <c r="U58" i="10"/>
  <c r="X58" i="10" s="1"/>
  <c r="Z58" i="10" s="1"/>
  <c r="X59" i="8"/>
  <c r="Z59" i="8" s="1"/>
  <c r="X62" i="8"/>
  <c r="Z62" i="8" s="1"/>
  <c r="X72" i="8"/>
  <c r="Z72" i="8" s="1"/>
  <c r="X75" i="8"/>
  <c r="Z75" i="8" s="1"/>
  <c r="X78" i="8"/>
  <c r="Z78" i="8" s="1"/>
  <c r="V28" i="9"/>
  <c r="U28" i="9"/>
  <c r="S52" i="9"/>
  <c r="V52" i="9"/>
  <c r="S84" i="9"/>
  <c r="V84" i="9"/>
  <c r="X20" i="10"/>
  <c r="Z20" i="10" s="1"/>
  <c r="U22" i="11"/>
  <c r="S22" i="11"/>
  <c r="S42" i="11"/>
  <c r="V42" i="11"/>
  <c r="S46" i="11"/>
  <c r="V46" i="11"/>
  <c r="S54" i="11"/>
  <c r="V54" i="11"/>
  <c r="V66" i="11"/>
  <c r="S66" i="11"/>
  <c r="T93" i="11"/>
  <c r="X68" i="8"/>
  <c r="Z68" i="8" s="1"/>
  <c r="X76" i="8"/>
  <c r="Z76" i="8" s="1"/>
  <c r="X79" i="8"/>
  <c r="Z79" i="8" s="1"/>
  <c r="K94" i="10"/>
  <c r="U21" i="10"/>
  <c r="S21" i="10"/>
  <c r="S81" i="10"/>
  <c r="V81" i="10"/>
  <c r="V93" i="10"/>
  <c r="U93" i="10"/>
  <c r="S50" i="11"/>
  <c r="V50" i="11"/>
  <c r="V62" i="11"/>
  <c r="U62" i="11"/>
  <c r="S70" i="11"/>
  <c r="U70" i="11"/>
  <c r="Y94" i="8"/>
  <c r="Y97" i="8" s="1"/>
  <c r="V20" i="9"/>
  <c r="X20" i="9" s="1"/>
  <c r="Z20" i="9" s="1"/>
  <c r="U49" i="9"/>
  <c r="V64" i="9"/>
  <c r="S62" i="11"/>
  <c r="U26" i="10"/>
  <c r="U63" i="11"/>
  <c r="I94" i="9"/>
  <c r="G16" i="9"/>
  <c r="T16" i="9" s="1"/>
  <c r="V16" i="9"/>
  <c r="C94" i="9"/>
  <c r="H94" i="9"/>
  <c r="M18" i="9"/>
  <c r="U18" i="9" s="1"/>
  <c r="G19" i="9"/>
  <c r="T19" i="9" s="1"/>
  <c r="X19" i="9" s="1"/>
  <c r="Z19" i="9" s="1"/>
  <c r="M20" i="9"/>
  <c r="G21" i="9"/>
  <c r="T21" i="9" s="1"/>
  <c r="X21" i="9" s="1"/>
  <c r="Z21" i="9" s="1"/>
  <c r="M22" i="9"/>
  <c r="G23" i="9"/>
  <c r="T23" i="9" s="1"/>
  <c r="G24" i="9"/>
  <c r="T24" i="9" s="1"/>
  <c r="V24" i="9"/>
  <c r="U25" i="9"/>
  <c r="X25" i="9" s="1"/>
  <c r="Z25" i="9" s="1"/>
  <c r="G26" i="9"/>
  <c r="T26" i="9" s="1"/>
  <c r="M26" i="9"/>
  <c r="U26" i="9" s="1"/>
  <c r="G27" i="9"/>
  <c r="T27" i="9" s="1"/>
  <c r="X27" i="9" s="1"/>
  <c r="Z27" i="9" s="1"/>
  <c r="M28" i="9"/>
  <c r="G29" i="9"/>
  <c r="G30" i="9"/>
  <c r="G32" i="9"/>
  <c r="V32" i="9"/>
  <c r="V34" i="9"/>
  <c r="V36" i="9"/>
  <c r="V38" i="9"/>
  <c r="G83" i="8"/>
  <c r="T83" i="8" s="1"/>
  <c r="G84" i="8"/>
  <c r="T84" i="8" s="1"/>
  <c r="G86" i="8"/>
  <c r="T86" i="8" s="1"/>
  <c r="G87" i="8"/>
  <c r="T87" i="8" s="1"/>
  <c r="G89" i="8"/>
  <c r="T89" i="8" s="1"/>
  <c r="G91" i="8"/>
  <c r="T91" i="8" s="1"/>
  <c r="X91" i="8" s="1"/>
  <c r="Z91" i="8" s="1"/>
  <c r="M91" i="8"/>
  <c r="G92" i="8"/>
  <c r="T92" i="8" s="1"/>
  <c r="X92" i="8" s="1"/>
  <c r="Z92" i="8" s="1"/>
  <c r="M92" i="8"/>
  <c r="M93" i="8"/>
  <c r="U18" i="10"/>
  <c r="X18" i="10" s="1"/>
  <c r="Z18" i="10" s="1"/>
  <c r="E94" i="11"/>
  <c r="F94" i="11"/>
  <c r="W94" i="11"/>
  <c r="G20" i="11"/>
  <c r="T20" i="11" s="1"/>
  <c r="M20" i="11"/>
  <c r="M21" i="11"/>
  <c r="G22" i="11"/>
  <c r="T22" i="11" s="1"/>
  <c r="U23" i="11"/>
  <c r="G24" i="11"/>
  <c r="T24" i="11" s="1"/>
  <c r="M25" i="11"/>
  <c r="U25" i="11" s="1"/>
  <c r="G26" i="11"/>
  <c r="T26" i="11" s="1"/>
  <c r="G28" i="11"/>
  <c r="T28" i="11" s="1"/>
  <c r="G30" i="11"/>
  <c r="G32" i="11"/>
  <c r="G34" i="11"/>
  <c r="T34" i="11" s="1"/>
  <c r="G35" i="11"/>
  <c r="T35" i="11" s="1"/>
  <c r="G36" i="11"/>
  <c r="T36" i="11" s="1"/>
  <c r="G37" i="11"/>
  <c r="T37" i="11" s="1"/>
  <c r="G38" i="11"/>
  <c r="T38" i="11" s="1"/>
  <c r="G39" i="11"/>
  <c r="G40" i="11"/>
  <c r="M41" i="11"/>
  <c r="M49" i="11"/>
  <c r="U49" i="11" s="1"/>
  <c r="G52" i="11"/>
  <c r="T52" i="11" s="1"/>
  <c r="X52" i="11" s="1"/>
  <c r="Z52" i="11" s="1"/>
  <c r="G55" i="11"/>
  <c r="T55" i="11" s="1"/>
  <c r="X55" i="11" s="1"/>
  <c r="Z55" i="11" s="1"/>
  <c r="G57" i="11"/>
  <c r="T57" i="11" s="1"/>
  <c r="M57" i="11"/>
  <c r="U57" i="11" s="1"/>
  <c r="G58" i="11"/>
  <c r="T58" i="11" s="1"/>
  <c r="G59" i="11"/>
  <c r="T59" i="11" s="1"/>
  <c r="U59" i="11"/>
  <c r="M61" i="11"/>
  <c r="G63" i="11"/>
  <c r="T63" i="11" s="1"/>
  <c r="G64" i="11"/>
  <c r="T64" i="11" s="1"/>
  <c r="X64" i="11" s="1"/>
  <c r="Z64" i="11" s="1"/>
  <c r="M64" i="11"/>
  <c r="M65" i="11"/>
  <c r="G67" i="11"/>
  <c r="T67" i="11" s="1"/>
  <c r="X67" i="11" s="1"/>
  <c r="Z67" i="11" s="1"/>
  <c r="G68" i="11"/>
  <c r="T68" i="11" s="1"/>
  <c r="G71" i="11"/>
  <c r="T71" i="11" s="1"/>
  <c r="U71" i="11"/>
  <c r="M72" i="11"/>
  <c r="U72" i="11" s="1"/>
  <c r="M73" i="11"/>
  <c r="U73" i="11" s="1"/>
  <c r="X73" i="11" s="1"/>
  <c r="Z73" i="11" s="1"/>
  <c r="M76" i="11"/>
  <c r="U76" i="11" s="1"/>
  <c r="G77" i="11"/>
  <c r="T77" i="11" s="1"/>
  <c r="G78" i="11"/>
  <c r="T78" i="11" s="1"/>
  <c r="U79" i="11"/>
  <c r="M80" i="11"/>
  <c r="G81" i="11"/>
  <c r="T81" i="11" s="1"/>
  <c r="M81" i="11"/>
  <c r="G84" i="11"/>
  <c r="T84" i="11" s="1"/>
  <c r="G85" i="11"/>
  <c r="T85" i="11" s="1"/>
  <c r="G86" i="11"/>
  <c r="T86" i="11" s="1"/>
  <c r="G87" i="11"/>
  <c r="T87" i="11" s="1"/>
  <c r="G88" i="11"/>
  <c r="T88" i="11" s="1"/>
  <c r="G89" i="11"/>
  <c r="T89" i="11" s="1"/>
  <c r="G92" i="11"/>
  <c r="T92" i="11" s="1"/>
  <c r="M92" i="11"/>
  <c r="U92" i="11" s="1"/>
  <c r="M93" i="11"/>
  <c r="V40" i="9"/>
  <c r="M42" i="9"/>
  <c r="U42" i="9" s="1"/>
  <c r="V42" i="9"/>
  <c r="V44" i="9"/>
  <c r="M46" i="9"/>
  <c r="U46" i="9" s="1"/>
  <c r="V48" i="9"/>
  <c r="M52" i="9"/>
  <c r="M54" i="9"/>
  <c r="U57" i="9"/>
  <c r="M58" i="9"/>
  <c r="U58" i="9" s="1"/>
  <c r="G59" i="9"/>
  <c r="T59" i="9" s="1"/>
  <c r="X59" i="9" s="1"/>
  <c r="Z59" i="9" s="1"/>
  <c r="V60" i="9"/>
  <c r="M62" i="9"/>
  <c r="G64" i="9"/>
  <c r="T64" i="9" s="1"/>
  <c r="M64" i="9"/>
  <c r="M66" i="9"/>
  <c r="G67" i="9"/>
  <c r="T67" i="9" s="1"/>
  <c r="X67" i="9" s="1"/>
  <c r="Z67" i="9" s="1"/>
  <c r="M68" i="9"/>
  <c r="U68" i="9" s="1"/>
  <c r="V68" i="9"/>
  <c r="M70" i="9"/>
  <c r="G71" i="9"/>
  <c r="T71" i="9" s="1"/>
  <c r="X71" i="9" s="1"/>
  <c r="Z71" i="9" s="1"/>
  <c r="G72" i="9"/>
  <c r="T72" i="9" s="1"/>
  <c r="M72" i="9"/>
  <c r="U72" i="9" s="1"/>
  <c r="G73" i="9"/>
  <c r="T73" i="9" s="1"/>
  <c r="M76" i="9"/>
  <c r="U76" i="9" s="1"/>
  <c r="U77" i="9"/>
  <c r="G78" i="9"/>
  <c r="T78" i="9" s="1"/>
  <c r="M78" i="9"/>
  <c r="U78" i="9" s="1"/>
  <c r="G80" i="9"/>
  <c r="T80" i="9" s="1"/>
  <c r="M80" i="9"/>
  <c r="V82" i="9"/>
  <c r="G83" i="9"/>
  <c r="T83" i="9" s="1"/>
  <c r="G85" i="9"/>
  <c r="T85" i="9" s="1"/>
  <c r="G87" i="9"/>
  <c r="T87" i="9" s="1"/>
  <c r="V88" i="9"/>
  <c r="M90" i="9"/>
  <c r="U90" i="9" s="1"/>
  <c r="V90" i="9"/>
  <c r="G91" i="9"/>
  <c r="T91" i="9" s="1"/>
  <c r="X91" i="9" s="1"/>
  <c r="Z91" i="9" s="1"/>
  <c r="M92" i="9"/>
  <c r="O97" i="10"/>
  <c r="S45" i="11"/>
  <c r="V61" i="11"/>
  <c r="U65" i="11"/>
  <c r="S69" i="11"/>
  <c r="U81" i="11"/>
  <c r="S89" i="11"/>
  <c r="V93" i="11"/>
  <c r="V65" i="11"/>
  <c r="V81" i="11"/>
  <c r="U90" i="11"/>
  <c r="U42" i="10"/>
  <c r="U61" i="10"/>
  <c r="S93" i="10"/>
  <c r="V49" i="10"/>
  <c r="X49" i="10" s="1"/>
  <c r="Z49" i="10" s="1"/>
  <c r="V57" i="10"/>
  <c r="X57" i="10" s="1"/>
  <c r="Z57" i="10" s="1"/>
  <c r="V61" i="10"/>
  <c r="V15" i="10"/>
  <c r="X63" i="9"/>
  <c r="Z63" i="9" s="1"/>
  <c r="E94" i="9"/>
  <c r="L94" i="9"/>
  <c r="G18" i="9"/>
  <c r="T18" i="9" s="1"/>
  <c r="U22" i="9"/>
  <c r="X22" i="9" s="1"/>
  <c r="Z22" i="9" s="1"/>
  <c r="S42" i="9"/>
  <c r="S46" i="9"/>
  <c r="U54" i="9"/>
  <c r="V62" i="9"/>
  <c r="U66" i="9"/>
  <c r="S70" i="9"/>
  <c r="V86" i="9"/>
  <c r="O94" i="9"/>
  <c r="O97" i="9" s="1"/>
  <c r="V30" i="9"/>
  <c r="U35" i="9"/>
  <c r="S50" i="9"/>
  <c r="S62" i="9"/>
  <c r="U79" i="9"/>
  <c r="U23" i="9"/>
  <c r="U43" i="9"/>
  <c r="I94" i="11"/>
  <c r="G17" i="11"/>
  <c r="T17" i="11" s="1"/>
  <c r="G19" i="11"/>
  <c r="T19" i="11" s="1"/>
  <c r="G21" i="11"/>
  <c r="T21" i="11" s="1"/>
  <c r="G23" i="11"/>
  <c r="T23" i="11" s="1"/>
  <c r="G25" i="11"/>
  <c r="G27" i="11"/>
  <c r="T27" i="11" s="1"/>
  <c r="G29" i="11"/>
  <c r="G31" i="11"/>
  <c r="T31" i="11" s="1"/>
  <c r="G15" i="11"/>
  <c r="G33" i="11"/>
  <c r="D94" i="11"/>
  <c r="H94" i="11"/>
  <c r="G42" i="11"/>
  <c r="T42" i="11" s="1"/>
  <c r="G44" i="11"/>
  <c r="G46" i="11"/>
  <c r="T46" i="11" s="1"/>
  <c r="G48" i="11"/>
  <c r="T48" i="11" s="1"/>
  <c r="G50" i="11"/>
  <c r="T50" i="11" s="1"/>
  <c r="M52" i="11"/>
  <c r="G53" i="11"/>
  <c r="T53" i="11" s="1"/>
  <c r="M55" i="11"/>
  <c r="G56" i="11"/>
  <c r="T56" i="11" s="1"/>
  <c r="U74" i="11"/>
  <c r="S74" i="11"/>
  <c r="V74" i="11"/>
  <c r="C94" i="11"/>
  <c r="V16" i="11"/>
  <c r="V17" i="11"/>
  <c r="V18" i="11"/>
  <c r="V19" i="11"/>
  <c r="V20" i="11"/>
  <c r="V21" i="11"/>
  <c r="V22" i="11"/>
  <c r="V23" i="11"/>
  <c r="V24" i="11"/>
  <c r="V25" i="11"/>
  <c r="V26" i="11"/>
  <c r="V27" i="11"/>
  <c r="V28" i="11"/>
  <c r="V29" i="11"/>
  <c r="V30" i="11"/>
  <c r="V31" i="11"/>
  <c r="V32" i="11"/>
  <c r="V33" i="11"/>
  <c r="V34" i="11"/>
  <c r="V38" i="11"/>
  <c r="G41" i="11"/>
  <c r="T41" i="11" s="1"/>
  <c r="M42" i="11"/>
  <c r="U42" i="11" s="1"/>
  <c r="G43" i="11"/>
  <c r="T43" i="11" s="1"/>
  <c r="G45" i="11"/>
  <c r="G47" i="11"/>
  <c r="T47" i="11" s="1"/>
  <c r="G49" i="11"/>
  <c r="T49" i="11" s="1"/>
  <c r="G54" i="11"/>
  <c r="T54" i="11" s="1"/>
  <c r="K94" i="11"/>
  <c r="O94" i="11"/>
  <c r="M35" i="11"/>
  <c r="U35" i="11" s="1"/>
  <c r="V37" i="11"/>
  <c r="M50" i="11"/>
  <c r="G51" i="11"/>
  <c r="T51" i="11" s="1"/>
  <c r="V57" i="11"/>
  <c r="T60" i="11"/>
  <c r="T72" i="11"/>
  <c r="S73" i="11"/>
  <c r="V77" i="11"/>
  <c r="V79" i="11"/>
  <c r="V82" i="11"/>
  <c r="V84" i="11"/>
  <c r="V86" i="11"/>
  <c r="V88" i="11"/>
  <c r="V90" i="11"/>
  <c r="U41" i="11"/>
  <c r="U43" i="11"/>
  <c r="U47" i="11"/>
  <c r="G62" i="11"/>
  <c r="T62" i="11" s="1"/>
  <c r="G66" i="11"/>
  <c r="T66" i="11" s="1"/>
  <c r="G70" i="11"/>
  <c r="T70" i="11" s="1"/>
  <c r="G75" i="11"/>
  <c r="T75" i="11" s="1"/>
  <c r="U75" i="11"/>
  <c r="S75" i="11"/>
  <c r="V56" i="11"/>
  <c r="G61" i="11"/>
  <c r="T61" i="11" s="1"/>
  <c r="G65" i="11"/>
  <c r="T65" i="11" s="1"/>
  <c r="G69" i="11"/>
  <c r="T69" i="11" s="1"/>
  <c r="X69" i="11" s="1"/>
  <c r="Z69" i="11" s="1"/>
  <c r="V75" i="11"/>
  <c r="G76" i="11"/>
  <c r="T76" i="11" s="1"/>
  <c r="S76" i="11"/>
  <c r="X19" i="10"/>
  <c r="Z19" i="10" s="1"/>
  <c r="X59" i="10"/>
  <c r="Z59" i="10" s="1"/>
  <c r="G15" i="10"/>
  <c r="G17" i="10"/>
  <c r="T17" i="10" s="1"/>
  <c r="S63" i="10"/>
  <c r="U63" i="10"/>
  <c r="S67" i="10"/>
  <c r="U67" i="10"/>
  <c r="S71" i="10"/>
  <c r="U71" i="10"/>
  <c r="V21" i="10"/>
  <c r="V22" i="10"/>
  <c r="X22" i="10" s="1"/>
  <c r="Z22" i="10" s="1"/>
  <c r="V23" i="10"/>
  <c r="X23" i="10" s="1"/>
  <c r="Z23" i="10" s="1"/>
  <c r="V24" i="10"/>
  <c r="V25" i="10"/>
  <c r="X25" i="10" s="1"/>
  <c r="Z25" i="10" s="1"/>
  <c r="V26" i="10"/>
  <c r="V27" i="10"/>
  <c r="X27" i="10" s="1"/>
  <c r="Z27" i="10" s="1"/>
  <c r="V28" i="10"/>
  <c r="X28" i="10" s="1"/>
  <c r="Z28" i="10" s="1"/>
  <c r="V29" i="10"/>
  <c r="V30" i="10"/>
  <c r="V32" i="10"/>
  <c r="V34" i="10"/>
  <c r="V38" i="10"/>
  <c r="V40" i="10"/>
  <c r="V41" i="10"/>
  <c r="V42" i="10"/>
  <c r="V44" i="10"/>
  <c r="S64" i="10"/>
  <c r="U64" i="10"/>
  <c r="V67" i="10"/>
  <c r="S68" i="10"/>
  <c r="V71" i="10"/>
  <c r="G73" i="10"/>
  <c r="T73" i="10" s="1"/>
  <c r="G74" i="10"/>
  <c r="T74" i="10" s="1"/>
  <c r="S15" i="10"/>
  <c r="S16" i="10"/>
  <c r="S17" i="10"/>
  <c r="S18" i="10"/>
  <c r="S19" i="10"/>
  <c r="S20" i="10"/>
  <c r="S31" i="10"/>
  <c r="S33" i="10"/>
  <c r="S35" i="10"/>
  <c r="S36" i="10"/>
  <c r="S37" i="10"/>
  <c r="S39" i="10"/>
  <c r="S43" i="10"/>
  <c r="S45" i="10"/>
  <c r="S46" i="10"/>
  <c r="G62" i="10"/>
  <c r="T62" i="10" s="1"/>
  <c r="V64" i="10"/>
  <c r="S65" i="10"/>
  <c r="U65" i="10"/>
  <c r="G66" i="10"/>
  <c r="T66" i="10" s="1"/>
  <c r="V68" i="10"/>
  <c r="S69" i="10"/>
  <c r="U69" i="10"/>
  <c r="G70" i="10"/>
  <c r="T70" i="10" s="1"/>
  <c r="M77" i="10"/>
  <c r="U77" i="10" s="1"/>
  <c r="X77" i="10" s="1"/>
  <c r="Z77" i="10" s="1"/>
  <c r="V89" i="10"/>
  <c r="F94" i="10"/>
  <c r="N94" i="10"/>
  <c r="V63" i="10"/>
  <c r="S72" i="10"/>
  <c r="U72" i="10"/>
  <c r="X72" i="10" s="1"/>
  <c r="Z72" i="10" s="1"/>
  <c r="U73" i="10"/>
  <c r="S73" i="10"/>
  <c r="S76" i="10"/>
  <c r="D94" i="10"/>
  <c r="H94" i="10"/>
  <c r="L94" i="10"/>
  <c r="S62" i="10"/>
  <c r="U62" i="10"/>
  <c r="G63" i="10"/>
  <c r="T63" i="10" s="1"/>
  <c r="V65" i="10"/>
  <c r="S66" i="10"/>
  <c r="U66" i="10"/>
  <c r="G67" i="10"/>
  <c r="T67" i="10" s="1"/>
  <c r="V69" i="10"/>
  <c r="S70" i="10"/>
  <c r="U70" i="10"/>
  <c r="G71" i="10"/>
  <c r="T71" i="10" s="1"/>
  <c r="G75" i="10"/>
  <c r="T75" i="10" s="1"/>
  <c r="U75" i="10"/>
  <c r="S75" i="10"/>
  <c r="G79" i="10"/>
  <c r="T79" i="10" s="1"/>
  <c r="V79" i="10"/>
  <c r="G87" i="10"/>
  <c r="T87" i="10" s="1"/>
  <c r="V87" i="10"/>
  <c r="M91" i="10"/>
  <c r="M74" i="10"/>
  <c r="U74" i="10" s="1"/>
  <c r="M78" i="10"/>
  <c r="V84" i="10"/>
  <c r="V88" i="10"/>
  <c r="M90" i="10"/>
  <c r="U90" i="10" s="1"/>
  <c r="M76" i="10"/>
  <c r="U76" i="10" s="1"/>
  <c r="X76" i="10" s="1"/>
  <c r="Z76" i="10" s="1"/>
  <c r="V78" i="10"/>
  <c r="M80" i="10"/>
  <c r="V82" i="10"/>
  <c r="V86" i="10"/>
  <c r="V90" i="10"/>
  <c r="M92" i="10"/>
  <c r="U79" i="10"/>
  <c r="U80" i="10"/>
  <c r="X80" i="10" s="1"/>
  <c r="Z80" i="10" s="1"/>
  <c r="U81" i="10"/>
  <c r="U91" i="10"/>
  <c r="X91" i="10" s="1"/>
  <c r="Z91" i="10" s="1"/>
  <c r="G35" i="9"/>
  <c r="T35" i="9" s="1"/>
  <c r="G15" i="9"/>
  <c r="W94" i="9"/>
  <c r="V56" i="9"/>
  <c r="S56" i="9"/>
  <c r="G57" i="9"/>
  <c r="T57" i="9" s="1"/>
  <c r="G61" i="9"/>
  <c r="T61" i="9" s="1"/>
  <c r="X61" i="9" s="1"/>
  <c r="Z61" i="9" s="1"/>
  <c r="G65" i="9"/>
  <c r="T65" i="9" s="1"/>
  <c r="X65" i="9" s="1"/>
  <c r="Z65" i="9" s="1"/>
  <c r="G69" i="9"/>
  <c r="T69" i="9" s="1"/>
  <c r="X69" i="9" s="1"/>
  <c r="Z69" i="9" s="1"/>
  <c r="G81" i="9"/>
  <c r="T81" i="9" s="1"/>
  <c r="X81" i="9" s="1"/>
  <c r="Z81" i="9" s="1"/>
  <c r="G92" i="9"/>
  <c r="T92" i="9" s="1"/>
  <c r="T68" i="9"/>
  <c r="S73" i="9"/>
  <c r="V73" i="9"/>
  <c r="G74" i="9"/>
  <c r="T74" i="9" s="1"/>
  <c r="S74" i="9"/>
  <c r="V74" i="9"/>
  <c r="M15" i="9"/>
  <c r="G33" i="9"/>
  <c r="G36" i="9"/>
  <c r="T36" i="9" s="1"/>
  <c r="G37" i="9"/>
  <c r="G43" i="9"/>
  <c r="T43" i="9" s="1"/>
  <c r="G44" i="9"/>
  <c r="G48" i="9"/>
  <c r="G49" i="9"/>
  <c r="T49" i="9" s="1"/>
  <c r="G53" i="9"/>
  <c r="T53" i="9" s="1"/>
  <c r="G54" i="9"/>
  <c r="T54" i="9" s="1"/>
  <c r="G34" i="9"/>
  <c r="T34" i="9" s="1"/>
  <c r="G38" i="9"/>
  <c r="G39" i="9"/>
  <c r="G40" i="9"/>
  <c r="G41" i="9"/>
  <c r="T41" i="9" s="1"/>
  <c r="X41" i="9" s="1"/>
  <c r="Z41" i="9" s="1"/>
  <c r="G42" i="9"/>
  <c r="T42" i="9" s="1"/>
  <c r="G45" i="9"/>
  <c r="G46" i="9"/>
  <c r="T46" i="9" s="1"/>
  <c r="G47" i="9"/>
  <c r="T47" i="9" s="1"/>
  <c r="X47" i="9" s="1"/>
  <c r="Z47" i="9" s="1"/>
  <c r="G50" i="9"/>
  <c r="T50" i="9" s="1"/>
  <c r="X50" i="9" s="1"/>
  <c r="Z50" i="9" s="1"/>
  <c r="G51" i="9"/>
  <c r="G52" i="9"/>
  <c r="T52" i="9" s="1"/>
  <c r="G55" i="9"/>
  <c r="T55" i="9" s="1"/>
  <c r="X55" i="9" s="1"/>
  <c r="Z55" i="9" s="1"/>
  <c r="G56" i="9"/>
  <c r="T56" i="9" s="1"/>
  <c r="F94" i="9"/>
  <c r="N94" i="9"/>
  <c r="G58" i="9"/>
  <c r="T58" i="9" s="1"/>
  <c r="G62" i="9"/>
  <c r="T62" i="9" s="1"/>
  <c r="G66" i="9"/>
  <c r="T66" i="9" s="1"/>
  <c r="G70" i="9"/>
  <c r="T70" i="9" s="1"/>
  <c r="X70" i="9" s="1"/>
  <c r="Z70" i="9" s="1"/>
  <c r="G77" i="9"/>
  <c r="T77" i="9" s="1"/>
  <c r="G79" i="9"/>
  <c r="T79" i="9" s="1"/>
  <c r="G82" i="9"/>
  <c r="T82" i="9" s="1"/>
  <c r="G84" i="9"/>
  <c r="T84" i="9" s="1"/>
  <c r="G86" i="9"/>
  <c r="T86" i="9" s="1"/>
  <c r="G88" i="9"/>
  <c r="T88" i="9" s="1"/>
  <c r="G90" i="9"/>
  <c r="T90" i="9" s="1"/>
  <c r="G93" i="9"/>
  <c r="T93" i="9" s="1"/>
  <c r="X93" i="9" s="1"/>
  <c r="Z93" i="9" s="1"/>
  <c r="M73" i="9"/>
  <c r="U73" i="9" s="1"/>
  <c r="G75" i="9"/>
  <c r="T75" i="9" s="1"/>
  <c r="U75" i="9"/>
  <c r="S75" i="9"/>
  <c r="M74" i="9"/>
  <c r="U74" i="9" s="1"/>
  <c r="G76" i="9"/>
  <c r="T76" i="9" s="1"/>
  <c r="S76" i="9"/>
  <c r="F94" i="8"/>
  <c r="G18" i="8"/>
  <c r="T18" i="8" s="1"/>
  <c r="U65" i="8"/>
  <c r="U69" i="8"/>
  <c r="X69" i="8" s="1"/>
  <c r="Z69" i="8" s="1"/>
  <c r="U74" i="8"/>
  <c r="X74" i="8" s="1"/>
  <c r="Z74" i="8" s="1"/>
  <c r="S77" i="8"/>
  <c r="S81" i="8"/>
  <c r="S85" i="8"/>
  <c r="V89" i="8"/>
  <c r="S93" i="8"/>
  <c r="V61" i="8"/>
  <c r="X61" i="8" s="1"/>
  <c r="Z61" i="8" s="1"/>
  <c r="U77" i="8"/>
  <c r="X77" i="8" s="1"/>
  <c r="Z77" i="8" s="1"/>
  <c r="U81" i="8"/>
  <c r="X81" i="8" s="1"/>
  <c r="Z81" i="8" s="1"/>
  <c r="U90" i="8"/>
  <c r="X90" i="8" s="1"/>
  <c r="Z90" i="8" s="1"/>
  <c r="U93" i="8"/>
  <c r="X93" i="8" s="1"/>
  <c r="Z93" i="8" s="1"/>
  <c r="K94" i="8"/>
  <c r="U58" i="8"/>
  <c r="X58" i="8" s="1"/>
  <c r="Z58" i="8" s="1"/>
  <c r="S16" i="8"/>
  <c r="S18" i="8"/>
  <c r="U18" i="8"/>
  <c r="N94" i="8"/>
  <c r="S15" i="8"/>
  <c r="S17" i="8"/>
  <c r="U17" i="8"/>
  <c r="S19" i="8"/>
  <c r="U19" i="8"/>
  <c r="M15" i="8"/>
  <c r="V16" i="8"/>
  <c r="G17" i="8"/>
  <c r="T17" i="8" s="1"/>
  <c r="V18" i="8"/>
  <c r="G19" i="8"/>
  <c r="T19" i="8" s="1"/>
  <c r="V23" i="8"/>
  <c r="U20" i="8"/>
  <c r="U21" i="8"/>
  <c r="U22" i="8"/>
  <c r="U26" i="8"/>
  <c r="U27" i="8"/>
  <c r="U28" i="8"/>
  <c r="S31" i="8"/>
  <c r="S34" i="8"/>
  <c r="S36" i="8"/>
  <c r="S38" i="8"/>
  <c r="S40" i="8"/>
  <c r="S44" i="8"/>
  <c r="S48" i="8"/>
  <c r="S52" i="8"/>
  <c r="U52" i="8"/>
  <c r="X52" i="8" s="1"/>
  <c r="Z52" i="8" s="1"/>
  <c r="S56" i="8"/>
  <c r="U56" i="8"/>
  <c r="X56" i="8" s="1"/>
  <c r="Z56" i="8" s="1"/>
  <c r="X60" i="8"/>
  <c r="Z60" i="8" s="1"/>
  <c r="X63" i="8"/>
  <c r="Z63" i="8" s="1"/>
  <c r="X66" i="8"/>
  <c r="Z66" i="8" s="1"/>
  <c r="X70" i="8"/>
  <c r="Z70" i="8" s="1"/>
  <c r="V20" i="8"/>
  <c r="V22" i="8"/>
  <c r="V24" i="8"/>
  <c r="V25" i="8"/>
  <c r="V27" i="8"/>
  <c r="V29" i="8"/>
  <c r="V30" i="8"/>
  <c r="S32" i="8"/>
  <c r="S45" i="8"/>
  <c r="S21" i="8"/>
  <c r="S26" i="8"/>
  <c r="S28" i="8"/>
  <c r="V32" i="8"/>
  <c r="G33" i="8"/>
  <c r="S33" i="8"/>
  <c r="S35" i="8"/>
  <c r="S37" i="8"/>
  <c r="S39" i="8"/>
  <c r="G42" i="8"/>
  <c r="T42" i="8" s="1"/>
  <c r="S42" i="8"/>
  <c r="U42" i="8"/>
  <c r="V45" i="8"/>
  <c r="G46" i="8"/>
  <c r="T46" i="8" s="1"/>
  <c r="S46" i="8"/>
  <c r="U46" i="8"/>
  <c r="G50" i="8"/>
  <c r="T50" i="8" s="1"/>
  <c r="S50" i="8"/>
  <c r="U50" i="8"/>
  <c r="G54" i="8"/>
  <c r="T54" i="8" s="1"/>
  <c r="S54" i="8"/>
  <c r="U54" i="8"/>
  <c r="S57" i="8"/>
  <c r="U57" i="8"/>
  <c r="S41" i="8"/>
  <c r="U41" i="8"/>
  <c r="X41" i="8" s="1"/>
  <c r="Z41" i="8" s="1"/>
  <c r="S49" i="8"/>
  <c r="U49" i="8"/>
  <c r="X49" i="8" s="1"/>
  <c r="Z49" i="8" s="1"/>
  <c r="S53" i="8"/>
  <c r="U53" i="8"/>
  <c r="X53" i="8" s="1"/>
  <c r="Z53" i="8" s="1"/>
  <c r="G15" i="8"/>
  <c r="V33" i="8"/>
  <c r="G34" i="8"/>
  <c r="T34" i="8" s="1"/>
  <c r="V35" i="8"/>
  <c r="G36" i="8"/>
  <c r="T36" i="8" s="1"/>
  <c r="V37" i="8"/>
  <c r="G38" i="8"/>
  <c r="T38" i="8" s="1"/>
  <c r="V39" i="8"/>
  <c r="G40" i="8"/>
  <c r="V42" i="8"/>
  <c r="G43" i="8"/>
  <c r="T43" i="8" s="1"/>
  <c r="S43" i="8"/>
  <c r="U43" i="8"/>
  <c r="V46" i="8"/>
  <c r="G47" i="8"/>
  <c r="T47" i="8" s="1"/>
  <c r="S47" i="8"/>
  <c r="U47" i="8"/>
  <c r="V50" i="8"/>
  <c r="G51" i="8"/>
  <c r="T51" i="8" s="1"/>
  <c r="S51" i="8"/>
  <c r="U51" i="8"/>
  <c r="V54" i="8"/>
  <c r="G55" i="8"/>
  <c r="T55" i="8" s="1"/>
  <c r="S55" i="8"/>
  <c r="U55" i="8"/>
  <c r="V57" i="8"/>
  <c r="X67" i="8"/>
  <c r="Z67" i="8" s="1"/>
  <c r="X71" i="8"/>
  <c r="Z71" i="8" s="1"/>
  <c r="X90" i="10" l="1"/>
  <c r="Z90" i="10" s="1"/>
  <c r="X78" i="9"/>
  <c r="Z78" i="9" s="1"/>
  <c r="X72" i="9"/>
  <c r="Z72" i="9" s="1"/>
  <c r="X57" i="11"/>
  <c r="Z57" i="11" s="1"/>
  <c r="X28" i="8"/>
  <c r="Z28" i="8" s="1"/>
  <c r="X28" i="11"/>
  <c r="Z28" i="11" s="1"/>
  <c r="X93" i="11"/>
  <c r="Z93" i="11" s="1"/>
  <c r="X81" i="10"/>
  <c r="Z81" i="10" s="1"/>
  <c r="X41" i="10"/>
  <c r="Z41" i="10" s="1"/>
  <c r="X93" i="10"/>
  <c r="Z93" i="10" s="1"/>
  <c r="X26" i="8"/>
  <c r="Z26" i="8" s="1"/>
  <c r="X79" i="11"/>
  <c r="Z79" i="11" s="1"/>
  <c r="X26" i="10"/>
  <c r="Z26" i="10" s="1"/>
  <c r="X16" i="9"/>
  <c r="X20" i="11"/>
  <c r="Z20" i="11" s="1"/>
  <c r="X80" i="9"/>
  <c r="Z80" i="9" s="1"/>
  <c r="X51" i="8"/>
  <c r="Z51" i="8" s="1"/>
  <c r="X92" i="11"/>
  <c r="Z92" i="11" s="1"/>
  <c r="X26" i="9"/>
  <c r="Z26" i="9" s="1"/>
  <c r="X55" i="8"/>
  <c r="Z55" i="8" s="1"/>
  <c r="X47" i="8"/>
  <c r="Z47" i="8" s="1"/>
  <c r="X43" i="8"/>
  <c r="Z43" i="8" s="1"/>
  <c r="X77" i="9"/>
  <c r="Z77" i="9" s="1"/>
  <c r="X65" i="11"/>
  <c r="Z65" i="11" s="1"/>
  <c r="X66" i="11"/>
  <c r="Z66" i="11" s="1"/>
  <c r="X22" i="11"/>
  <c r="Z22" i="11" s="1"/>
  <c r="X23" i="8"/>
  <c r="Z23" i="8" s="1"/>
  <c r="X42" i="9"/>
  <c r="Z42" i="9" s="1"/>
  <c r="X92" i="9"/>
  <c r="Z92" i="9" s="1"/>
  <c r="X72" i="11"/>
  <c r="Z72" i="11" s="1"/>
  <c r="X28" i="9"/>
  <c r="Z28" i="9" s="1"/>
  <c r="X90" i="9"/>
  <c r="Z90" i="9" s="1"/>
  <c r="X54" i="9"/>
  <c r="Z54" i="9" s="1"/>
  <c r="X35" i="11"/>
  <c r="Z35" i="11" s="1"/>
  <c r="X65" i="8"/>
  <c r="Z65" i="8" s="1"/>
  <c r="X57" i="9"/>
  <c r="Z57" i="9" s="1"/>
  <c r="X71" i="10"/>
  <c r="Z71" i="10" s="1"/>
  <c r="X18" i="9"/>
  <c r="Z18" i="9" s="1"/>
  <c r="X22" i="8"/>
  <c r="Z22" i="8" s="1"/>
  <c r="X73" i="9"/>
  <c r="Z73" i="9" s="1"/>
  <c r="X52" i="9"/>
  <c r="Z52" i="9" s="1"/>
  <c r="X46" i="9"/>
  <c r="Z46" i="9" s="1"/>
  <c r="X49" i="9"/>
  <c r="Z49" i="9" s="1"/>
  <c r="X68" i="9"/>
  <c r="Z68" i="9" s="1"/>
  <c r="X64" i="10"/>
  <c r="Z64" i="10" s="1"/>
  <c r="X42" i="10"/>
  <c r="Z42" i="10" s="1"/>
  <c r="X62" i="11"/>
  <c r="Z62" i="11" s="1"/>
  <c r="X49" i="11"/>
  <c r="Z49" i="11" s="1"/>
  <c r="X63" i="11"/>
  <c r="Z63" i="11" s="1"/>
  <c r="X59" i="11"/>
  <c r="Z59" i="11" s="1"/>
  <c r="X21" i="8"/>
  <c r="Z21" i="8" s="1"/>
  <c r="X18" i="8"/>
  <c r="Z18" i="8" s="1"/>
  <c r="X66" i="9"/>
  <c r="Z66" i="9" s="1"/>
  <c r="X90" i="11"/>
  <c r="Z90" i="11" s="1"/>
  <c r="X54" i="11"/>
  <c r="Z54" i="11" s="1"/>
  <c r="X71" i="11"/>
  <c r="Z71" i="11" s="1"/>
  <c r="X76" i="9"/>
  <c r="Z76" i="9" s="1"/>
  <c r="X70" i="11"/>
  <c r="Z70" i="11" s="1"/>
  <c r="X23" i="9"/>
  <c r="Z23" i="9" s="1"/>
  <c r="X61" i="10"/>
  <c r="Z61" i="10" s="1"/>
  <c r="X81" i="11"/>
  <c r="Z81" i="11" s="1"/>
  <c r="X58" i="9"/>
  <c r="Z58" i="9" s="1"/>
  <c r="X77" i="11"/>
  <c r="Z77" i="11" s="1"/>
  <c r="X18" i="11"/>
  <c r="Z18" i="11" s="1"/>
  <c r="X50" i="11"/>
  <c r="Z50" i="11" s="1"/>
  <c r="X64" i="9"/>
  <c r="Z64" i="9" s="1"/>
  <c r="X78" i="11"/>
  <c r="Z78" i="11" s="1"/>
  <c r="X61" i="11"/>
  <c r="Z61" i="11" s="1"/>
  <c r="X42" i="11"/>
  <c r="Z42" i="11" s="1"/>
  <c r="X74" i="11"/>
  <c r="Z74" i="11" s="1"/>
  <c r="X75" i="11"/>
  <c r="Z75" i="11" s="1"/>
  <c r="X23" i="11"/>
  <c r="V94" i="10"/>
  <c r="U78" i="10"/>
  <c r="X78" i="10" s="1"/>
  <c r="Z78" i="10" s="1"/>
  <c r="X65" i="10"/>
  <c r="Z65" i="10" s="1"/>
  <c r="X70" i="10"/>
  <c r="Z70" i="10" s="1"/>
  <c r="X69" i="10"/>
  <c r="Z69" i="10" s="1"/>
  <c r="X66" i="10"/>
  <c r="Z66" i="10" s="1"/>
  <c r="X75" i="9"/>
  <c r="Z75" i="9" s="1"/>
  <c r="V94" i="9"/>
  <c r="X79" i="9"/>
  <c r="Z79" i="9" s="1"/>
  <c r="X62" i="9"/>
  <c r="Z62" i="9" s="1"/>
  <c r="X43" i="9"/>
  <c r="Z43" i="9" s="1"/>
  <c r="X35" i="9"/>
  <c r="Z35" i="9" s="1"/>
  <c r="G94" i="11"/>
  <c r="T15" i="11"/>
  <c r="X47" i="11"/>
  <c r="Z47" i="11" s="1"/>
  <c r="V94" i="11"/>
  <c r="X21" i="11"/>
  <c r="Z21" i="11" s="1"/>
  <c r="X43" i="11"/>
  <c r="Z43" i="11" s="1"/>
  <c r="X76" i="11"/>
  <c r="Z76" i="11" s="1"/>
  <c r="X41" i="11"/>
  <c r="Z41" i="11" s="1"/>
  <c r="X27" i="11"/>
  <c r="Z27" i="11" s="1"/>
  <c r="X19" i="11"/>
  <c r="Z19" i="11" s="1"/>
  <c r="X67" i="10"/>
  <c r="Z67" i="10" s="1"/>
  <c r="X21" i="10"/>
  <c r="Z21" i="10" s="1"/>
  <c r="X75" i="10"/>
  <c r="Z75" i="10" s="1"/>
  <c r="X63" i="10"/>
  <c r="Z63" i="10" s="1"/>
  <c r="X62" i="10"/>
  <c r="Z62" i="10" s="1"/>
  <c r="X74" i="10"/>
  <c r="Z74" i="10" s="1"/>
  <c r="T15" i="10"/>
  <c r="G94" i="10"/>
  <c r="X79" i="10"/>
  <c r="Z79" i="10" s="1"/>
  <c r="X73" i="10"/>
  <c r="Z73" i="10" s="1"/>
  <c r="U15" i="9"/>
  <c r="X74" i="9"/>
  <c r="Z74" i="9" s="1"/>
  <c r="G94" i="9"/>
  <c r="T15" i="9"/>
  <c r="X27" i="8"/>
  <c r="Z27" i="8" s="1"/>
  <c r="V94" i="8"/>
  <c r="X16" i="8"/>
  <c r="Z16" i="8" s="1"/>
  <c r="X35" i="8"/>
  <c r="Z35" i="8" s="1"/>
  <c r="X25" i="8"/>
  <c r="Z25" i="8" s="1"/>
  <c r="X57" i="8"/>
  <c r="Z57" i="8" s="1"/>
  <c r="X20" i="8"/>
  <c r="Z20" i="8" s="1"/>
  <c r="X17" i="8"/>
  <c r="Z17" i="8" s="1"/>
  <c r="U15" i="8"/>
  <c r="X54" i="8"/>
  <c r="Z54" i="8" s="1"/>
  <c r="X50" i="8"/>
  <c r="Z50" i="8" s="1"/>
  <c r="X19" i="8"/>
  <c r="Z19" i="8" s="1"/>
  <c r="G94" i="8"/>
  <c r="T15" i="8"/>
  <c r="X46" i="8"/>
  <c r="Z46" i="8" s="1"/>
  <c r="X42" i="8"/>
  <c r="Z42" i="8" s="1"/>
  <c r="X15" i="9" l="1"/>
  <c r="X15" i="8"/>
  <c r="Z15" i="8" l="1"/>
  <c r="N94" i="2" l="1"/>
  <c r="L94" i="2"/>
  <c r="I94" i="2"/>
  <c r="Q15" i="2" l="1"/>
  <c r="M15" i="2"/>
  <c r="U15" i="2" s="1"/>
  <c r="S15" i="2" l="1"/>
  <c r="G15" i="2"/>
  <c r="T15" i="2" s="1"/>
  <c r="V15" i="2"/>
  <c r="X15" i="2" l="1"/>
  <c r="Z15" i="2" s="1"/>
  <c r="S72" i="2" l="1"/>
  <c r="Q86" i="2"/>
  <c r="Q85" i="2"/>
  <c r="Q84" i="2"/>
  <c r="Q83" i="2"/>
  <c r="Q82" i="2"/>
  <c r="Q81" i="2"/>
  <c r="Q80" i="2"/>
  <c r="Q79" i="2"/>
  <c r="Q78" i="2"/>
  <c r="Q76" i="2"/>
  <c r="Q73" i="2"/>
  <c r="Q72" i="2"/>
  <c r="V46" i="2"/>
  <c r="S46" i="2"/>
  <c r="Q46" i="2"/>
  <c r="G16" i="2"/>
  <c r="T16" i="2" s="1"/>
  <c r="Q16" i="2"/>
  <c r="M16" i="2"/>
  <c r="U16" i="2" l="1"/>
  <c r="M72" i="2"/>
  <c r="U72" i="2" s="1"/>
  <c r="G72" i="2"/>
  <c r="T72" i="2" s="1"/>
  <c r="G76" i="2"/>
  <c r="T76" i="2" s="1"/>
  <c r="S76" i="2"/>
  <c r="M76" i="2"/>
  <c r="U76" i="2" s="1"/>
  <c r="G46" i="2"/>
  <c r="T46" i="2" s="1"/>
  <c r="M46" i="2"/>
  <c r="U46" i="2" s="1"/>
  <c r="V16" i="2"/>
  <c r="S16" i="2"/>
  <c r="X72" i="2" l="1"/>
  <c r="Z72" i="2" s="1"/>
  <c r="X16" i="2"/>
  <c r="Z16" i="2" s="1"/>
  <c r="X76" i="2"/>
  <c r="Z76" i="2" s="1"/>
  <c r="X46" i="2"/>
  <c r="Z46" i="2" s="1"/>
  <c r="G93" i="2" l="1"/>
  <c r="T93" i="2" s="1"/>
  <c r="G92" i="2"/>
  <c r="T92" i="2" s="1"/>
  <c r="G91" i="2"/>
  <c r="T91" i="2" s="1"/>
  <c r="G90" i="2"/>
  <c r="T90" i="2" s="1"/>
  <c r="G89" i="2"/>
  <c r="T89" i="2" s="1"/>
  <c r="G88" i="2"/>
  <c r="T88" i="2" s="1"/>
  <c r="G87" i="2"/>
  <c r="T87" i="2" s="1"/>
  <c r="G86" i="2"/>
  <c r="T86" i="2" s="1"/>
  <c r="G85" i="2"/>
  <c r="T85" i="2" s="1"/>
  <c r="G84" i="2"/>
  <c r="T84" i="2" s="1"/>
  <c r="G83" i="2"/>
  <c r="T83" i="2" s="1"/>
  <c r="G82" i="2"/>
  <c r="T82" i="2" s="1"/>
  <c r="V93" i="2"/>
  <c r="V92" i="2"/>
  <c r="V91" i="2"/>
  <c r="V90" i="2"/>
  <c r="V89" i="2"/>
  <c r="V88" i="2"/>
  <c r="V83" i="2"/>
  <c r="U93" i="2"/>
  <c r="U92" i="2"/>
  <c r="U91" i="2"/>
  <c r="S93" i="2"/>
  <c r="S92" i="2"/>
  <c r="S91" i="2"/>
  <c r="S90" i="2"/>
  <c r="S89" i="2"/>
  <c r="S88" i="2"/>
  <c r="S87" i="2"/>
  <c r="S86" i="2"/>
  <c r="S85" i="2"/>
  <c r="S84" i="2"/>
  <c r="S83" i="2"/>
  <c r="S82" i="2"/>
  <c r="Q93" i="2"/>
  <c r="Q92" i="2"/>
  <c r="Q91" i="2"/>
  <c r="Q90" i="2"/>
  <c r="Q89" i="2"/>
  <c r="Q88" i="2"/>
  <c r="Q87" i="2"/>
  <c r="O94" i="2"/>
  <c r="O97" i="2" s="1"/>
  <c r="V85" i="2" l="1"/>
  <c r="V86" i="2"/>
  <c r="M86" i="2"/>
  <c r="U86" i="2" s="1"/>
  <c r="M83" i="2"/>
  <c r="U83" i="2" s="1"/>
  <c r="X83" i="2" s="1"/>
  <c r="Z83" i="2" s="1"/>
  <c r="M87" i="2"/>
  <c r="U87" i="2" s="1"/>
  <c r="M91" i="2"/>
  <c r="V84" i="2"/>
  <c r="M90" i="2"/>
  <c r="U90" i="2" s="1"/>
  <c r="X90" i="2" s="1"/>
  <c r="Z90" i="2" s="1"/>
  <c r="M84" i="2"/>
  <c r="U84" i="2" s="1"/>
  <c r="M88" i="2"/>
  <c r="U88" i="2" s="1"/>
  <c r="X88" i="2" s="1"/>
  <c r="Z88" i="2" s="1"/>
  <c r="M92" i="2"/>
  <c r="V82" i="2"/>
  <c r="M82" i="2"/>
  <c r="U82" i="2" s="1"/>
  <c r="M85" i="2"/>
  <c r="U85" i="2" s="1"/>
  <c r="M89" i="2"/>
  <c r="U89" i="2" s="1"/>
  <c r="X89" i="2" s="1"/>
  <c r="Z89" i="2" s="1"/>
  <c r="M93" i="2"/>
  <c r="V87" i="2"/>
  <c r="X93" i="2"/>
  <c r="Z93" i="2" s="1"/>
  <c r="X92" i="2"/>
  <c r="Z92" i="2" s="1"/>
  <c r="X91" i="2"/>
  <c r="Z91" i="2" s="1"/>
  <c r="X87" i="2" l="1"/>
  <c r="Z87" i="2" s="1"/>
  <c r="X84" i="2"/>
  <c r="Z84" i="2" s="1"/>
  <c r="X86" i="2"/>
  <c r="Z86" i="2" s="1"/>
  <c r="X85" i="2"/>
  <c r="Z85" i="2" s="1"/>
  <c r="X82" i="2"/>
  <c r="Z82" i="2" s="1"/>
  <c r="V18" i="2" l="1"/>
  <c r="S19" i="2"/>
  <c r="U20" i="2"/>
  <c r="V21" i="2"/>
  <c r="U22" i="2"/>
  <c r="S23" i="2"/>
  <c r="V24" i="2"/>
  <c r="S25" i="2"/>
  <c r="V26" i="2"/>
  <c r="V27" i="2"/>
  <c r="S28" i="2"/>
  <c r="V29" i="2"/>
  <c r="V30" i="2"/>
  <c r="S31" i="2"/>
  <c r="S32" i="2"/>
  <c r="V33" i="2"/>
  <c r="V34" i="2"/>
  <c r="S35" i="2"/>
  <c r="S36" i="2"/>
  <c r="V37" i="2"/>
  <c r="V38" i="2"/>
  <c r="S39" i="2"/>
  <c r="S40" i="2"/>
  <c r="V41" i="2"/>
  <c r="V42" i="2"/>
  <c r="S43" i="2"/>
  <c r="V44" i="2"/>
  <c r="S45" i="2"/>
  <c r="V47" i="2"/>
  <c r="V48" i="2"/>
  <c r="S49" i="2"/>
  <c r="V50" i="2"/>
  <c r="V51" i="2"/>
  <c r="S52" i="2"/>
  <c r="V54" i="2"/>
  <c r="U55" i="2"/>
  <c r="S56" i="2"/>
  <c r="V57" i="2"/>
  <c r="S58" i="2"/>
  <c r="V59" i="2"/>
  <c r="S60" i="2"/>
  <c r="U61" i="2"/>
  <c r="V62" i="2"/>
  <c r="V63" i="2"/>
  <c r="S64" i="2"/>
  <c r="V65" i="2"/>
  <c r="V66" i="2"/>
  <c r="V67" i="2"/>
  <c r="S68" i="2"/>
  <c r="V69" i="2"/>
  <c r="U70" i="2"/>
  <c r="S81" i="2"/>
  <c r="Q36" i="2"/>
  <c r="M35" i="2"/>
  <c r="M43" i="2"/>
  <c r="M45" i="2"/>
  <c r="M47" i="2"/>
  <c r="M62" i="2"/>
  <c r="M63" i="2"/>
  <c r="M64" i="2"/>
  <c r="M66" i="2"/>
  <c r="M67" i="2"/>
  <c r="U35" i="2" l="1"/>
  <c r="U43" i="2"/>
  <c r="U63" i="2"/>
  <c r="V80" i="2"/>
  <c r="S80" i="2"/>
  <c r="U45" i="2"/>
  <c r="V79" i="2"/>
  <c r="S79" i="2"/>
  <c r="S74" i="2"/>
  <c r="V78" i="2"/>
  <c r="S78" i="2"/>
  <c r="S73" i="2"/>
  <c r="V75" i="2"/>
  <c r="S75" i="2"/>
  <c r="V77" i="2"/>
  <c r="S77" i="2"/>
  <c r="V71" i="2"/>
  <c r="S71" i="2"/>
  <c r="M52" i="2"/>
  <c r="M78" i="2"/>
  <c r="U78" i="2" s="1"/>
  <c r="M81" i="2"/>
  <c r="M55" i="2"/>
  <c r="M59" i="2"/>
  <c r="U59" i="2" s="1"/>
  <c r="M42" i="2"/>
  <c r="U42" i="2" s="1"/>
  <c r="M30" i="2"/>
  <c r="U30" i="2" s="1"/>
  <c r="M70" i="2"/>
  <c r="M50" i="2"/>
  <c r="M80" i="2"/>
  <c r="M54" i="2"/>
  <c r="M58" i="2"/>
  <c r="U58" i="2" s="1"/>
  <c r="M79" i="2"/>
  <c r="U79" i="2" s="1"/>
  <c r="M69" i="2"/>
  <c r="M65" i="2"/>
  <c r="M61" i="2"/>
  <c r="M57" i="2"/>
  <c r="U57" i="2" s="1"/>
  <c r="M53" i="2"/>
  <c r="U53" i="2" s="1"/>
  <c r="M49" i="2"/>
  <c r="U49" i="2" s="1"/>
  <c r="M27" i="2"/>
  <c r="M23" i="2"/>
  <c r="U23" i="2" s="1"/>
  <c r="M19" i="2"/>
  <c r="S67" i="2"/>
  <c r="S63" i="2"/>
  <c r="S59" i="2"/>
  <c r="S55" i="2"/>
  <c r="S51" i="2"/>
  <c r="S47" i="2"/>
  <c r="S42" i="2"/>
  <c r="S38" i="2"/>
  <c r="S34" i="2"/>
  <c r="S30" i="2"/>
  <c r="S26" i="2"/>
  <c r="S22" i="2"/>
  <c r="S18" i="2"/>
  <c r="V20" i="2"/>
  <c r="V22" i="2"/>
  <c r="V25" i="2"/>
  <c r="U28" i="2"/>
  <c r="V31" i="2"/>
  <c r="V35" i="2"/>
  <c r="V39" i="2"/>
  <c r="V45" i="2"/>
  <c r="V53" i="2"/>
  <c r="V55" i="2"/>
  <c r="V58" i="2"/>
  <c r="V61" i="2"/>
  <c r="U64" i="2"/>
  <c r="U66" i="2"/>
  <c r="V68" i="2"/>
  <c r="V70" i="2"/>
  <c r="V74" i="2"/>
  <c r="U81" i="2"/>
  <c r="M26" i="2"/>
  <c r="U26" i="2" s="1"/>
  <c r="M22" i="2"/>
  <c r="M18" i="2"/>
  <c r="U18" i="2" s="1"/>
  <c r="S70" i="2"/>
  <c r="S66" i="2"/>
  <c r="S62" i="2"/>
  <c r="S54" i="2"/>
  <c r="S50" i="2"/>
  <c r="S41" i="2"/>
  <c r="S37" i="2"/>
  <c r="S33" i="2"/>
  <c r="S29" i="2"/>
  <c r="S21" i="2"/>
  <c r="U19" i="2"/>
  <c r="U21" i="2"/>
  <c r="V28" i="2"/>
  <c r="V32" i="2"/>
  <c r="V36" i="2"/>
  <c r="V40" i="2"/>
  <c r="V43" i="2"/>
  <c r="U47" i="2"/>
  <c r="V49" i="2"/>
  <c r="U52" i="2"/>
  <c r="U54" i="2"/>
  <c r="V56" i="2"/>
  <c r="U62" i="2"/>
  <c r="V64" i="2"/>
  <c r="U69" i="2"/>
  <c r="V81" i="2"/>
  <c r="M25" i="2"/>
  <c r="U25" i="2" s="1"/>
  <c r="M21" i="2"/>
  <c r="S69" i="2"/>
  <c r="S65" i="2"/>
  <c r="S61" i="2"/>
  <c r="S57" i="2"/>
  <c r="S53" i="2"/>
  <c r="S44" i="2"/>
  <c r="S24" i="2"/>
  <c r="S20" i="2"/>
  <c r="V19" i="2"/>
  <c r="V23" i="2"/>
  <c r="U27" i="2"/>
  <c r="U41" i="2"/>
  <c r="U50" i="2"/>
  <c r="V52" i="2"/>
  <c r="V60" i="2"/>
  <c r="U65" i="2"/>
  <c r="U67" i="2"/>
  <c r="V73" i="2"/>
  <c r="M28" i="2"/>
  <c r="M24" i="2"/>
  <c r="U24" i="2" s="1"/>
  <c r="M20" i="2"/>
  <c r="S48" i="2"/>
  <c r="S27" i="2"/>
  <c r="U80" i="2"/>
  <c r="M36" i="2"/>
  <c r="U36" i="2" s="1"/>
  <c r="M41" i="2"/>
  <c r="M29" i="2"/>
  <c r="U29" i="2" s="1"/>
  <c r="Q70" i="2" l="1"/>
  <c r="Q69" i="2"/>
  <c r="Q68" i="2"/>
  <c r="Q67" i="2"/>
  <c r="Q66" i="2"/>
  <c r="Q65" i="2"/>
  <c r="Q64" i="2"/>
  <c r="Q63" i="2"/>
  <c r="Q62" i="2"/>
  <c r="Q61" i="2"/>
  <c r="Q60" i="2"/>
  <c r="Q59" i="2"/>
  <c r="Q58" i="2"/>
  <c r="Q57" i="2"/>
  <c r="Q56" i="2"/>
  <c r="Q55" i="2"/>
  <c r="Q54" i="2"/>
  <c r="Q53" i="2"/>
  <c r="Q52" i="2"/>
  <c r="Q51" i="2"/>
  <c r="Q50" i="2"/>
  <c r="Q49" i="2"/>
  <c r="Q48" i="2"/>
  <c r="Q47" i="2"/>
  <c r="Q41" i="2"/>
  <c r="Q38" i="2"/>
  <c r="Q37" i="2"/>
  <c r="Q31" i="2"/>
  <c r="Q28" i="2"/>
  <c r="Q27" i="2"/>
  <c r="Q26" i="2"/>
  <c r="Q25" i="2"/>
  <c r="Q24" i="2"/>
  <c r="Q23" i="2"/>
  <c r="Q22" i="2"/>
  <c r="Q21" i="2"/>
  <c r="Q20" i="2"/>
  <c r="Q19" i="2"/>
  <c r="Q18" i="2"/>
  <c r="H94" i="2" l="1"/>
  <c r="Q42" i="2"/>
  <c r="Q43" i="2"/>
  <c r="Q34" i="2"/>
  <c r="F94" i="2" l="1"/>
  <c r="E94" i="2" l="1"/>
  <c r="G61" i="2" l="1"/>
  <c r="T61" i="2" s="1"/>
  <c r="X61" i="2" s="1"/>
  <c r="Z61" i="2" s="1"/>
  <c r="G70" i="2"/>
  <c r="T70" i="2" s="1"/>
  <c r="X70" i="2" s="1"/>
  <c r="Z70" i="2" s="1"/>
  <c r="G67" i="2"/>
  <c r="T67" i="2" s="1"/>
  <c r="X67" i="2" s="1"/>
  <c r="Z67" i="2" s="1"/>
  <c r="G62" i="2"/>
  <c r="T62" i="2" s="1"/>
  <c r="X62" i="2" s="1"/>
  <c r="Z62" i="2" s="1"/>
  <c r="G52" i="2"/>
  <c r="T52" i="2" s="1"/>
  <c r="X52" i="2" s="1"/>
  <c r="Z52" i="2" s="1"/>
  <c r="G28" i="2"/>
  <c r="T28" i="2" s="1"/>
  <c r="X28" i="2" s="1"/>
  <c r="Z28" i="2" s="1"/>
  <c r="G19" i="2"/>
  <c r="T19" i="2" s="1"/>
  <c r="X19" i="2" s="1"/>
  <c r="Z19" i="2" s="1"/>
  <c r="G66" i="2"/>
  <c r="T66" i="2" s="1"/>
  <c r="X66" i="2" s="1"/>
  <c r="Z66" i="2" s="1"/>
  <c r="G50" i="2"/>
  <c r="T50" i="2" s="1"/>
  <c r="X50" i="2" s="1"/>
  <c r="Z50" i="2" s="1"/>
  <c r="G22" i="2"/>
  <c r="T22" i="2" s="1"/>
  <c r="X22" i="2" s="1"/>
  <c r="Z22" i="2" s="1"/>
  <c r="G65" i="2"/>
  <c r="T65" i="2" s="1"/>
  <c r="X65" i="2" s="1"/>
  <c r="Z65" i="2" s="1"/>
  <c r="G55" i="2"/>
  <c r="T55" i="2" s="1"/>
  <c r="X55" i="2" s="1"/>
  <c r="Z55" i="2" s="1"/>
  <c r="G21" i="2"/>
  <c r="T21" i="2" s="1"/>
  <c r="X21" i="2" s="1"/>
  <c r="Z21" i="2" s="1"/>
  <c r="G69" i="2"/>
  <c r="T69" i="2" s="1"/>
  <c r="X69" i="2" s="1"/>
  <c r="Z69" i="2" s="1"/>
  <c r="G64" i="2"/>
  <c r="T64" i="2" s="1"/>
  <c r="X64" i="2" s="1"/>
  <c r="Z64" i="2" s="1"/>
  <c r="G54" i="2"/>
  <c r="T54" i="2" s="1"/>
  <c r="X54" i="2" s="1"/>
  <c r="Z54" i="2" s="1"/>
  <c r="M34" i="2" l="1"/>
  <c r="U34" i="2" l="1"/>
  <c r="M39" i="2" l="1"/>
  <c r="U39" i="2" s="1"/>
  <c r="M38" i="2" l="1"/>
  <c r="U38" i="2" s="1"/>
  <c r="M51" i="2"/>
  <c r="U51" i="2" s="1"/>
  <c r="M71" i="2"/>
  <c r="U71" i="2" s="1"/>
  <c r="M77" i="2"/>
  <c r="U77" i="2" s="1"/>
  <c r="M33" i="2"/>
  <c r="U33" i="2" s="1"/>
  <c r="M31" i="2"/>
  <c r="U31" i="2" s="1"/>
  <c r="M40" i="2"/>
  <c r="U40" i="2" s="1"/>
  <c r="M56" i="2"/>
  <c r="U56" i="2" s="1"/>
  <c r="M73" i="2"/>
  <c r="U73" i="2" s="1"/>
  <c r="M32" i="2"/>
  <c r="U32" i="2" s="1"/>
  <c r="M74" i="2"/>
  <c r="U74" i="2" s="1"/>
  <c r="M44" i="2"/>
  <c r="U44" i="2" s="1"/>
  <c r="M60" i="2"/>
  <c r="U60" i="2" s="1"/>
  <c r="M37" i="2"/>
  <c r="U37" i="2" s="1"/>
  <c r="M48" i="2"/>
  <c r="U48" i="2" s="1"/>
  <c r="M68" i="2"/>
  <c r="U68" i="2" s="1"/>
  <c r="M75" i="2"/>
  <c r="U75" i="2" s="1"/>
  <c r="G71" i="2" l="1"/>
  <c r="G74" i="2"/>
  <c r="G73" i="2"/>
  <c r="T73" i="2" s="1"/>
  <c r="G33" i="2" l="1"/>
  <c r="G20" i="2" l="1"/>
  <c r="T20" i="2" s="1"/>
  <c r="X20" i="2" s="1"/>
  <c r="Z20" i="2" s="1"/>
  <c r="G35" i="2"/>
  <c r="G47" i="2"/>
  <c r="T47" i="2" s="1"/>
  <c r="X47" i="2" s="1"/>
  <c r="Z47" i="2" s="1"/>
  <c r="G81" i="2"/>
  <c r="G36" i="2"/>
  <c r="G75" i="2"/>
  <c r="G80" i="2"/>
  <c r="G44" i="2"/>
  <c r="G77" i="2"/>
  <c r="G79" i="2"/>
  <c r="G34" i="2"/>
  <c r="G45" i="2"/>
  <c r="G78" i="2"/>
  <c r="T34" i="2" l="1"/>
  <c r="X34" i="2" s="1"/>
  <c r="Z34" i="2" s="1"/>
  <c r="T36" i="2"/>
  <c r="X36" i="2" s="1"/>
  <c r="Z36" i="2" s="1"/>
  <c r="Q35" i="2"/>
  <c r="T35" i="2" l="1"/>
  <c r="X35" i="2" s="1"/>
  <c r="Z35" i="2" s="1"/>
  <c r="G43" i="2"/>
  <c r="T43" i="2" s="1"/>
  <c r="X43" i="2" s="1"/>
  <c r="Z43" i="2" s="1"/>
  <c r="G27" i="2"/>
  <c r="T27" i="2" s="1"/>
  <c r="X27" i="2" s="1"/>
  <c r="Z27" i="2" s="1"/>
  <c r="G32" i="2"/>
  <c r="G42" i="2"/>
  <c r="T42" i="2" l="1"/>
  <c r="X42" i="2" s="1"/>
  <c r="G29" i="2"/>
  <c r="Z42" i="2" l="1"/>
  <c r="K94" i="2" l="1"/>
  <c r="W94" i="2" l="1"/>
  <c r="V17" i="2"/>
  <c r="V94" i="2" s="1"/>
  <c r="S17" i="2"/>
  <c r="C94" i="2"/>
  <c r="J94" i="2"/>
  <c r="M17" i="2" l="1"/>
  <c r="M94" i="2" s="1"/>
  <c r="T79" i="2"/>
  <c r="X79" i="2" s="1"/>
  <c r="Z79" i="2" s="1"/>
  <c r="T71" i="2"/>
  <c r="T81" i="2"/>
  <c r="X81" i="2" s="1"/>
  <c r="Z81" i="2" s="1"/>
  <c r="T80" i="2"/>
  <c r="X80" i="2" s="1"/>
  <c r="Z80" i="2" s="1"/>
  <c r="Q77" i="2" l="1"/>
  <c r="U17" i="2"/>
  <c r="U94" i="2" s="1"/>
  <c r="X71" i="2"/>
  <c r="Z71" i="2" s="1"/>
  <c r="Q71" i="2"/>
  <c r="T78" i="2"/>
  <c r="X78" i="2" s="1"/>
  <c r="Z78" i="2" s="1"/>
  <c r="T77" i="2" l="1"/>
  <c r="X77" i="2" s="1"/>
  <c r="Z77" i="2" s="1"/>
  <c r="Q74" i="2"/>
  <c r="T74" i="2"/>
  <c r="X74" i="2" s="1"/>
  <c r="Z74" i="2" s="1"/>
  <c r="Q75" i="2" l="1"/>
  <c r="T75" i="2"/>
  <c r="X75" i="2" s="1"/>
  <c r="Z75" i="2" s="1"/>
  <c r="G39" i="2" l="1"/>
  <c r="G48" i="2" l="1"/>
  <c r="T48" i="2" s="1"/>
  <c r="X48" i="2" s="1"/>
  <c r="Z48" i="2" s="1"/>
  <c r="G24" i="2" l="1"/>
  <c r="G26" i="2"/>
  <c r="T26" i="2" s="1"/>
  <c r="X26" i="2" s="1"/>
  <c r="G23" i="2"/>
  <c r="G49" i="2"/>
  <c r="T49" i="2" l="1"/>
  <c r="X49" i="2" s="1"/>
  <c r="Z49" i="2" s="1"/>
  <c r="T23" i="2"/>
  <c r="X23" i="2" s="1"/>
  <c r="T24" i="2"/>
  <c r="X24" i="2" s="1"/>
  <c r="G18" i="2"/>
  <c r="T18" i="2" s="1"/>
  <c r="X18" i="2" s="1"/>
  <c r="Z18" i="2" s="1"/>
  <c r="G25" i="2"/>
  <c r="T25" i="2" s="1"/>
  <c r="X25" i="2" s="1"/>
  <c r="Z26" i="2" l="1"/>
  <c r="Z25" i="2" l="1"/>
  <c r="Z23" i="2"/>
  <c r="Z24" i="2" l="1"/>
  <c r="G63" i="2" l="1"/>
  <c r="G31" i="2"/>
  <c r="T31" i="2" s="1"/>
  <c r="X31" i="2" s="1"/>
  <c r="Z31" i="2" s="1"/>
  <c r="G53" i="2"/>
  <c r="T53" i="2" s="1"/>
  <c r="X53" i="2" s="1"/>
  <c r="Z53" i="2" s="1"/>
  <c r="G57" i="2"/>
  <c r="G37" i="2"/>
  <c r="T37" i="2" s="1"/>
  <c r="X37" i="2" s="1"/>
  <c r="Z37" i="2" s="1"/>
  <c r="G59" i="2"/>
  <c r="G58" i="2"/>
  <c r="T58" i="2" s="1"/>
  <c r="X58" i="2" s="1"/>
  <c r="Z58" i="2" s="1"/>
  <c r="G51" i="2"/>
  <c r="T51" i="2" s="1"/>
  <c r="X51" i="2" s="1"/>
  <c r="Z51" i="2" s="1"/>
  <c r="G38" i="2"/>
  <c r="T57" i="2" l="1"/>
  <c r="X57" i="2" s="1"/>
  <c r="Z57" i="2" s="1"/>
  <c r="T38" i="2"/>
  <c r="X38" i="2" s="1"/>
  <c r="Z38" i="2" s="1"/>
  <c r="T63" i="2"/>
  <c r="X63" i="2" s="1"/>
  <c r="Z63" i="2" s="1"/>
  <c r="G40" i="2"/>
  <c r="T59" i="2"/>
  <c r="X59" i="2" s="1"/>
  <c r="Z59" i="2" s="1"/>
  <c r="G41" i="2"/>
  <c r="G56" i="2"/>
  <c r="T56" i="2" s="1"/>
  <c r="X56" i="2" s="1"/>
  <c r="Z56" i="2" s="1"/>
  <c r="T41" i="2" l="1"/>
  <c r="X41" i="2" s="1"/>
  <c r="X73" i="2" l="1"/>
  <c r="Z41" i="2" l="1"/>
  <c r="Z73" i="2"/>
  <c r="Y94" i="2" l="1"/>
  <c r="Y97" i="2" s="1"/>
  <c r="G68" i="2" l="1"/>
  <c r="T68" i="2" s="1"/>
  <c r="X68" i="2" s="1"/>
  <c r="Z68" i="2" s="1"/>
  <c r="G17" i="2" l="1"/>
  <c r="T17" i="2" l="1"/>
  <c r="X17" i="2" l="1"/>
  <c r="G60" i="2" l="1"/>
  <c r="T60" i="2" s="1"/>
  <c r="X60" i="2" s="1"/>
  <c r="Z60" i="2" s="1"/>
  <c r="D94" i="2" l="1"/>
  <c r="G30" i="2" l="1"/>
  <c r="G94" i="2" s="1"/>
  <c r="Q17" i="2" l="1"/>
  <c r="Z17" i="2" l="1"/>
  <c r="Z28" i="12" l="1"/>
  <c r="O97" i="11" l="1"/>
  <c r="O97" i="12" l="1"/>
  <c r="L94" i="11" l="1"/>
  <c r="M15" i="11" l="1"/>
  <c r="M15" i="10" l="1"/>
  <c r="Z16" i="9"/>
  <c r="U15" i="11"/>
  <c r="Y94" i="9" l="1"/>
  <c r="Y97" i="9" s="1"/>
  <c r="Z15" i="9"/>
  <c r="M15" i="12"/>
  <c r="X15" i="11"/>
  <c r="U15" i="10"/>
  <c r="U15" i="12" l="1"/>
  <c r="Z15" i="11"/>
  <c r="X15" i="10"/>
  <c r="Z15" i="10" l="1"/>
  <c r="X15" i="12"/>
  <c r="Z15" i="12" l="1"/>
  <c r="M89" i="8" l="1"/>
  <c r="U89" i="8" s="1"/>
  <c r="X89" i="8" s="1"/>
  <c r="Z89" i="8" s="1"/>
  <c r="M92" i="12" l="1"/>
  <c r="U92" i="12" s="1"/>
  <c r="X92" i="12" s="1"/>
  <c r="Z92" i="12" s="1"/>
  <c r="M46" i="10" l="1"/>
  <c r="U46" i="10" s="1"/>
  <c r="X46" i="10" s="1"/>
  <c r="M46" i="11"/>
  <c r="U46" i="11" s="1"/>
  <c r="X46" i="11" s="1"/>
  <c r="Z46" i="11" s="1"/>
  <c r="M89" i="9"/>
  <c r="U89" i="9" s="1"/>
  <c r="X89" i="9" s="1"/>
  <c r="Z89" i="9" s="1"/>
  <c r="M46" i="12" l="1"/>
  <c r="U46" i="12" s="1"/>
  <c r="X46" i="12" s="1"/>
  <c r="Z46" i="12" s="1"/>
  <c r="M89" i="10"/>
  <c r="U89" i="10" s="1"/>
  <c r="X89" i="10" s="1"/>
  <c r="Z89" i="10" s="1"/>
  <c r="M16" i="10" l="1"/>
  <c r="M89" i="11"/>
  <c r="U89" i="11" s="1"/>
  <c r="X89" i="11" s="1"/>
  <c r="Z89" i="11" s="1"/>
  <c r="M85" i="9" l="1"/>
  <c r="U85" i="9" s="1"/>
  <c r="X85" i="9" s="1"/>
  <c r="Z85" i="9" s="1"/>
  <c r="M85" i="8"/>
  <c r="U85" i="8" s="1"/>
  <c r="X85" i="8" s="1"/>
  <c r="Z85" i="8" s="1"/>
  <c r="M84" i="9"/>
  <c r="U84" i="9" s="1"/>
  <c r="X84" i="9" s="1"/>
  <c r="Z84" i="9" s="1"/>
  <c r="M84" i="8"/>
  <c r="U84" i="8" s="1"/>
  <c r="X84" i="8" s="1"/>
  <c r="Z84" i="8" s="1"/>
  <c r="M82" i="9"/>
  <c r="U82" i="9" s="1"/>
  <c r="X82" i="9" s="1"/>
  <c r="Z82" i="9" s="1"/>
  <c r="M82" i="8"/>
  <c r="U82" i="8" s="1"/>
  <c r="X82" i="8" s="1"/>
  <c r="Z82" i="8" s="1"/>
  <c r="M86" i="9"/>
  <c r="U86" i="9" s="1"/>
  <c r="X86" i="9" s="1"/>
  <c r="Z86" i="9" s="1"/>
  <c r="M86" i="8"/>
  <c r="U86" i="8" s="1"/>
  <c r="X86" i="8" s="1"/>
  <c r="Z86" i="8" s="1"/>
  <c r="M88" i="9"/>
  <c r="U88" i="9" s="1"/>
  <c r="X88" i="9" s="1"/>
  <c r="Z88" i="9" s="1"/>
  <c r="M88" i="8"/>
  <c r="U88" i="8" s="1"/>
  <c r="X88" i="8" s="1"/>
  <c r="Z88" i="8" s="1"/>
  <c r="M83" i="9"/>
  <c r="U83" i="9" s="1"/>
  <c r="X83" i="9" s="1"/>
  <c r="Z83" i="9" s="1"/>
  <c r="M83" i="8"/>
  <c r="U83" i="8" s="1"/>
  <c r="X83" i="8" s="1"/>
  <c r="Z83" i="8" s="1"/>
  <c r="M87" i="9"/>
  <c r="U87" i="9" s="1"/>
  <c r="X87" i="9" s="1"/>
  <c r="Z87" i="9" s="1"/>
  <c r="M87" i="8"/>
  <c r="U87" i="8" s="1"/>
  <c r="X87" i="8" s="1"/>
  <c r="Z87" i="8" s="1"/>
  <c r="U16" i="10"/>
  <c r="M82" i="10"/>
  <c r="U82" i="10" s="1"/>
  <c r="X82" i="10" s="1"/>
  <c r="Z82" i="10" s="1"/>
  <c r="M86" i="10"/>
  <c r="U86" i="10" s="1"/>
  <c r="X86" i="10" s="1"/>
  <c r="Z86" i="10" s="1"/>
  <c r="M83" i="10"/>
  <c r="U83" i="10" s="1"/>
  <c r="X83" i="10" s="1"/>
  <c r="Z83" i="10" s="1"/>
  <c r="M87" i="10"/>
  <c r="U87" i="10" s="1"/>
  <c r="X87" i="10" s="1"/>
  <c r="Z87" i="10" s="1"/>
  <c r="M84" i="10"/>
  <c r="U84" i="10" s="1"/>
  <c r="X84" i="10" s="1"/>
  <c r="Z84" i="10" s="1"/>
  <c r="M88" i="10"/>
  <c r="U88" i="10" s="1"/>
  <c r="X88" i="10" s="1"/>
  <c r="Z88" i="10" s="1"/>
  <c r="M85" i="10"/>
  <c r="U85" i="10" s="1"/>
  <c r="X85" i="10" s="1"/>
  <c r="Z85" i="10" s="1"/>
  <c r="M16" i="11" l="1"/>
  <c r="M89" i="12"/>
  <c r="U89" i="12" s="1"/>
  <c r="X89" i="12" s="1"/>
  <c r="Z89" i="12" s="1"/>
  <c r="M16" i="12"/>
  <c r="X16" i="10"/>
  <c r="M88" i="11"/>
  <c r="U88" i="11" s="1"/>
  <c r="X88" i="11" s="1"/>
  <c r="Z88" i="11" s="1"/>
  <c r="M87" i="11"/>
  <c r="U87" i="11" s="1"/>
  <c r="X87" i="11" s="1"/>
  <c r="Z87" i="11" s="1"/>
  <c r="M86" i="11"/>
  <c r="U86" i="11" s="1"/>
  <c r="X86" i="11" s="1"/>
  <c r="Z86" i="11" s="1"/>
  <c r="M85" i="11"/>
  <c r="U85" i="11" s="1"/>
  <c r="X85" i="11" s="1"/>
  <c r="Z85" i="11" s="1"/>
  <c r="M84" i="11"/>
  <c r="U84" i="11" s="1"/>
  <c r="X84" i="11" s="1"/>
  <c r="Z84" i="11" s="1"/>
  <c r="M83" i="11"/>
  <c r="U83" i="11" s="1"/>
  <c r="X83" i="11" s="1"/>
  <c r="Z83" i="11" s="1"/>
  <c r="M82" i="11"/>
  <c r="U82" i="11" s="1"/>
  <c r="X82" i="11" s="1"/>
  <c r="Z82" i="11" s="1"/>
  <c r="Z16" i="10" l="1"/>
  <c r="U16" i="12"/>
  <c r="U16" i="11"/>
  <c r="M29" i="8"/>
  <c r="U29" i="8" s="1"/>
  <c r="M36" i="8"/>
  <c r="U36" i="8" s="1"/>
  <c r="X36" i="8" s="1"/>
  <c r="Z36" i="8" s="1"/>
  <c r="M85" i="12" l="1"/>
  <c r="U85" i="12" s="1"/>
  <c r="X85" i="12" s="1"/>
  <c r="Z85" i="12" s="1"/>
  <c r="M88" i="12"/>
  <c r="U88" i="12" s="1"/>
  <c r="X88" i="12" s="1"/>
  <c r="Z88" i="12" s="1"/>
  <c r="M84" i="12"/>
  <c r="U84" i="12" s="1"/>
  <c r="X84" i="12" s="1"/>
  <c r="Z84" i="12" s="1"/>
  <c r="X16" i="12"/>
  <c r="M87" i="12"/>
  <c r="U87" i="12" s="1"/>
  <c r="X87" i="12" s="1"/>
  <c r="Z87" i="12" s="1"/>
  <c r="M83" i="12"/>
  <c r="U83" i="12" s="1"/>
  <c r="X83" i="12" s="1"/>
  <c r="Z83" i="12" s="1"/>
  <c r="M86" i="12"/>
  <c r="U86" i="12" s="1"/>
  <c r="X86" i="12" s="1"/>
  <c r="Z86" i="12" s="1"/>
  <c r="M82" i="12"/>
  <c r="U82" i="12" s="1"/>
  <c r="X82" i="12" s="1"/>
  <c r="Z82" i="12" s="1"/>
  <c r="X16" i="11"/>
  <c r="M36" i="9"/>
  <c r="U36" i="9" s="1"/>
  <c r="X36" i="9" s="1"/>
  <c r="Z36" i="9" s="1"/>
  <c r="M29" i="9"/>
  <c r="U29" i="9" s="1"/>
  <c r="M30" i="8"/>
  <c r="U30" i="8" s="1"/>
  <c r="M53" i="10" l="1"/>
  <c r="U53" i="10" s="1"/>
  <c r="X53" i="10" s="1"/>
  <c r="Z53" i="10" s="1"/>
  <c r="M53" i="9"/>
  <c r="U53" i="9" s="1"/>
  <c r="X53" i="9" s="1"/>
  <c r="Z53" i="9" s="1"/>
  <c r="Z16" i="11"/>
  <c r="Z16" i="12"/>
  <c r="M45" i="9"/>
  <c r="U45" i="9" s="1"/>
  <c r="M45" i="8"/>
  <c r="U45" i="8" s="1"/>
  <c r="M24" i="8"/>
  <c r="M57" i="12"/>
  <c r="U57" i="12" s="1"/>
  <c r="X57" i="12" s="1"/>
  <c r="Z57" i="12" s="1"/>
  <c r="M24" i="9"/>
  <c r="U24" i="9" s="1"/>
  <c r="X24" i="9" s="1"/>
  <c r="Z24" i="9" s="1"/>
  <c r="M26" i="11"/>
  <c r="U26" i="11" s="1"/>
  <c r="X26" i="11" s="1"/>
  <c r="M45" i="10"/>
  <c r="U45" i="10" s="1"/>
  <c r="M36" i="10"/>
  <c r="U36" i="10" s="1"/>
  <c r="X36" i="10" s="1"/>
  <c r="Z36" i="10" s="1"/>
  <c r="M30" i="9"/>
  <c r="U30" i="9" s="1"/>
  <c r="M29" i="10"/>
  <c r="U29" i="10" s="1"/>
  <c r="M53" i="11" l="1"/>
  <c r="U53" i="11" s="1"/>
  <c r="X53" i="11" s="1"/>
  <c r="Z53" i="11" s="1"/>
  <c r="M24" i="10"/>
  <c r="U24" i="10" s="1"/>
  <c r="X24" i="10" s="1"/>
  <c r="Z24" i="10" s="1"/>
  <c r="U24" i="8"/>
  <c r="M45" i="11"/>
  <c r="U45" i="11" s="1"/>
  <c r="M36" i="11"/>
  <c r="U36" i="11" s="1"/>
  <c r="X36" i="11" s="1"/>
  <c r="Z36" i="11" s="1"/>
  <c r="M30" i="10"/>
  <c r="U30" i="10" s="1"/>
  <c r="M29" i="11" l="1"/>
  <c r="U29" i="11" s="1"/>
  <c r="X24" i="8"/>
  <c r="M26" i="12"/>
  <c r="U26" i="12" s="1"/>
  <c r="X26" i="12" s="1"/>
  <c r="M24" i="11"/>
  <c r="U24" i="11" s="1"/>
  <c r="X24" i="11" s="1"/>
  <c r="M53" i="12"/>
  <c r="U53" i="12" s="1"/>
  <c r="X53" i="12" s="1"/>
  <c r="Z53" i="12" s="1"/>
  <c r="M58" i="11"/>
  <c r="U58" i="11" s="1"/>
  <c r="X58" i="11" s="1"/>
  <c r="Z58" i="11" s="1"/>
  <c r="M36" i="12" l="1"/>
  <c r="U36" i="12" s="1"/>
  <c r="X36" i="12" s="1"/>
  <c r="Z36" i="12" s="1"/>
  <c r="M59" i="12"/>
  <c r="U59" i="12" s="1"/>
  <c r="X59" i="12" s="1"/>
  <c r="Z59" i="12" s="1"/>
  <c r="M24" i="12"/>
  <c r="U24" i="12" s="1"/>
  <c r="X24" i="12" s="1"/>
  <c r="Z24" i="8"/>
  <c r="M30" i="11"/>
  <c r="U30" i="11" s="1"/>
  <c r="M45" i="12"/>
  <c r="U45" i="12" s="1"/>
  <c r="M29" i="12"/>
  <c r="U29" i="12" s="1"/>
  <c r="M58" i="12" l="1"/>
  <c r="U58" i="12" s="1"/>
  <c r="X58" i="12" s="1"/>
  <c r="Z58" i="12" s="1"/>
  <c r="M30" i="12"/>
  <c r="U30" i="12" s="1"/>
  <c r="M34" i="8" l="1"/>
  <c r="U34" i="8" s="1"/>
  <c r="X34" i="8" s="1"/>
  <c r="Z34" i="8" s="1"/>
  <c r="M34" i="9" l="1"/>
  <c r="U34" i="9" s="1"/>
  <c r="X34" i="9" s="1"/>
  <c r="Z34" i="9" s="1"/>
  <c r="M34" i="10" l="1"/>
  <c r="U34" i="10" s="1"/>
  <c r="X34" i="10" s="1"/>
  <c r="Z34" i="10" s="1"/>
  <c r="M39" i="8"/>
  <c r="U39" i="8" s="1"/>
  <c r="M34" i="11" l="1"/>
  <c r="U34" i="11" s="1"/>
  <c r="X34" i="11" s="1"/>
  <c r="Z34" i="11" s="1"/>
  <c r="M39" i="9"/>
  <c r="U39" i="9" s="1"/>
  <c r="M38" i="8" l="1"/>
  <c r="U38" i="8" s="1"/>
  <c r="X38" i="8" s="1"/>
  <c r="Z38" i="8" s="1"/>
  <c r="M33" i="8"/>
  <c r="U33" i="8" s="1"/>
  <c r="M40" i="8"/>
  <c r="U40" i="8" s="1"/>
  <c r="M32" i="8"/>
  <c r="U32" i="8" s="1"/>
  <c r="M44" i="8"/>
  <c r="U44" i="8" s="1"/>
  <c r="M37" i="8"/>
  <c r="U37" i="8" s="1"/>
  <c r="X37" i="8" s="1"/>
  <c r="Z37" i="8" s="1"/>
  <c r="M48" i="8"/>
  <c r="U48" i="8" s="1"/>
  <c r="X48" i="8" s="1"/>
  <c r="Z48" i="8" s="1"/>
  <c r="M39" i="10"/>
  <c r="U39" i="10" s="1"/>
  <c r="X39" i="10" s="1"/>
  <c r="Z39" i="10" s="1"/>
  <c r="M31" i="8" l="1"/>
  <c r="J94" i="8"/>
  <c r="M34" i="12"/>
  <c r="U34" i="12" s="1"/>
  <c r="X34" i="12" s="1"/>
  <c r="Z34" i="12" s="1"/>
  <c r="M37" i="9"/>
  <c r="U37" i="9" s="1"/>
  <c r="M44" i="9"/>
  <c r="U44" i="9" s="1"/>
  <c r="M32" i="9"/>
  <c r="U32" i="9" s="1"/>
  <c r="M56" i="9"/>
  <c r="U56" i="9" s="1"/>
  <c r="X56" i="9" s="1"/>
  <c r="Z56" i="9" s="1"/>
  <c r="M31" i="9"/>
  <c r="U31" i="9" s="1"/>
  <c r="M51" i="9"/>
  <c r="U51" i="9" s="1"/>
  <c r="M60" i="9"/>
  <c r="U60" i="9" s="1"/>
  <c r="M38" i="9"/>
  <c r="U38" i="9" s="1"/>
  <c r="M48" i="9"/>
  <c r="U48" i="9" s="1"/>
  <c r="M40" i="9"/>
  <c r="U40" i="9" s="1"/>
  <c r="M33" i="9"/>
  <c r="U33" i="9" s="1"/>
  <c r="M39" i="11" l="1"/>
  <c r="U39" i="11" s="1"/>
  <c r="U31" i="8"/>
  <c r="U94" i="8" s="1"/>
  <c r="M94" i="8"/>
  <c r="M68" i="10"/>
  <c r="U68" i="10" s="1"/>
  <c r="X68" i="10" s="1"/>
  <c r="Z68" i="10" s="1"/>
  <c r="M56" i="10"/>
  <c r="U56" i="10" s="1"/>
  <c r="X56" i="10" s="1"/>
  <c r="Z56" i="10" s="1"/>
  <c r="M38" i="10"/>
  <c r="U38" i="10" s="1"/>
  <c r="X38" i="10" s="1"/>
  <c r="Z38" i="10" s="1"/>
  <c r="M31" i="10"/>
  <c r="U31" i="10" s="1"/>
  <c r="M37" i="10"/>
  <c r="U37" i="10" s="1"/>
  <c r="X37" i="10" s="1"/>
  <c r="Z37" i="10" s="1"/>
  <c r="M60" i="10"/>
  <c r="U60" i="10" s="1"/>
  <c r="X60" i="10" s="1"/>
  <c r="Z60" i="10" s="1"/>
  <c r="M51" i="10"/>
  <c r="U51" i="10" s="1"/>
  <c r="X51" i="10" s="1"/>
  <c r="Z51" i="10" s="1"/>
  <c r="M32" i="10"/>
  <c r="U32" i="10" s="1"/>
  <c r="M40" i="10"/>
  <c r="U40" i="10" s="1"/>
  <c r="M48" i="10"/>
  <c r="U48" i="10" s="1"/>
  <c r="X48" i="10" s="1"/>
  <c r="Z48" i="10" s="1"/>
  <c r="M33" i="10"/>
  <c r="U33" i="10" s="1"/>
  <c r="M44" i="10"/>
  <c r="U44" i="10" s="1"/>
  <c r="M39" i="12" l="1"/>
  <c r="U39" i="12" s="1"/>
  <c r="M44" i="11"/>
  <c r="U44" i="11" s="1"/>
  <c r="M38" i="11"/>
  <c r="U38" i="11" s="1"/>
  <c r="X38" i="11" s="1"/>
  <c r="Z38" i="11" s="1"/>
  <c r="M33" i="11" l="1"/>
  <c r="U33" i="11" s="1"/>
  <c r="M51" i="11"/>
  <c r="U51" i="11" s="1"/>
  <c r="X51" i="11" s="1"/>
  <c r="Z51" i="11" s="1"/>
  <c r="M37" i="11"/>
  <c r="U37" i="11" s="1"/>
  <c r="X37" i="11" s="1"/>
  <c r="Z37" i="11" s="1"/>
  <c r="M68" i="11"/>
  <c r="U68" i="11" s="1"/>
  <c r="X68" i="11" s="1"/>
  <c r="Z68" i="11" s="1"/>
  <c r="M31" i="11"/>
  <c r="U31" i="11" s="1"/>
  <c r="X31" i="11" s="1"/>
  <c r="Z31" i="11" s="1"/>
  <c r="M48" i="11"/>
  <c r="U48" i="11" s="1"/>
  <c r="X48" i="11" s="1"/>
  <c r="Z48" i="11" s="1"/>
  <c r="M56" i="11"/>
  <c r="U56" i="11" s="1"/>
  <c r="X56" i="11" s="1"/>
  <c r="Z56" i="11" s="1"/>
  <c r="M40" i="11"/>
  <c r="U40" i="11" s="1"/>
  <c r="M32" i="11"/>
  <c r="U32" i="11" s="1"/>
  <c r="M60" i="11"/>
  <c r="U60" i="11" s="1"/>
  <c r="X60" i="11" s="1"/>
  <c r="Z60" i="11" s="1"/>
  <c r="M44" i="12" l="1"/>
  <c r="U44" i="12" s="1"/>
  <c r="M60" i="12"/>
  <c r="U60" i="12" s="1"/>
  <c r="X60" i="12" s="1"/>
  <c r="Z60" i="12" s="1"/>
  <c r="M40" i="12"/>
  <c r="U40" i="12" s="1"/>
  <c r="M48" i="12"/>
  <c r="U48" i="12" s="1"/>
  <c r="X48" i="12" s="1"/>
  <c r="Z48" i="12" s="1"/>
  <c r="M68" i="12"/>
  <c r="U68" i="12" s="1"/>
  <c r="X68" i="12" s="1"/>
  <c r="Z68" i="12" s="1"/>
  <c r="M51" i="12"/>
  <c r="U51" i="12" s="1"/>
  <c r="X51" i="12" s="1"/>
  <c r="Z51" i="12" s="1"/>
  <c r="M38" i="12"/>
  <c r="U38" i="12" s="1"/>
  <c r="X38" i="12" s="1"/>
  <c r="Z38" i="12" s="1"/>
  <c r="M32" i="12"/>
  <c r="U32" i="12" s="1"/>
  <c r="M56" i="12"/>
  <c r="U56" i="12" s="1"/>
  <c r="X56" i="12" s="1"/>
  <c r="Z56" i="12" s="1"/>
  <c r="M31" i="12"/>
  <c r="U31" i="12" s="1"/>
  <c r="X31" i="12" s="1"/>
  <c r="Z31" i="12" s="1"/>
  <c r="M37" i="12"/>
  <c r="U37" i="12" s="1"/>
  <c r="X37" i="12" s="1"/>
  <c r="Z37" i="12" s="1"/>
  <c r="M33" i="12"/>
  <c r="U33" i="12" s="1"/>
  <c r="Q44" i="2" l="1"/>
  <c r="T44" i="2"/>
  <c r="X44" i="2" s="1"/>
  <c r="Z44" i="2" s="1"/>
  <c r="Q44" i="11"/>
  <c r="T44" i="11"/>
  <c r="X44" i="11" s="1"/>
  <c r="Z44" i="11" s="1"/>
  <c r="Q45" i="2"/>
  <c r="T45" i="2"/>
  <c r="X45" i="2" s="1"/>
  <c r="Z45" i="2" s="1"/>
  <c r="Q45" i="11"/>
  <c r="T45" i="11"/>
  <c r="X45" i="11" s="1"/>
  <c r="Z45" i="11" s="1"/>
  <c r="Q45" i="12" l="1"/>
  <c r="T45" i="12"/>
  <c r="X45" i="12" s="1"/>
  <c r="Z45" i="12" s="1"/>
  <c r="Q44" i="9"/>
  <c r="T44" i="9"/>
  <c r="X44" i="9" s="1"/>
  <c r="Z44" i="9" s="1"/>
  <c r="Q44" i="12"/>
  <c r="T44" i="12"/>
  <c r="X44" i="12" s="1"/>
  <c r="Z44" i="12" s="1"/>
  <c r="Q44" i="8"/>
  <c r="T44" i="8"/>
  <c r="X44" i="8" s="1"/>
  <c r="Z44" i="8" s="1"/>
  <c r="Q45" i="9"/>
  <c r="T45" i="9"/>
  <c r="X45" i="9" s="1"/>
  <c r="Z45" i="9" s="1"/>
  <c r="Q44" i="10"/>
  <c r="T44" i="10"/>
  <c r="X44" i="10" s="1"/>
  <c r="Z44" i="10" s="1"/>
  <c r="Q45" i="8"/>
  <c r="T45" i="8"/>
  <c r="X45" i="8" s="1"/>
  <c r="Z45" i="8" s="1"/>
  <c r="Q45" i="10"/>
  <c r="T45" i="10"/>
  <c r="X45" i="10" s="1"/>
  <c r="Z45" i="10" s="1"/>
  <c r="Q33" i="11" l="1"/>
  <c r="T33" i="11"/>
  <c r="X33" i="11" s="1"/>
  <c r="Z33" i="11" s="1"/>
  <c r="Q29" i="11" l="1"/>
  <c r="T29" i="11"/>
  <c r="X29" i="11" s="1"/>
  <c r="Z29" i="11" s="1"/>
  <c r="Q32" i="11"/>
  <c r="T32" i="11"/>
  <c r="X32" i="11" s="1"/>
  <c r="Z32" i="11" s="1"/>
  <c r="N94" i="11" l="1"/>
  <c r="Q29" i="2" l="1"/>
  <c r="T29" i="2"/>
  <c r="Q32" i="2"/>
  <c r="T32" i="2"/>
  <c r="X32" i="2" s="1"/>
  <c r="Z32" i="2" s="1"/>
  <c r="Q33" i="2"/>
  <c r="T33" i="2"/>
  <c r="X33" i="2" s="1"/>
  <c r="Z33" i="2" s="1"/>
  <c r="M17" i="10" l="1"/>
  <c r="J94" i="10"/>
  <c r="Q33" i="8"/>
  <c r="T33" i="8"/>
  <c r="X33" i="8" s="1"/>
  <c r="Z33" i="8" s="1"/>
  <c r="Q29" i="8"/>
  <c r="T29" i="8"/>
  <c r="K94" i="12"/>
  <c r="M17" i="9"/>
  <c r="J94" i="9"/>
  <c r="X29" i="2"/>
  <c r="Q32" i="8"/>
  <c r="T32" i="8"/>
  <c r="X32" i="8" s="1"/>
  <c r="Z32" i="8" s="1"/>
  <c r="Z29" i="2" l="1"/>
  <c r="X29" i="8"/>
  <c r="U17" i="9"/>
  <c r="M94" i="9"/>
  <c r="U17" i="10"/>
  <c r="M94" i="10"/>
  <c r="X17" i="9" l="1"/>
  <c r="U94" i="9"/>
  <c r="Z29" i="8"/>
  <c r="Q29" i="9"/>
  <c r="T29" i="9"/>
  <c r="Q32" i="9"/>
  <c r="T32" i="9"/>
  <c r="X32" i="9" s="1"/>
  <c r="Z32" i="9" s="1"/>
  <c r="M17" i="11"/>
  <c r="J94" i="11"/>
  <c r="Q33" i="9"/>
  <c r="T33" i="9"/>
  <c r="X33" i="9" s="1"/>
  <c r="Z33" i="9" s="1"/>
  <c r="X17" i="10"/>
  <c r="U94" i="10"/>
  <c r="M17" i="12" l="1"/>
  <c r="J94" i="12"/>
  <c r="Q29" i="10"/>
  <c r="T29" i="10"/>
  <c r="Q32" i="10"/>
  <c r="T32" i="10"/>
  <c r="X32" i="10" s="1"/>
  <c r="Z32" i="10" s="1"/>
  <c r="X29" i="9"/>
  <c r="Z29" i="9" s="1"/>
  <c r="Q33" i="10"/>
  <c r="T33" i="10"/>
  <c r="X33" i="10" s="1"/>
  <c r="Z33" i="10" s="1"/>
  <c r="Z17" i="10"/>
  <c r="U17" i="11"/>
  <c r="M94" i="11"/>
  <c r="Z17" i="9"/>
  <c r="X29" i="10" l="1"/>
  <c r="X17" i="11"/>
  <c r="U94" i="11"/>
  <c r="U17" i="12"/>
  <c r="M94" i="12"/>
  <c r="X17" i="12" l="1"/>
  <c r="U94" i="12"/>
  <c r="Z17" i="11"/>
  <c r="Z29" i="10"/>
  <c r="Z17" i="12" l="1"/>
  <c r="Q39" i="8" l="1"/>
  <c r="T39" i="8"/>
  <c r="X39" i="8" s="1"/>
  <c r="Z39" i="8" s="1"/>
  <c r="Q39" i="12" l="1"/>
  <c r="T39" i="12"/>
  <c r="X39" i="12" s="1"/>
  <c r="Z39" i="12" s="1"/>
  <c r="Q39" i="9"/>
  <c r="T39" i="9"/>
  <c r="X39" i="9" s="1"/>
  <c r="Z39" i="9" s="1"/>
  <c r="Q39" i="11"/>
  <c r="T39" i="11"/>
  <c r="X39" i="11" s="1"/>
  <c r="Z39" i="11" s="1"/>
  <c r="Z24" i="12" l="1"/>
  <c r="Q48" i="9"/>
  <c r="T48" i="9"/>
  <c r="X48" i="9" s="1"/>
  <c r="Z48" i="9" s="1"/>
  <c r="Z24" i="11"/>
  <c r="Z26" i="12"/>
  <c r="Z26" i="11" l="1"/>
  <c r="Z23" i="11"/>
  <c r="Y94" i="11"/>
  <c r="Y97" i="11" s="1"/>
  <c r="Z23" i="12"/>
  <c r="Y94" i="12"/>
  <c r="Y97" i="12" s="1"/>
  <c r="Q25" i="11" l="1"/>
  <c r="T25" i="11"/>
  <c r="X25" i="11" l="1"/>
  <c r="Z25" i="11" l="1"/>
  <c r="Q40" i="2" l="1"/>
  <c r="T40" i="2"/>
  <c r="X40" i="2" s="1"/>
  <c r="Z40" i="2" s="1"/>
  <c r="Q40" i="8" l="1"/>
  <c r="T40" i="8"/>
  <c r="X40" i="8" s="1"/>
  <c r="Z40" i="8" s="1"/>
  <c r="Q31" i="8"/>
  <c r="T31" i="8"/>
  <c r="X31" i="8" s="1"/>
  <c r="Z31" i="8" s="1"/>
  <c r="Q38" i="9"/>
  <c r="T38" i="9"/>
  <c r="X38" i="9" s="1"/>
  <c r="Z38" i="9" s="1"/>
  <c r="Q31" i="10" l="1"/>
  <c r="T31" i="10"/>
  <c r="X31" i="10" s="1"/>
  <c r="Z31" i="10" s="1"/>
  <c r="Q37" i="9"/>
  <c r="T37" i="9"/>
  <c r="X37" i="9" s="1"/>
  <c r="Z37" i="9" s="1"/>
  <c r="Q51" i="9"/>
  <c r="T51" i="9"/>
  <c r="X51" i="9" s="1"/>
  <c r="Z51" i="9" s="1"/>
  <c r="Q31" i="9"/>
  <c r="T31" i="9"/>
  <c r="X31" i="9" s="1"/>
  <c r="Z31" i="9" s="1"/>
  <c r="T39" i="2" l="1"/>
  <c r="X39" i="2" s="1"/>
  <c r="Z39" i="2" s="1"/>
  <c r="Q39" i="2"/>
  <c r="Q40" i="12"/>
  <c r="T40" i="12"/>
  <c r="X40" i="12" s="1"/>
  <c r="Z40" i="12" s="1"/>
  <c r="Q40" i="11"/>
  <c r="T40" i="11"/>
  <c r="X40" i="11" s="1"/>
  <c r="Q40" i="9" l="1"/>
  <c r="T40" i="9"/>
  <c r="X40" i="9" s="1"/>
  <c r="Z40" i="9" s="1"/>
  <c r="Z40" i="11"/>
  <c r="Q60" i="9" l="1"/>
  <c r="T60" i="9"/>
  <c r="X60" i="9" s="1"/>
  <c r="Z60" i="9" s="1"/>
  <c r="Q30" i="2" l="1"/>
  <c r="T30" i="2"/>
  <c r="Q30" i="8" l="1"/>
  <c r="T30" i="8"/>
  <c r="X30" i="2"/>
  <c r="T94" i="2"/>
  <c r="Z30" i="2" l="1"/>
  <c r="Z94" i="2" s="1"/>
  <c r="X94" i="2"/>
  <c r="X30" i="8"/>
  <c r="T94" i="8"/>
  <c r="Q30" i="9"/>
  <c r="T30" i="9"/>
  <c r="Z30" i="8" l="1"/>
  <c r="Z94" i="8" s="1"/>
  <c r="X94" i="8"/>
  <c r="Q30" i="10"/>
  <c r="T30" i="10"/>
  <c r="X30" i="9"/>
  <c r="T94" i="9"/>
  <c r="Z30" i="9" l="1"/>
  <c r="Z94" i="9" s="1"/>
  <c r="X94" i="9"/>
  <c r="X30" i="10"/>
  <c r="Q30" i="11"/>
  <c r="T30" i="11"/>
  <c r="Z30" i="10" l="1"/>
  <c r="X30" i="11"/>
  <c r="T94" i="11"/>
  <c r="Z30" i="11" l="1"/>
  <c r="Z94" i="11" s="1"/>
  <c r="X94" i="11"/>
  <c r="Y94" i="10" l="1"/>
  <c r="Y97" i="10" s="1"/>
  <c r="Z46" i="10"/>
  <c r="Q40" i="10" l="1"/>
  <c r="T40" i="10"/>
  <c r="X40" i="10" l="1"/>
  <c r="T94" i="10"/>
  <c r="Z40" i="10" l="1"/>
  <c r="Z94" i="10" s="1"/>
  <c r="X94" i="10"/>
  <c r="Q25" i="12" l="1"/>
  <c r="T25" i="12"/>
  <c r="Q33" i="12"/>
  <c r="T33" i="12"/>
  <c r="X33" i="12" s="1"/>
  <c r="Z33" i="12" s="1"/>
  <c r="T30" i="12"/>
  <c r="X30" i="12" s="1"/>
  <c r="Z30" i="12" s="1"/>
  <c r="Q30" i="12"/>
  <c r="T29" i="12"/>
  <c r="X29" i="12" s="1"/>
  <c r="Z29" i="12" s="1"/>
  <c r="Q29" i="12"/>
  <c r="X25" i="12" l="1"/>
  <c r="Z25" i="12" l="1"/>
  <c r="Q32" i="12" l="1"/>
  <c r="T32" i="12"/>
  <c r="X32" i="12" l="1"/>
  <c r="T94" i="12"/>
  <c r="Z32" i="12" l="1"/>
  <c r="Z94" i="12" s="1"/>
  <c r="X94" i="12"/>
</calcChain>
</file>

<file path=xl/sharedStrings.xml><?xml version="1.0" encoding="utf-8"?>
<sst xmlns="http://schemas.openxmlformats.org/spreadsheetml/2006/main" count="876" uniqueCount="148">
  <si>
    <t>Appendix 2-C</t>
  </si>
  <si>
    <t>Depreciation and Amortization Expense</t>
  </si>
  <si>
    <t>Scenario that applies</t>
  </si>
  <si>
    <t>Applicable Years and Accounting Standard</t>
  </si>
  <si>
    <t>Year Reflected in Schedule Below</t>
  </si>
  <si>
    <t>Accounting Standard Reflected in Schedule Below</t>
  </si>
  <si>
    <t>Rebasing for the first time with depreciation policy changes made in 2012.</t>
  </si>
  <si>
    <t>This appendix must be duplicated and completed for the years 2012 to 2018. The appendix for 2012 is to be completed under CGAAP (prior to changes in depreciation policies). The appendix for 2012 to 2014 must be completed under Revised CGAAP (after changes in depreciation policies). The appendix for 2014 to 2018 is to be completed under MIFRS (2014 if changes to MIFRS are material).</t>
  </si>
  <si>
    <t>Rebasing for the first time with depreciation policy changes made in 2013.</t>
  </si>
  <si>
    <t>This appendix must be duplicated and completed for the years 2013 to 2018. The appendix for 2013 is to be completed under CGAAP (prior to changes in depreciation policies). The appendix for 2013 to 2014 must be completed under Revised CGAAP (after changes in depreciation policies). The appendix for 2014 to 2018 is to be completed under MIFRS (2014 if changes to MIFRS are material).</t>
  </si>
  <si>
    <t>Already rebased with depreciation policy changes in a prior rate application</t>
  </si>
  <si>
    <t>This appendix must be completed for 2014 to 2018. The appendix for 2014 is to be completed under Revised CGAAP (after changes in depreciation policies). The appendix for 2014 to 2018 is to be completed under MIFRS (2014 if changes to MIFRS are material).</t>
  </si>
  <si>
    <t>Book Values</t>
  </si>
  <si>
    <t>Service Lives</t>
  </si>
  <si>
    <t>Depreciation Expense</t>
  </si>
  <si>
    <t>Account</t>
  </si>
  <si>
    <t>Description</t>
  </si>
  <si>
    <t>Depreciation Rate Assets Acquired After Policy Change</t>
  </si>
  <si>
    <t>Depreciation Rate on New Additions</t>
  </si>
  <si>
    <t>Depreciation Expense on Assets Existing Before Policy Change</t>
  </si>
  <si>
    <t>Depreciation Expense on Assets Acquired After Policy Change</t>
  </si>
  <si>
    <t xml:space="preserve">Total Current Year Depreciation Expense </t>
  </si>
  <si>
    <t>a</t>
  </si>
  <si>
    <t>b</t>
  </si>
  <si>
    <t>g</t>
  </si>
  <si>
    <t>h</t>
  </si>
  <si>
    <t>j</t>
  </si>
  <si>
    <t>Computer Software (Formally known as Account 1925)</t>
  </si>
  <si>
    <t>Land Rights (Formally known as Account 1906)</t>
  </si>
  <si>
    <t>Land</t>
  </si>
  <si>
    <t>Buildings</t>
  </si>
  <si>
    <t>Leasehold Improvements</t>
  </si>
  <si>
    <t>Distribution Station Equipment &lt;50 kV</t>
  </si>
  <si>
    <t>Storage Battery Equipment</t>
  </si>
  <si>
    <t>Poles, Towers &amp; Fixtures</t>
  </si>
  <si>
    <t>Overhead Conductors &amp; Devices</t>
  </si>
  <si>
    <t>Underground Conduit</t>
  </si>
  <si>
    <t>Underground Conductors &amp; Devices</t>
  </si>
  <si>
    <t>Line Transformers</t>
  </si>
  <si>
    <t>Services (Overhead)</t>
  </si>
  <si>
    <t>Meters</t>
  </si>
  <si>
    <t>Meters (Smart Meters)</t>
  </si>
  <si>
    <t>Buildings &amp; Fixtures-8 Henegan Rd</t>
  </si>
  <si>
    <t>Office Furniture &amp; Equipment (10 years)</t>
  </si>
  <si>
    <t>Office Furniture &amp; Equipment (5 years)</t>
  </si>
  <si>
    <t>Computer Equipment - Hardware</t>
  </si>
  <si>
    <t>Computer Equip.-Hardware(Post Mar. 22/04)</t>
  </si>
  <si>
    <t>Computer Equip.-Hardware(Post Mar. 19/07)</t>
  </si>
  <si>
    <t>Transportation Equipment &lt; 3 Tons</t>
  </si>
  <si>
    <t>Stores Equipment</t>
  </si>
  <si>
    <t>Tools, Shop &amp; Garage Equipment</t>
  </si>
  <si>
    <t>Measurement &amp; Testing Equipment</t>
  </si>
  <si>
    <t>Power Operated Equipment</t>
  </si>
  <si>
    <t>Communications Equipment</t>
  </si>
  <si>
    <t>Communication Equipment (Smart Meters)</t>
  </si>
  <si>
    <t xml:space="preserve">Miscellaneous Equipment </t>
  </si>
  <si>
    <t>Load Management Controls Customer Premises</t>
  </si>
  <si>
    <t>Load Management Controls Utility Premises</t>
  </si>
  <si>
    <t>System Supervisor Equipment</t>
  </si>
  <si>
    <t>Miscellaneous Fixed Assets</t>
  </si>
  <si>
    <t>Other Tangible Property</t>
  </si>
  <si>
    <t>Services (Underground)</t>
  </si>
  <si>
    <t>Stranded Meters</t>
  </si>
  <si>
    <t>Non Stranded Meters-Other</t>
  </si>
  <si>
    <t>Non Stranded Meters-CT/PT</t>
  </si>
  <si>
    <t>Meters Inventory</t>
  </si>
  <si>
    <t>Buildings &amp; Fixtures-PCB Shed</t>
  </si>
  <si>
    <t>CIS Upgrade</t>
  </si>
  <si>
    <t>Transportation Equipment &gt; 3 Tons</t>
  </si>
  <si>
    <t>Transportation Equipment Trailers</t>
  </si>
  <si>
    <t>Contributions &amp; Grants-Poles</t>
  </si>
  <si>
    <t>Contributions &amp; Grants-TX</t>
  </si>
  <si>
    <t>Contributions &amp; Grants-Meters</t>
  </si>
  <si>
    <t>Contributions &amp; Grants-Buildings</t>
  </si>
  <si>
    <t>Contributions &amp; Grants-Rolling Stock</t>
  </si>
  <si>
    <t>Organization</t>
  </si>
  <si>
    <t>Total</t>
  </si>
  <si>
    <t>Variance</t>
  </si>
  <si>
    <t>Less Fully Depreciated Previous Years</t>
  </si>
  <si>
    <t xml:space="preserve">Less Fully Depreciated Current Year </t>
  </si>
  <si>
    <t>c</t>
  </si>
  <si>
    <t>f</t>
  </si>
  <si>
    <t>Opening Gross Book Value of Assets Acquired After Policy Change</t>
  </si>
  <si>
    <t>Current Year Additions</t>
  </si>
  <si>
    <t xml:space="preserve">Average Remaining Life of Assets Existing Before Policy Change </t>
  </si>
  <si>
    <t>Life of Assets Acquired After Policy Change</t>
  </si>
  <si>
    <t xml:space="preserve">Depreciation Expense on  Disposals Current Year </t>
  </si>
  <si>
    <t>d</t>
  </si>
  <si>
    <t>Less Disposals (NBV)</t>
  </si>
  <si>
    <t>Transformer Station Equipment &gt;50 kV York Other</t>
  </si>
  <si>
    <t>Transformer Station Equipment &gt;50 kV York (TX)</t>
  </si>
  <si>
    <t>Transformer Station Equipment &gt;50 kV Conc 5 (TX)</t>
  </si>
  <si>
    <t>Transformer Station Equipment &gt;50 kV Conc 5 Other</t>
  </si>
  <si>
    <t>Line Transformers-Inventory</t>
  </si>
  <si>
    <t>Line Transformers-Spare</t>
  </si>
  <si>
    <t>Line Transformers-Damaged</t>
  </si>
  <si>
    <t>Smart Meters Inventory</t>
  </si>
  <si>
    <t>Adjustments</t>
  </si>
  <si>
    <t>Fully Depreciated Current Year (NBV)</t>
  </si>
  <si>
    <t>Def Rev-Contributions &amp; Grants-O/H Poles</t>
  </si>
  <si>
    <t>Def Rev-Contributions &amp; Grants-O/H Conductor</t>
  </si>
  <si>
    <t>Def Rev-Contributions &amp; Grants-O/H Services</t>
  </si>
  <si>
    <t>Def Rev-Contributions &amp; Grants-U/G Conduit</t>
  </si>
  <si>
    <t>Def Rev-Contributions &amp; Grants-U/G Conductor</t>
  </si>
  <si>
    <t>Def Rev-Contributions &amp; Grants-U/G Services</t>
  </si>
  <si>
    <t>Def Rev-Contributions &amp; Grants-Transformers</t>
  </si>
  <si>
    <t>Def Rev-Contributions &amp; Grants-Meters</t>
  </si>
  <si>
    <t>Def Rev-Contributions &amp; Grants-Admin</t>
  </si>
  <si>
    <t>Def rev-Contributions &amp; Grants-Rolling Stock</t>
  </si>
  <si>
    <t>Def Rev-Contributions &amp; Grants-Stations</t>
  </si>
  <si>
    <t>Def rev-Contributions &amp; Grants-Battery</t>
  </si>
  <si>
    <t>Non Stranded Meters-CT/PT Inventory</t>
  </si>
  <si>
    <t>Contributions &amp; Grants-OH Conductor</t>
  </si>
  <si>
    <t>Contributions &amp; Grants-O/H Services</t>
  </si>
  <si>
    <t>Contributions &amp; Grants-UG Conduit</t>
  </si>
  <si>
    <t>Contributions &amp; Grants-UG Conductor</t>
  </si>
  <si>
    <t>Contributions &amp; Grants-UG Services</t>
  </si>
  <si>
    <t>ICM-Transformer Station Equipment &gt;50 kV-Conc #5 -TX</t>
  </si>
  <si>
    <t>ICM-Transformer Station Equipment &gt;50 kV-Conc #5 OTHER</t>
  </si>
  <si>
    <t>Opening NBV of Assets at Date of Policy Change- Jan. 1, 2013</t>
  </si>
  <si>
    <t>Net for Depreciation</t>
  </si>
  <si>
    <t>e = a - b - c - d</t>
  </si>
  <si>
    <t>Depreciation Expense on  Fully Depreciated Current Year [c]</t>
  </si>
  <si>
    <t>i</t>
  </si>
  <si>
    <t>k = h - i - j</t>
  </si>
  <si>
    <t>Depreciation Expense on  Fully Depreciated Current Year [i]</t>
  </si>
  <si>
    <t>l</t>
  </si>
  <si>
    <t>m</t>
  </si>
  <si>
    <t>n</t>
  </si>
  <si>
    <t>o = 1/n</t>
  </si>
  <si>
    <t>p</t>
  </si>
  <si>
    <t>q = 1/p</t>
  </si>
  <si>
    <t>Depreciation Expense on Current Year Additions (1/2 year rule)</t>
  </si>
  <si>
    <t>Depreciation Expense per Appendix 2-BA Fixed Assets, Column J 
 2014</t>
  </si>
  <si>
    <t>u</t>
  </si>
  <si>
    <t>w</t>
  </si>
  <si>
    <t>r = e/n + f + g</t>
  </si>
  <si>
    <t>s = k/p +l</t>
  </si>
  <si>
    <t>t = m/p x 0.5</t>
  </si>
  <si>
    <t>v = r + s + t + u</t>
  </si>
  <si>
    <t>x = w - v</t>
  </si>
  <si>
    <t>Less Fully Depreciated / Disposals Previous Years</t>
  </si>
  <si>
    <t>MIFR</t>
  </si>
  <si>
    <t>Depreciation Expense per Appendix 2-BA Fixed Assets, Column J 
 2015</t>
  </si>
  <si>
    <t>Depreciation Expense per Appendix 2-BA Fixed Assets, Column J 
 2016</t>
  </si>
  <si>
    <t>Depreciation Expense per Appendix 2-BA Fixed Assets, Column J 
 2017</t>
  </si>
  <si>
    <t>Depreciation Expense per Appendix 2-BA Fixed Assets, Column J 
 2018</t>
  </si>
  <si>
    <t>Depreciation Expense per Appendix 2-BA Fixed Assets, Column J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</si>
</sst>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quot;$&quot;* #,##0.00_-;\-&quot;$&quot;* #,##0.00_-;_-&quot;$&quot;* &quot;-&quot;??_-;_-@_-"/>
    <numFmt numFmtId="165" formatCode="0_ ;\-0\ "/>
    <numFmt numFmtId="166" formatCode="&quot;$&quot;#,##0"/>
    <numFmt numFmtId="167" formatCode="_-&quot;$&quot;* #,##0_-;\-&quot;$&quot;* #,##0_-;_-&quot;$&quot;* &quot;-&quot;??_-;_-@_-"/>
    <numFmt numFmtId="168" formatCode="_-* #,##0.00_-;\-* #,##0.00_-;_-* &quot;-&quot;??_-;_-@_-"/>
    <numFmt numFmtId="169" formatCode="_(&quot;$&quot;* #,##0_);_(&quot;$&quot;* \(#,##0\);_(&quot;$&quot;* &quot;-&quot;??_);_(@_)"/>
    <numFmt numFmtId="170" formatCode="_(* #,##0_);_(* \(#,##0\);_(* &quot;-&quot;??_);_(@_)"/>
  </numFmts>
  <fonts count="8" x14ac:knownFonts="1">
    <font>
      <sz val="11"/>
      <color theme="1"/>
      <name val="Calibri"/>
      <family val="2"/>
      <scheme val="minor"/>
    </font>
    <font>
      <sz val="11"/>
      <color theme="1"/>
      <name val="Calibri"/>
      <family val="2"/>
      <scheme val="minor"/>
    </font>
    <font>
      <sz val="10"/>
      <name val="Arial"/>
      <family val="2"/>
    </font>
    <font>
      <b/>
      <sz val="10"/>
      <name val="Arial"/>
      <family val="2"/>
    </font>
    <font>
      <b/>
      <sz val="14"/>
      <name val="Arial"/>
      <family val="2"/>
    </font>
    <font>
      <b/>
      <sz val="12"/>
      <name val="Arial"/>
      <family val="2"/>
    </font>
    <font>
      <sz val="11"/>
      <name val="Arial"/>
      <family val="2"/>
    </font>
    <font>
      <b/>
      <sz val="11"/>
      <name val="Arial"/>
      <family val="2"/>
    </font>
  </fonts>
  <fills count="5">
    <fill>
      <patternFill patternType="none"/>
    </fill>
    <fill>
      <patternFill patternType="gray125"/>
    </fill>
    <fill>
      <patternFill patternType="solid">
        <fgColor theme="8" tint="0.79998168889431442"/>
        <bgColor indexed="64"/>
      </patternFill>
    </fill>
    <fill>
      <patternFill patternType="solid">
        <fgColor indexed="9"/>
        <bgColor indexed="64"/>
      </patternFill>
    </fill>
    <fill>
      <patternFill patternType="solid">
        <fgColor rgb="FFFFFF00"/>
        <bgColor indexed="64"/>
      </patternFill>
    </fill>
  </fills>
  <borders count="4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top style="thin">
        <color indexed="8"/>
      </top>
      <bottom style="thin">
        <color indexed="8"/>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9">
    <xf numFmtId="0" fontId="0" fillId="0" borderId="0"/>
    <xf numFmtId="43" fontId="1" fillId="0" borderId="0" applyFont="0" applyFill="0" applyBorder="0" applyAlignment="0" applyProtection="0"/>
    <xf numFmtId="0" fontId="2" fillId="0" borderId="0"/>
    <xf numFmtId="0" fontId="1" fillId="0" borderId="0"/>
    <xf numFmtId="164" fontId="1" fillId="0" borderId="0" applyFont="0" applyFill="0" applyBorder="0" applyAlignment="0" applyProtection="0"/>
    <xf numFmtId="168"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40">
    <xf numFmtId="0" fontId="0" fillId="0" borderId="0" xfId="0"/>
    <xf numFmtId="0" fontId="2" fillId="0" borderId="0" xfId="2" applyFont="1" applyProtection="1">
      <protection locked="0"/>
    </xf>
    <xf numFmtId="0" fontId="2" fillId="0" borderId="0" xfId="2" applyFont="1" applyFill="1" applyProtection="1">
      <protection locked="0"/>
    </xf>
    <xf numFmtId="0" fontId="5" fillId="0" borderId="0" xfId="2" applyFont="1" applyAlignment="1" applyProtection="1">
      <alignment horizontal="left"/>
      <protection locked="0"/>
    </xf>
    <xf numFmtId="0" fontId="3" fillId="0" borderId="1" xfId="2" applyFont="1" applyBorder="1" applyAlignment="1" applyProtection="1">
      <alignment horizontal="center" vertical="center" wrapText="1"/>
      <protection locked="0"/>
    </xf>
    <xf numFmtId="0" fontId="3" fillId="0" borderId="3" xfId="2" applyFont="1" applyBorder="1" applyAlignment="1" applyProtection="1">
      <alignment horizontal="center" vertical="center" wrapText="1"/>
      <protection locked="0"/>
    </xf>
    <xf numFmtId="0" fontId="6" fillId="2" borderId="3" xfId="3" applyNumberFormat="1" applyFont="1" applyFill="1" applyBorder="1" applyAlignment="1" applyProtection="1">
      <alignment horizontal="center" vertical="center"/>
      <protection locked="0"/>
    </xf>
    <xf numFmtId="0" fontId="2" fillId="2" borderId="3" xfId="2" applyFont="1" applyFill="1" applyBorder="1" applyAlignment="1" applyProtection="1">
      <alignment horizontal="center" vertical="center"/>
      <protection locked="0"/>
    </xf>
    <xf numFmtId="0" fontId="2" fillId="0" borderId="0" xfId="2" applyFont="1" applyBorder="1" applyAlignment="1" applyProtection="1">
      <alignment horizontal="center" vertical="center"/>
      <protection locked="0"/>
    </xf>
    <xf numFmtId="0" fontId="2" fillId="0" borderId="0" xfId="2" applyFont="1" applyBorder="1" applyAlignment="1" applyProtection="1">
      <alignment horizontal="left" vertical="center" wrapText="1"/>
      <protection locked="0"/>
    </xf>
    <xf numFmtId="165" fontId="2" fillId="0" borderId="0" xfId="4" applyNumberFormat="1" applyFont="1" applyFill="1" applyBorder="1" applyAlignment="1" applyProtection="1">
      <alignment horizontal="center" vertical="center"/>
      <protection locked="0"/>
    </xf>
    <xf numFmtId="0" fontId="3" fillId="0" borderId="0" xfId="2" applyFont="1" applyAlignment="1" applyProtection="1">
      <alignment horizontal="center" vertical="center" wrapText="1"/>
      <protection locked="0"/>
    </xf>
    <xf numFmtId="0" fontId="3" fillId="3" borderId="9" xfId="2" applyFont="1" applyFill="1" applyBorder="1" applyAlignment="1" applyProtection="1">
      <alignment horizontal="center" vertical="center" wrapText="1"/>
      <protection locked="0"/>
    </xf>
    <xf numFmtId="166" fontId="3" fillId="3" borderId="10" xfId="2" applyNumberFormat="1" applyFont="1" applyFill="1" applyBorder="1" applyAlignment="1" applyProtection="1">
      <alignment horizontal="center" vertical="center" wrapText="1"/>
      <protection locked="0"/>
    </xf>
    <xf numFmtId="0" fontId="3" fillId="3" borderId="11" xfId="2" applyFont="1" applyFill="1" applyBorder="1" applyAlignment="1" applyProtection="1">
      <alignment horizontal="center" vertical="center" wrapText="1"/>
      <protection locked="0"/>
    </xf>
    <xf numFmtId="0" fontId="3" fillId="3" borderId="12" xfId="2" applyFont="1" applyFill="1" applyBorder="1" applyAlignment="1" applyProtection="1">
      <alignment horizontal="center" vertical="center" wrapText="1"/>
      <protection locked="0"/>
    </xf>
    <xf numFmtId="0" fontId="3" fillId="3" borderId="10" xfId="2" applyFont="1" applyFill="1" applyBorder="1" applyAlignment="1" applyProtection="1">
      <alignment horizontal="center" vertical="center" wrapText="1"/>
      <protection locked="0"/>
    </xf>
    <xf numFmtId="0" fontId="3" fillId="3" borderId="13" xfId="2" applyFont="1" applyFill="1" applyBorder="1" applyAlignment="1" applyProtection="1">
      <alignment horizontal="center" vertical="center" wrapText="1"/>
      <protection locked="0"/>
    </xf>
    <xf numFmtId="0" fontId="3" fillId="3" borderId="14" xfId="2" applyFont="1" applyFill="1" applyBorder="1" applyAlignment="1" applyProtection="1">
      <alignment horizontal="center" vertical="center" wrapText="1"/>
      <protection locked="0"/>
    </xf>
    <xf numFmtId="0" fontId="3" fillId="3" borderId="15" xfId="2" applyFont="1" applyFill="1" applyBorder="1" applyAlignment="1" applyProtection="1">
      <alignment horizontal="center" vertical="center" wrapText="1"/>
      <protection locked="0"/>
    </xf>
    <xf numFmtId="167" fontId="2" fillId="0" borderId="0" xfId="2" applyNumberFormat="1" applyFont="1" applyProtection="1">
      <protection locked="0"/>
    </xf>
    <xf numFmtId="43" fontId="2" fillId="0" borderId="0" xfId="1" applyFont="1" applyProtection="1">
      <protection locked="0"/>
    </xf>
    <xf numFmtId="0" fontId="2" fillId="0" borderId="3" xfId="2" applyFont="1" applyFill="1" applyBorder="1" applyAlignment="1" applyProtection="1">
      <alignment horizontal="center" vertical="center"/>
      <protection locked="0"/>
    </xf>
    <xf numFmtId="0" fontId="2" fillId="0" borderId="1" xfId="2" applyFont="1" applyFill="1" applyBorder="1" applyAlignment="1" applyProtection="1">
      <alignment vertical="center" wrapText="1"/>
      <protection locked="0"/>
    </xf>
    <xf numFmtId="0" fontId="2" fillId="0" borderId="1" xfId="2" applyFont="1" applyFill="1" applyBorder="1" applyAlignment="1" applyProtection="1">
      <alignment vertical="center"/>
      <protection locked="0"/>
    </xf>
    <xf numFmtId="168" fontId="6" fillId="0" borderId="18" xfId="5" applyFont="1" applyFill="1" applyBorder="1" applyProtection="1">
      <protection locked="0"/>
    </xf>
    <xf numFmtId="10" fontId="2" fillId="0" borderId="0" xfId="7" applyNumberFormat="1" applyFont="1" applyProtection="1">
      <protection locked="0"/>
    </xf>
    <xf numFmtId="10" fontId="6" fillId="0" borderId="1" xfId="6" applyNumberFormat="1" applyFont="1" applyFill="1" applyBorder="1" applyProtection="1">
      <protection locked="0"/>
    </xf>
    <xf numFmtId="10" fontId="6" fillId="0" borderId="10" xfId="6" applyNumberFormat="1" applyFont="1" applyFill="1" applyBorder="1" applyProtection="1">
      <protection locked="0"/>
    </xf>
    <xf numFmtId="0" fontId="4" fillId="0" borderId="0" xfId="2" applyFont="1" applyFill="1" applyAlignment="1" applyProtection="1">
      <alignment horizontal="center" wrapText="1"/>
      <protection locked="0"/>
    </xf>
    <xf numFmtId="168" fontId="6" fillId="0" borderId="9" xfId="5" applyFont="1" applyFill="1" applyBorder="1" applyProtection="1">
      <protection locked="0"/>
    </xf>
    <xf numFmtId="0" fontId="4" fillId="0" borderId="0" xfId="2" applyFont="1" applyAlignment="1" applyProtection="1">
      <alignment horizontal="center"/>
      <protection locked="0"/>
    </xf>
    <xf numFmtId="0" fontId="2" fillId="0" borderId="27" xfId="2" applyFont="1" applyFill="1" applyBorder="1" applyAlignment="1">
      <alignment horizontal="center" vertical="center"/>
    </xf>
    <xf numFmtId="10" fontId="6" fillId="0" borderId="3" xfId="6" applyNumberFormat="1" applyFont="1" applyFill="1" applyBorder="1" applyProtection="1">
      <protection locked="0"/>
    </xf>
    <xf numFmtId="168" fontId="6" fillId="0" borderId="3" xfId="5" applyFont="1" applyFill="1" applyBorder="1" applyProtection="1">
      <protection locked="0"/>
    </xf>
    <xf numFmtId="0" fontId="2" fillId="0" borderId="10" xfId="2" applyFont="1" applyFill="1" applyBorder="1" applyAlignment="1" applyProtection="1">
      <alignment horizontal="center" vertical="center"/>
      <protection locked="0"/>
    </xf>
    <xf numFmtId="0" fontId="2" fillId="0" borderId="13" xfId="2" applyFont="1" applyFill="1" applyBorder="1" applyAlignment="1" applyProtection="1">
      <alignment vertical="center" wrapText="1"/>
      <protection locked="0"/>
    </xf>
    <xf numFmtId="10" fontId="6" fillId="0" borderId="13" xfId="6" applyNumberFormat="1" applyFont="1" applyFill="1" applyBorder="1" applyProtection="1">
      <protection locked="0"/>
    </xf>
    <xf numFmtId="0" fontId="2" fillId="0" borderId="1" xfId="2" applyFont="1" applyFill="1" applyBorder="1" applyAlignment="1" applyProtection="1">
      <alignment horizontal="left" vertical="center"/>
      <protection locked="0"/>
    </xf>
    <xf numFmtId="0" fontId="2" fillId="0" borderId="16" xfId="2" applyFont="1" applyFill="1" applyBorder="1" applyAlignment="1" applyProtection="1">
      <alignment horizontal="center"/>
      <protection locked="0"/>
    </xf>
    <xf numFmtId="0" fontId="3" fillId="0" borderId="17" xfId="2" applyFont="1" applyFill="1" applyBorder="1" applyProtection="1">
      <protection locked="0"/>
    </xf>
    <xf numFmtId="0" fontId="2" fillId="0" borderId="0" xfId="2" applyFont="1" applyFill="1" applyBorder="1" applyAlignment="1" applyProtection="1">
      <alignment horizontal="center"/>
      <protection locked="0"/>
    </xf>
    <xf numFmtId="0" fontId="3" fillId="0" borderId="0" xfId="2" applyFont="1" applyFill="1" applyBorder="1" applyProtection="1">
      <protection locked="0"/>
    </xf>
    <xf numFmtId="167" fontId="3" fillId="0" borderId="0" xfId="2" applyNumberFormat="1" applyFont="1" applyFill="1" applyBorder="1" applyProtection="1">
      <protection locked="0"/>
    </xf>
    <xf numFmtId="168" fontId="6" fillId="0" borderId="0" xfId="5" applyFont="1" applyFill="1" applyBorder="1" applyProtection="1">
      <protection locked="0"/>
    </xf>
    <xf numFmtId="10" fontId="6" fillId="0" borderId="0" xfId="6" applyNumberFormat="1" applyFont="1" applyFill="1" applyBorder="1" applyProtection="1">
      <protection locked="0"/>
    </xf>
    <xf numFmtId="168" fontId="6" fillId="0" borderId="23" xfId="5" applyFont="1" applyFill="1" applyBorder="1" applyProtection="1">
      <protection locked="0"/>
    </xf>
    <xf numFmtId="0" fontId="2" fillId="0" borderId="35" xfId="2" applyFont="1" applyFill="1" applyBorder="1" applyAlignment="1">
      <alignment vertical="center" wrapText="1"/>
    </xf>
    <xf numFmtId="10" fontId="6" fillId="0" borderId="38" xfId="6" applyNumberFormat="1" applyFont="1" applyFill="1" applyBorder="1" applyProtection="1">
      <protection locked="0"/>
    </xf>
    <xf numFmtId="168" fontId="6" fillId="0" borderId="31" xfId="5" applyFont="1" applyFill="1" applyBorder="1" applyProtection="1">
      <protection locked="0"/>
    </xf>
    <xf numFmtId="10" fontId="6" fillId="0" borderId="32" xfId="6" applyNumberFormat="1" applyFont="1" applyFill="1" applyBorder="1" applyProtection="1">
      <protection locked="0"/>
    </xf>
    <xf numFmtId="169" fontId="6" fillId="0" borderId="18" xfId="8" applyNumberFormat="1" applyFont="1" applyFill="1" applyBorder="1" applyProtection="1">
      <protection locked="0"/>
    </xf>
    <xf numFmtId="169" fontId="6" fillId="0" borderId="3" xfId="8" applyNumberFormat="1" applyFont="1" applyFill="1" applyBorder="1" applyProtection="1">
      <protection locked="0"/>
    </xf>
    <xf numFmtId="169" fontId="6" fillId="0" borderId="19" xfId="8" applyNumberFormat="1" applyFont="1" applyFill="1" applyBorder="1" applyProtection="1">
      <protection locked="0"/>
    </xf>
    <xf numFmtId="169" fontId="6" fillId="0" borderId="2" xfId="4" applyNumberFormat="1" applyFont="1" applyFill="1" applyBorder="1" applyProtection="1">
      <protection locked="0"/>
    </xf>
    <xf numFmtId="169" fontId="6" fillId="0" borderId="19" xfId="4" applyNumberFormat="1" applyFont="1" applyFill="1" applyBorder="1" applyProtection="1">
      <protection locked="0"/>
    </xf>
    <xf numFmtId="169" fontId="6" fillId="0" borderId="23" xfId="8" applyNumberFormat="1" applyFont="1" applyFill="1" applyBorder="1" applyProtection="1">
      <protection locked="0"/>
    </xf>
    <xf numFmtId="169" fontId="6" fillId="0" borderId="31" xfId="8" applyNumberFormat="1" applyFont="1" applyFill="1" applyBorder="1" applyProtection="1">
      <protection locked="0"/>
    </xf>
    <xf numFmtId="169" fontId="6" fillId="0" borderId="41" xfId="8" applyNumberFormat="1" applyFont="1" applyFill="1" applyBorder="1" applyProtection="1">
      <protection locked="0"/>
    </xf>
    <xf numFmtId="169" fontId="6" fillId="0" borderId="30" xfId="4" applyNumberFormat="1" applyFont="1" applyFill="1" applyBorder="1" applyProtection="1">
      <protection locked="0"/>
    </xf>
    <xf numFmtId="169" fontId="6" fillId="0" borderId="41" xfId="4" applyNumberFormat="1" applyFont="1" applyFill="1" applyBorder="1" applyProtection="1">
      <protection locked="0"/>
    </xf>
    <xf numFmtId="170" fontId="6" fillId="0" borderId="21" xfId="1" applyNumberFormat="1" applyFont="1" applyFill="1" applyBorder="1" applyProtection="1">
      <protection locked="0"/>
    </xf>
    <xf numFmtId="170" fontId="6" fillId="0" borderId="19" xfId="1" applyNumberFormat="1" applyFont="1" applyFill="1" applyBorder="1" applyProtection="1">
      <protection locked="0"/>
    </xf>
    <xf numFmtId="170" fontId="6" fillId="0" borderId="3" xfId="1" applyNumberFormat="1" applyFont="1" applyFill="1" applyBorder="1" applyProtection="1">
      <protection locked="0"/>
    </xf>
    <xf numFmtId="170" fontId="6" fillId="0" borderId="20" xfId="1" applyNumberFormat="1" applyFont="1" applyFill="1" applyBorder="1" applyProtection="1">
      <protection locked="0"/>
    </xf>
    <xf numFmtId="170" fontId="6" fillId="0" borderId="29" xfId="1" applyNumberFormat="1" applyFont="1" applyFill="1" applyBorder="1" applyProtection="1">
      <protection locked="0"/>
    </xf>
    <xf numFmtId="170" fontId="6" fillId="0" borderId="31" xfId="1" applyNumberFormat="1" applyFont="1" applyFill="1" applyBorder="1" applyProtection="1">
      <protection locked="0"/>
    </xf>
    <xf numFmtId="170" fontId="6" fillId="0" borderId="41" xfId="1" applyNumberFormat="1" applyFont="1" applyFill="1" applyBorder="1" applyProtection="1">
      <protection locked="0"/>
    </xf>
    <xf numFmtId="170" fontId="6" fillId="0" borderId="22" xfId="1" applyNumberFormat="1" applyFont="1" applyFill="1" applyBorder="1" applyProtection="1">
      <protection locked="0"/>
    </xf>
    <xf numFmtId="169" fontId="2" fillId="0" borderId="18" xfId="8" applyNumberFormat="1" applyFont="1" applyFill="1" applyBorder="1" applyProtection="1">
      <protection locked="0"/>
    </xf>
    <xf numFmtId="169" fontId="2" fillId="0" borderId="3" xfId="8" applyNumberFormat="1" applyFont="1" applyFill="1" applyBorder="1" applyProtection="1">
      <protection locked="0"/>
    </xf>
    <xf numFmtId="169" fontId="6" fillId="0" borderId="2" xfId="8" applyNumberFormat="1" applyFont="1" applyFill="1" applyBorder="1" applyProtection="1">
      <protection locked="0"/>
    </xf>
    <xf numFmtId="169" fontId="2" fillId="0" borderId="19" xfId="8" applyNumberFormat="1" applyFont="1" applyFill="1" applyBorder="1" applyProtection="1">
      <protection locked="0"/>
    </xf>
    <xf numFmtId="169" fontId="2" fillId="0" borderId="9" xfId="8" applyNumberFormat="1" applyFont="1" applyFill="1" applyBorder="1" applyProtection="1">
      <protection locked="0"/>
    </xf>
    <xf numFmtId="169" fontId="2" fillId="0" borderId="10" xfId="8" applyNumberFormat="1" applyFont="1" applyFill="1" applyBorder="1" applyProtection="1">
      <protection locked="0"/>
    </xf>
    <xf numFmtId="169" fontId="2" fillId="0" borderId="11" xfId="8" applyNumberFormat="1" applyFont="1" applyFill="1" applyBorder="1" applyProtection="1">
      <protection locked="0"/>
    </xf>
    <xf numFmtId="169" fontId="2" fillId="0" borderId="37" xfId="8" applyNumberFormat="1" applyFont="1" applyFill="1" applyBorder="1" applyProtection="1">
      <protection locked="0"/>
    </xf>
    <xf numFmtId="169" fontId="2" fillId="0" borderId="38" xfId="8" applyNumberFormat="1" applyFont="1" applyFill="1" applyBorder="1" applyProtection="1">
      <protection locked="0"/>
    </xf>
    <xf numFmtId="169" fontId="2" fillId="0" borderId="39" xfId="8" applyNumberFormat="1" applyFont="1" applyFill="1" applyBorder="1" applyProtection="1">
      <protection locked="0"/>
    </xf>
    <xf numFmtId="169" fontId="3" fillId="0" borderId="33" xfId="8" applyNumberFormat="1" applyFont="1" applyFill="1" applyBorder="1" applyProtection="1">
      <protection locked="0"/>
    </xf>
    <xf numFmtId="169" fontId="3" fillId="0" borderId="25" xfId="8" applyNumberFormat="1" applyFont="1" applyFill="1" applyBorder="1" applyProtection="1">
      <protection locked="0"/>
    </xf>
    <xf numFmtId="169" fontId="3" fillId="0" borderId="34" xfId="8" applyNumberFormat="1" applyFont="1" applyFill="1" applyBorder="1" applyProtection="1">
      <protection locked="0"/>
    </xf>
    <xf numFmtId="170" fontId="3" fillId="0" borderId="33" xfId="1" applyNumberFormat="1" applyFont="1" applyFill="1" applyBorder="1" applyProtection="1">
      <protection locked="0"/>
    </xf>
    <xf numFmtId="170" fontId="3" fillId="0" borderId="25" xfId="1" applyNumberFormat="1" applyFont="1" applyFill="1" applyBorder="1" applyProtection="1">
      <protection locked="0"/>
    </xf>
    <xf numFmtId="170" fontId="3" fillId="0" borderId="34" xfId="1" applyNumberFormat="1" applyFont="1" applyFill="1" applyBorder="1" applyProtection="1">
      <protection locked="0"/>
    </xf>
    <xf numFmtId="169" fontId="6" fillId="0" borderId="30" xfId="8" applyNumberFormat="1" applyFont="1" applyFill="1" applyBorder="1" applyProtection="1">
      <protection locked="0"/>
    </xf>
    <xf numFmtId="167" fontId="3" fillId="0" borderId="33" xfId="2" applyNumberFormat="1" applyFont="1" applyFill="1" applyBorder="1" applyProtection="1">
      <protection locked="0"/>
    </xf>
    <xf numFmtId="167" fontId="3" fillId="0" borderId="24" xfId="2" applyNumberFormat="1" applyFont="1" applyFill="1" applyBorder="1" applyProtection="1">
      <protection locked="0"/>
    </xf>
    <xf numFmtId="168" fontId="7" fillId="0" borderId="33" xfId="5" applyFont="1" applyFill="1" applyBorder="1" applyProtection="1">
      <protection locked="0"/>
    </xf>
    <xf numFmtId="167" fontId="3" fillId="0" borderId="25" xfId="2" applyNumberFormat="1" applyFont="1" applyFill="1" applyBorder="1" applyProtection="1">
      <protection locked="0"/>
    </xf>
    <xf numFmtId="167" fontId="3" fillId="0" borderId="34" xfId="2" applyNumberFormat="1" applyFont="1" applyFill="1" applyBorder="1" applyProtection="1">
      <protection locked="0"/>
    </xf>
    <xf numFmtId="169" fontId="6" fillId="0" borderId="21" xfId="8" applyNumberFormat="1" applyFont="1" applyFill="1" applyBorder="1" applyProtection="1">
      <protection locked="0"/>
    </xf>
    <xf numFmtId="169" fontId="6" fillId="0" borderId="29" xfId="8" applyNumberFormat="1" applyFont="1" applyFill="1" applyBorder="1" applyProtection="1">
      <protection locked="0"/>
    </xf>
    <xf numFmtId="167" fontId="3" fillId="0" borderId="42" xfId="2" applyNumberFormat="1" applyFont="1" applyFill="1" applyBorder="1" applyProtection="1">
      <protection locked="0"/>
    </xf>
    <xf numFmtId="169" fontId="6" fillId="0" borderId="20" xfId="8" applyNumberFormat="1" applyFont="1" applyFill="1" applyBorder="1" applyProtection="1">
      <protection locked="0"/>
    </xf>
    <xf numFmtId="169" fontId="6" fillId="0" borderId="22" xfId="8" applyNumberFormat="1" applyFont="1" applyFill="1" applyBorder="1" applyProtection="1">
      <protection locked="0"/>
    </xf>
    <xf numFmtId="169" fontId="6" fillId="0" borderId="9" xfId="8" applyNumberFormat="1" applyFont="1" applyFill="1" applyBorder="1" applyProtection="1">
      <protection locked="0"/>
    </xf>
    <xf numFmtId="169" fontId="6" fillId="0" borderId="10" xfId="8" applyNumberFormat="1" applyFont="1" applyFill="1" applyBorder="1" applyProtection="1">
      <protection locked="0"/>
    </xf>
    <xf numFmtId="169" fontId="6" fillId="0" borderId="11" xfId="8" applyNumberFormat="1" applyFont="1" applyFill="1" applyBorder="1" applyProtection="1">
      <protection locked="0"/>
    </xf>
    <xf numFmtId="169" fontId="6" fillId="0" borderId="26" xfId="4" applyNumberFormat="1" applyFont="1" applyFill="1" applyBorder="1" applyProtection="1">
      <protection locked="0"/>
    </xf>
    <xf numFmtId="169" fontId="6" fillId="0" borderId="11" xfId="4" applyNumberFormat="1" applyFont="1" applyFill="1" applyBorder="1" applyProtection="1">
      <protection locked="0"/>
    </xf>
    <xf numFmtId="170" fontId="6" fillId="0" borderId="28" xfId="1" applyNumberFormat="1" applyFont="1" applyFill="1" applyBorder="1" applyProtection="1">
      <protection locked="0"/>
    </xf>
    <xf numFmtId="170" fontId="6" fillId="0" borderId="10" xfId="1" applyNumberFormat="1" applyFont="1" applyFill="1" applyBorder="1" applyProtection="1">
      <protection locked="0"/>
    </xf>
    <xf numFmtId="170" fontId="6" fillId="0" borderId="11" xfId="1" applyNumberFormat="1" applyFont="1" applyFill="1" applyBorder="1" applyProtection="1">
      <protection locked="0"/>
    </xf>
    <xf numFmtId="170" fontId="6" fillId="0" borderId="12" xfId="1" applyNumberFormat="1" applyFont="1" applyFill="1" applyBorder="1" applyProtection="1">
      <protection locked="0"/>
    </xf>
    <xf numFmtId="168" fontId="6" fillId="0" borderId="10" xfId="5" applyFont="1" applyFill="1" applyBorder="1" applyProtection="1">
      <protection locked="0"/>
    </xf>
    <xf numFmtId="169" fontId="6" fillId="0" borderId="26" xfId="8" applyNumberFormat="1" applyFont="1" applyFill="1" applyBorder="1" applyProtection="1">
      <protection locked="0"/>
    </xf>
    <xf numFmtId="169" fontId="6" fillId="0" borderId="28" xfId="8" applyNumberFormat="1" applyFont="1" applyFill="1" applyBorder="1" applyProtection="1">
      <protection locked="0"/>
    </xf>
    <xf numFmtId="169" fontId="6" fillId="0" borderId="12" xfId="8" applyNumberFormat="1" applyFont="1" applyFill="1" applyBorder="1" applyProtection="1">
      <protection locked="0"/>
    </xf>
    <xf numFmtId="0" fontId="3" fillId="3" borderId="33" xfId="2" quotePrefix="1" applyFont="1" applyFill="1" applyBorder="1" applyAlignment="1" applyProtection="1">
      <alignment horizontal="center"/>
      <protection locked="0"/>
    </xf>
    <xf numFmtId="0" fontId="3" fillId="3" borderId="25" xfId="2" quotePrefix="1" applyFont="1" applyFill="1" applyBorder="1" applyAlignment="1" applyProtection="1">
      <alignment horizontal="center"/>
      <protection locked="0"/>
    </xf>
    <xf numFmtId="0" fontId="3" fillId="3" borderId="43" xfId="2" quotePrefix="1" applyFont="1" applyFill="1" applyBorder="1" applyAlignment="1" applyProtection="1">
      <alignment horizontal="center"/>
      <protection locked="0"/>
    </xf>
    <xf numFmtId="0" fontId="3" fillId="3" borderId="34" xfId="2" quotePrefix="1" applyFont="1" applyFill="1" applyBorder="1" applyAlignment="1" applyProtection="1">
      <alignment horizontal="center"/>
      <protection locked="0"/>
    </xf>
    <xf numFmtId="0" fontId="3" fillId="3" borderId="44" xfId="2" quotePrefix="1" applyFont="1" applyFill="1" applyBorder="1" applyAlignment="1" applyProtection="1">
      <alignment horizontal="center"/>
      <protection locked="0"/>
    </xf>
    <xf numFmtId="0" fontId="3" fillId="3" borderId="36" xfId="2" quotePrefix="1" applyFont="1" applyFill="1" applyBorder="1" applyAlignment="1" applyProtection="1">
      <alignment horizontal="center"/>
      <protection locked="0"/>
    </xf>
    <xf numFmtId="0" fontId="3" fillId="3" borderId="24" xfId="2" quotePrefix="1" applyFont="1" applyFill="1" applyBorder="1" applyAlignment="1" applyProtection="1">
      <alignment horizontal="center"/>
      <protection locked="0"/>
    </xf>
    <xf numFmtId="0" fontId="3" fillId="3" borderId="33" xfId="2" applyFont="1" applyFill="1" applyBorder="1" applyAlignment="1" applyProtection="1">
      <alignment horizontal="center" wrapText="1"/>
      <protection locked="0"/>
    </xf>
    <xf numFmtId="0" fontId="3" fillId="3" borderId="33" xfId="2" applyFont="1" applyFill="1" applyBorder="1" applyAlignment="1" applyProtection="1">
      <alignment horizontal="center"/>
      <protection locked="0"/>
    </xf>
    <xf numFmtId="0" fontId="3" fillId="3" borderId="34" xfId="2" applyFont="1" applyFill="1" applyBorder="1" applyAlignment="1" applyProtection="1">
      <alignment horizontal="center"/>
      <protection locked="0"/>
    </xf>
    <xf numFmtId="0" fontId="3" fillId="3" borderId="40" xfId="2" applyFont="1" applyFill="1" applyBorder="1" applyAlignment="1" applyProtection="1">
      <alignment horizontal="center"/>
      <protection locked="0"/>
    </xf>
    <xf numFmtId="43" fontId="2" fillId="0" borderId="0" xfId="2" applyNumberFormat="1" applyFont="1" applyProtection="1">
      <protection locked="0"/>
    </xf>
    <xf numFmtId="0" fontId="4" fillId="0" borderId="0" xfId="2" applyFont="1" applyAlignment="1" applyProtection="1">
      <alignment horizontal="center"/>
      <protection locked="0"/>
    </xf>
    <xf numFmtId="0" fontId="2" fillId="0" borderId="1" xfId="2" applyFont="1" applyBorder="1" applyAlignment="1" applyProtection="1">
      <alignment horizontal="left" vertical="center" wrapText="1"/>
      <protection locked="0"/>
    </xf>
    <xf numFmtId="0" fontId="2" fillId="0" borderId="2" xfId="2" applyFont="1" applyBorder="1" applyAlignment="1" applyProtection="1">
      <alignment horizontal="left" vertical="center" wrapText="1"/>
      <protection locked="0"/>
    </xf>
    <xf numFmtId="0" fontId="2" fillId="0" borderId="3" xfId="2" applyFont="1" applyBorder="1" applyAlignment="1" applyProtection="1">
      <alignment horizontal="left" vertical="center" wrapText="1"/>
      <protection locked="0"/>
    </xf>
    <xf numFmtId="0" fontId="4" fillId="0" borderId="0" xfId="2" applyFont="1" applyAlignment="1" applyProtection="1">
      <alignment horizontal="center"/>
      <protection locked="0"/>
    </xf>
    <xf numFmtId="0" fontId="3" fillId="0" borderId="1"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3" fillId="0" borderId="3" xfId="2" applyFont="1" applyBorder="1" applyAlignment="1" applyProtection="1">
      <alignment horizontal="left" vertical="center" wrapText="1"/>
      <protection locked="0"/>
    </xf>
    <xf numFmtId="0" fontId="3" fillId="3" borderId="7" xfId="2" applyFont="1" applyFill="1" applyBorder="1" applyAlignment="1" applyProtection="1">
      <alignment vertical="center"/>
      <protection locked="0"/>
    </xf>
    <xf numFmtId="0" fontId="3" fillId="3" borderId="16" xfId="2" applyFont="1" applyFill="1" applyBorder="1" applyAlignment="1" applyProtection="1">
      <alignment vertical="center"/>
      <protection locked="0"/>
    </xf>
    <xf numFmtId="0" fontId="3" fillId="3" borderId="8" xfId="2" applyFont="1" applyFill="1" applyBorder="1" applyAlignment="1" applyProtection="1">
      <alignment vertical="center"/>
      <protection locked="0"/>
    </xf>
    <xf numFmtId="0" fontId="3" fillId="3" borderId="17" xfId="2" applyFont="1" applyFill="1" applyBorder="1" applyAlignment="1" applyProtection="1">
      <alignment vertical="center"/>
      <protection locked="0"/>
    </xf>
    <xf numFmtId="0" fontId="2" fillId="4" borderId="3" xfId="2" applyFont="1" applyFill="1" applyBorder="1" applyAlignment="1" applyProtection="1">
      <alignment horizontal="left" vertical="center" wrapText="1"/>
      <protection locked="0"/>
    </xf>
    <xf numFmtId="0" fontId="5" fillId="0" borderId="4" xfId="2" applyFont="1" applyBorder="1" applyAlignment="1" applyProtection="1">
      <alignment horizontal="center" vertical="center"/>
      <protection locked="0"/>
    </xf>
    <xf numFmtId="0" fontId="5" fillId="0" borderId="5" xfId="2" applyFont="1" applyBorder="1" applyAlignment="1" applyProtection="1">
      <alignment horizontal="center" vertical="center"/>
      <protection locked="0"/>
    </xf>
    <xf numFmtId="0" fontId="5" fillId="0" borderId="6" xfId="2" applyFont="1" applyBorder="1" applyAlignment="1" applyProtection="1">
      <alignment horizontal="center" vertical="center"/>
      <protection locked="0"/>
    </xf>
    <xf numFmtId="0" fontId="5" fillId="0" borderId="4" xfId="2" applyFont="1" applyBorder="1" applyAlignment="1" applyProtection="1">
      <alignment horizontal="center" wrapText="1"/>
      <protection locked="0"/>
    </xf>
    <xf numFmtId="0" fontId="5" fillId="0" borderId="5" xfId="2" applyFont="1" applyBorder="1" applyAlignment="1" applyProtection="1">
      <alignment horizontal="center" wrapText="1"/>
      <protection locked="0"/>
    </xf>
    <xf numFmtId="0" fontId="5" fillId="0" borderId="6" xfId="2" applyFont="1" applyBorder="1" applyAlignment="1" applyProtection="1">
      <alignment horizontal="center" wrapText="1"/>
      <protection locked="0"/>
    </xf>
  </cellXfs>
  <cellStyles count="9">
    <cellStyle name="Comma" xfId="1" builtinId="3"/>
    <cellStyle name="Comma 5" xfId="5" xr:uid="{91B9AF49-3774-4723-B863-668B3BF65A99}"/>
    <cellStyle name="Currency" xfId="8" builtinId="4"/>
    <cellStyle name="Currency 4" xfId="4" xr:uid="{CDD11C8C-0D87-43FB-868A-B97243DF50F4}"/>
    <cellStyle name="Normal" xfId="0" builtinId="0"/>
    <cellStyle name="Normal 2" xfId="2" xr:uid="{39478436-2BA7-4BA9-A207-D344F1C9082C}"/>
    <cellStyle name="Normal 7" xfId="3" xr:uid="{BA5AC660-0347-427C-93F9-52AD08CA3B60}"/>
    <cellStyle name="Percent" xfId="7" builtinId="5"/>
    <cellStyle name="Percent 5" xfId="6" xr:uid="{DAA46F6E-135E-4B75-A5D1-E4493FC6B7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211D2-AFB3-49D4-B38D-1A9B75E11450}">
  <sheetPr>
    <pageSetUpPr fitToPage="1"/>
  </sheetPr>
  <dimension ref="A1:BUT112"/>
  <sheetViews>
    <sheetView tabSelected="1" zoomScale="75" zoomScaleNormal="75" workbookViewId="0">
      <selection sqref="A1:Z1"/>
    </sheetView>
  </sheetViews>
  <sheetFormatPr defaultRowHeight="12.75" x14ac:dyDescent="0.2"/>
  <cols>
    <col min="1" max="1" width="14.140625" style="1" customWidth="1"/>
    <col min="2" max="2" width="40.28515625" style="1" bestFit="1" customWidth="1"/>
    <col min="3" max="3" width="20.140625" style="1" bestFit="1" customWidth="1"/>
    <col min="4" max="4" width="17.140625" style="1" customWidth="1"/>
    <col min="5" max="6" width="15" style="1" customWidth="1"/>
    <col min="7" max="7" width="21.28515625" style="1" customWidth="1"/>
    <col min="8" max="8" width="18.28515625" style="1" customWidth="1"/>
    <col min="9" max="9" width="15" style="1" customWidth="1"/>
    <col min="10" max="11" width="19.5703125" style="1" customWidth="1"/>
    <col min="12" max="12" width="17.28515625" style="1" customWidth="1"/>
    <col min="13" max="13" width="17.5703125" style="1" customWidth="1"/>
    <col min="14" max="14" width="20.28515625" style="1" customWidth="1"/>
    <col min="15" max="15" width="16" style="1" customWidth="1"/>
    <col min="16" max="16" width="16.5703125" style="1" customWidth="1"/>
    <col min="17" max="17" width="14.85546875" style="1" customWidth="1"/>
    <col min="18" max="19" width="14.5703125" style="1" customWidth="1"/>
    <col min="20" max="20" width="18.5703125" style="1" customWidth="1"/>
    <col min="21" max="21" width="17.5703125" style="1" customWidth="1"/>
    <col min="22" max="22" width="18.28515625" style="1" customWidth="1"/>
    <col min="23" max="23" width="16" style="1" customWidth="1"/>
    <col min="24" max="24" width="16.85546875" style="1" bestFit="1" customWidth="1"/>
    <col min="25" max="25" width="23.28515625" style="1" customWidth="1"/>
    <col min="26" max="26" width="18.28515625" style="1" bestFit="1" customWidth="1"/>
    <col min="27" max="251" width="9.140625" style="1"/>
    <col min="252" max="252" width="2.7109375" style="1" customWidth="1"/>
    <col min="253" max="253" width="9.140625" style="1"/>
    <col min="254" max="254" width="40.28515625" style="1" bestFit="1" customWidth="1"/>
    <col min="255" max="255" width="12" style="1" customWidth="1"/>
    <col min="256" max="256" width="10" style="1" customWidth="1"/>
    <col min="257" max="257" width="14.85546875" style="1" customWidth="1"/>
    <col min="258" max="258" width="9.5703125" style="1" customWidth="1"/>
    <col min="259" max="260" width="12.28515625" style="1" customWidth="1"/>
    <col min="261" max="263" width="12.85546875" style="1" customWidth="1"/>
    <col min="264" max="264" width="12.7109375" style="1" customWidth="1"/>
    <col min="265" max="265" width="12.28515625" style="1" bestFit="1" customWidth="1"/>
    <col min="266" max="266" width="13.140625" style="1" customWidth="1"/>
    <col min="267" max="507" width="9.140625" style="1"/>
    <col min="508" max="508" width="2.7109375" style="1" customWidth="1"/>
    <col min="509" max="509" width="9.140625" style="1"/>
    <col min="510" max="510" width="40.28515625" style="1" bestFit="1" customWidth="1"/>
    <col min="511" max="511" width="12" style="1" customWidth="1"/>
    <col min="512" max="512" width="10" style="1" customWidth="1"/>
    <col min="513" max="513" width="14.85546875" style="1" customWidth="1"/>
    <col min="514" max="514" width="9.5703125" style="1" customWidth="1"/>
    <col min="515" max="516" width="12.28515625" style="1" customWidth="1"/>
    <col min="517" max="519" width="12.85546875" style="1" customWidth="1"/>
    <col min="520" max="520" width="12.7109375" style="1" customWidth="1"/>
    <col min="521" max="521" width="12.28515625" style="1" bestFit="1" customWidth="1"/>
    <col min="522" max="522" width="13.140625" style="1" customWidth="1"/>
    <col min="523" max="763" width="9.140625" style="1"/>
    <col min="764" max="764" width="2.7109375" style="1" customWidth="1"/>
    <col min="765" max="765" width="9.140625" style="1"/>
    <col min="766" max="766" width="40.28515625" style="1" bestFit="1" customWidth="1"/>
    <col min="767" max="767" width="12" style="1" customWidth="1"/>
    <col min="768" max="768" width="10" style="1" customWidth="1"/>
    <col min="769" max="769" width="14.85546875" style="1" customWidth="1"/>
    <col min="770" max="770" width="9.5703125" style="1" customWidth="1"/>
    <col min="771" max="772" width="12.28515625" style="1" customWidth="1"/>
    <col min="773" max="775" width="12.85546875" style="1" customWidth="1"/>
    <col min="776" max="776" width="12.7109375" style="1" customWidth="1"/>
    <col min="777" max="777" width="12.28515625" style="1" bestFit="1" customWidth="1"/>
    <col min="778" max="778" width="13.140625" style="1" customWidth="1"/>
    <col min="779" max="1019" width="9.140625" style="1"/>
    <col min="1020" max="1020" width="2.7109375" style="1" customWidth="1"/>
    <col min="1021" max="1021" width="9.140625" style="1"/>
    <col min="1022" max="1022" width="40.28515625" style="1" bestFit="1" customWidth="1"/>
    <col min="1023" max="1023" width="12" style="1" customWidth="1"/>
    <col min="1024" max="1024" width="10" style="1" customWidth="1"/>
    <col min="1025" max="1025" width="14.85546875" style="1" customWidth="1"/>
    <col min="1026" max="1026" width="9.5703125" style="1" customWidth="1"/>
    <col min="1027" max="1028" width="12.28515625" style="1" customWidth="1"/>
    <col min="1029" max="1031" width="12.85546875" style="1" customWidth="1"/>
    <col min="1032" max="1032" width="12.7109375" style="1" customWidth="1"/>
    <col min="1033" max="1033" width="12.28515625" style="1" bestFit="1" customWidth="1"/>
    <col min="1034" max="1034" width="13.140625" style="1" customWidth="1"/>
    <col min="1035" max="1275" width="9.140625" style="1"/>
    <col min="1276" max="1276" width="2.7109375" style="1" customWidth="1"/>
    <col min="1277" max="1277" width="9.140625" style="1"/>
    <col min="1278" max="1278" width="40.28515625" style="1" bestFit="1" customWidth="1"/>
    <col min="1279" max="1279" width="12" style="1" customWidth="1"/>
    <col min="1280" max="1280" width="10" style="1" customWidth="1"/>
    <col min="1281" max="1281" width="14.85546875" style="1" customWidth="1"/>
    <col min="1282" max="1282" width="9.5703125" style="1" customWidth="1"/>
    <col min="1283" max="1284" width="12.28515625" style="1" customWidth="1"/>
    <col min="1285" max="1287" width="12.85546875" style="1" customWidth="1"/>
    <col min="1288" max="1288" width="12.7109375" style="1" customWidth="1"/>
    <col min="1289" max="1289" width="12.28515625" style="1" bestFit="1" customWidth="1"/>
    <col min="1290" max="1290" width="13.140625" style="1" customWidth="1"/>
    <col min="1291" max="1531" width="9.140625" style="1"/>
    <col min="1532" max="1532" width="2.7109375" style="1" customWidth="1"/>
    <col min="1533" max="1533" width="9.140625" style="1"/>
    <col min="1534" max="1534" width="40.28515625" style="1" bestFit="1" customWidth="1"/>
    <col min="1535" max="1535" width="12" style="1" customWidth="1"/>
    <col min="1536" max="1536" width="10" style="1" customWidth="1"/>
    <col min="1537" max="1537" width="14.85546875" style="1" customWidth="1"/>
    <col min="1538" max="1538" width="9.5703125" style="1" customWidth="1"/>
    <col min="1539" max="1540" width="12.28515625" style="1" customWidth="1"/>
    <col min="1541" max="1543" width="12.85546875" style="1" customWidth="1"/>
    <col min="1544" max="1544" width="12.7109375" style="1" customWidth="1"/>
    <col min="1545" max="1545" width="12.28515625" style="1" bestFit="1" customWidth="1"/>
    <col min="1546" max="1546" width="13.140625" style="1" customWidth="1"/>
    <col min="1547" max="1787" width="9.140625" style="1"/>
    <col min="1788" max="1788" width="2.7109375" style="1" customWidth="1"/>
    <col min="1789" max="1789" width="9.140625" style="1"/>
    <col min="1790" max="1790" width="40.28515625" style="1" bestFit="1" customWidth="1"/>
    <col min="1791" max="1791" width="12" style="1" customWidth="1"/>
    <col min="1792" max="1792" width="10" style="1" customWidth="1"/>
    <col min="1793" max="1793" width="14.85546875" style="1" customWidth="1"/>
    <col min="1794" max="1794" width="9.5703125" style="1" customWidth="1"/>
    <col min="1795" max="1796" width="12.28515625" style="1" customWidth="1"/>
    <col min="1797" max="1799" width="12.85546875" style="1" customWidth="1"/>
    <col min="1800" max="1800" width="12.7109375" style="1" customWidth="1"/>
    <col min="1801" max="1801" width="12.28515625" style="1" bestFit="1" customWidth="1"/>
    <col min="1802" max="1802" width="13.140625" style="1" customWidth="1"/>
    <col min="1803" max="2043" width="9.140625" style="1"/>
    <col min="2044" max="2044" width="2.7109375" style="1" customWidth="1"/>
    <col min="2045" max="2045" width="9.140625" style="1"/>
    <col min="2046" max="2046" width="40.28515625" style="1" bestFit="1" customWidth="1"/>
    <col min="2047" max="2047" width="12" style="1" customWidth="1"/>
    <col min="2048" max="2048" width="10" style="1" customWidth="1"/>
    <col min="2049" max="2049" width="14.85546875" style="1" customWidth="1"/>
    <col min="2050" max="2050" width="9.5703125" style="1" customWidth="1"/>
    <col min="2051" max="2052" width="12.28515625" style="1" customWidth="1"/>
    <col min="2053" max="2055" width="12.85546875" style="1" customWidth="1"/>
    <col min="2056" max="2056" width="12.7109375" style="1" customWidth="1"/>
    <col min="2057" max="2057" width="12.28515625" style="1" bestFit="1" customWidth="1"/>
    <col min="2058" max="2058" width="13.140625" style="1" customWidth="1"/>
    <col min="2059" max="2299" width="9.140625" style="1"/>
    <col min="2300" max="2300" width="2.7109375" style="1" customWidth="1"/>
    <col min="2301" max="2301" width="9.140625" style="1"/>
    <col min="2302" max="2302" width="40.28515625" style="1" bestFit="1" customWidth="1"/>
    <col min="2303" max="2303" width="12" style="1" customWidth="1"/>
    <col min="2304" max="2304" width="10" style="1" customWidth="1"/>
    <col min="2305" max="2305" width="14.85546875" style="1" customWidth="1"/>
    <col min="2306" max="2306" width="9.5703125" style="1" customWidth="1"/>
    <col min="2307" max="2308" width="12.28515625" style="1" customWidth="1"/>
    <col min="2309" max="2311" width="12.85546875" style="1" customWidth="1"/>
    <col min="2312" max="2312" width="12.7109375" style="1" customWidth="1"/>
    <col min="2313" max="2313" width="12.28515625" style="1" bestFit="1" customWidth="1"/>
    <col min="2314" max="2314" width="13.140625" style="1" customWidth="1"/>
    <col min="2315" max="2555" width="9.140625" style="1"/>
    <col min="2556" max="2556" width="2.7109375" style="1" customWidth="1"/>
    <col min="2557" max="2557" width="9.140625" style="1"/>
    <col min="2558" max="2558" width="40.28515625" style="1" bestFit="1" customWidth="1"/>
    <col min="2559" max="2559" width="12" style="1" customWidth="1"/>
    <col min="2560" max="2560" width="10" style="1" customWidth="1"/>
    <col min="2561" max="2561" width="14.85546875" style="1" customWidth="1"/>
    <col min="2562" max="2562" width="9.5703125" style="1" customWidth="1"/>
    <col min="2563" max="2564" width="12.28515625" style="1" customWidth="1"/>
    <col min="2565" max="2567" width="12.85546875" style="1" customWidth="1"/>
    <col min="2568" max="2568" width="12.7109375" style="1" customWidth="1"/>
    <col min="2569" max="2569" width="12.28515625" style="1" bestFit="1" customWidth="1"/>
    <col min="2570" max="2570" width="13.140625" style="1" customWidth="1"/>
    <col min="2571" max="2811" width="9.140625" style="1"/>
    <col min="2812" max="2812" width="2.7109375" style="1" customWidth="1"/>
    <col min="2813" max="2813" width="9.140625" style="1"/>
    <col min="2814" max="2814" width="40.28515625" style="1" bestFit="1" customWidth="1"/>
    <col min="2815" max="2815" width="12" style="1" customWidth="1"/>
    <col min="2816" max="2816" width="10" style="1" customWidth="1"/>
    <col min="2817" max="2817" width="14.85546875" style="1" customWidth="1"/>
    <col min="2818" max="2818" width="9.5703125" style="1" customWidth="1"/>
    <col min="2819" max="2820" width="12.28515625" style="1" customWidth="1"/>
    <col min="2821" max="2823" width="12.85546875" style="1" customWidth="1"/>
    <col min="2824" max="2824" width="12.7109375" style="1" customWidth="1"/>
    <col min="2825" max="2825" width="12.28515625" style="1" bestFit="1" customWidth="1"/>
    <col min="2826" max="2826" width="13.140625" style="1" customWidth="1"/>
    <col min="2827" max="3067" width="9.140625" style="1"/>
    <col min="3068" max="3068" width="2.7109375" style="1" customWidth="1"/>
    <col min="3069" max="3069" width="9.140625" style="1"/>
    <col min="3070" max="3070" width="40.28515625" style="1" bestFit="1" customWidth="1"/>
    <col min="3071" max="3071" width="12" style="1" customWidth="1"/>
    <col min="3072" max="3072" width="10" style="1" customWidth="1"/>
    <col min="3073" max="3073" width="14.85546875" style="1" customWidth="1"/>
    <col min="3074" max="3074" width="9.5703125" style="1" customWidth="1"/>
    <col min="3075" max="3076" width="12.28515625" style="1" customWidth="1"/>
    <col min="3077" max="3079" width="12.85546875" style="1" customWidth="1"/>
    <col min="3080" max="3080" width="12.7109375" style="1" customWidth="1"/>
    <col min="3081" max="3081" width="12.28515625" style="1" bestFit="1" customWidth="1"/>
    <col min="3082" max="3082" width="13.140625" style="1" customWidth="1"/>
    <col min="3083" max="3323" width="9.140625" style="1"/>
    <col min="3324" max="3324" width="2.7109375" style="1" customWidth="1"/>
    <col min="3325" max="3325" width="9.140625" style="1"/>
    <col min="3326" max="3326" width="40.28515625" style="1" bestFit="1" customWidth="1"/>
    <col min="3327" max="3327" width="12" style="1" customWidth="1"/>
    <col min="3328" max="3328" width="10" style="1" customWidth="1"/>
    <col min="3329" max="3329" width="14.85546875" style="1" customWidth="1"/>
    <col min="3330" max="3330" width="9.5703125" style="1" customWidth="1"/>
    <col min="3331" max="3332" width="12.28515625" style="1" customWidth="1"/>
    <col min="3333" max="3335" width="12.85546875" style="1" customWidth="1"/>
    <col min="3336" max="3336" width="12.7109375" style="1" customWidth="1"/>
    <col min="3337" max="3337" width="12.28515625" style="1" bestFit="1" customWidth="1"/>
    <col min="3338" max="3338" width="13.140625" style="1" customWidth="1"/>
    <col min="3339" max="3579" width="9.140625" style="1"/>
    <col min="3580" max="3580" width="2.7109375" style="1" customWidth="1"/>
    <col min="3581" max="3581" width="9.140625" style="1"/>
    <col min="3582" max="3582" width="40.28515625" style="1" bestFit="1" customWidth="1"/>
    <col min="3583" max="3583" width="12" style="1" customWidth="1"/>
    <col min="3584" max="3584" width="10" style="1" customWidth="1"/>
    <col min="3585" max="3585" width="14.85546875" style="1" customWidth="1"/>
    <col min="3586" max="3586" width="9.5703125" style="1" customWidth="1"/>
    <col min="3587" max="3588" width="12.28515625" style="1" customWidth="1"/>
    <col min="3589" max="3591" width="12.85546875" style="1" customWidth="1"/>
    <col min="3592" max="3592" width="12.7109375" style="1" customWidth="1"/>
    <col min="3593" max="3593" width="12.28515625" style="1" bestFit="1" customWidth="1"/>
    <col min="3594" max="3594" width="13.140625" style="1" customWidth="1"/>
    <col min="3595" max="3835" width="9.140625" style="1"/>
    <col min="3836" max="3836" width="2.7109375" style="1" customWidth="1"/>
    <col min="3837" max="3837" width="9.140625" style="1"/>
    <col min="3838" max="3838" width="40.28515625" style="1" bestFit="1" customWidth="1"/>
    <col min="3839" max="3839" width="12" style="1" customWidth="1"/>
    <col min="3840" max="3840" width="10" style="1" customWidth="1"/>
    <col min="3841" max="3841" width="14.85546875" style="1" customWidth="1"/>
    <col min="3842" max="3842" width="9.5703125" style="1" customWidth="1"/>
    <col min="3843" max="3844" width="12.28515625" style="1" customWidth="1"/>
    <col min="3845" max="3847" width="12.85546875" style="1" customWidth="1"/>
    <col min="3848" max="3848" width="12.7109375" style="1" customWidth="1"/>
    <col min="3849" max="3849" width="12.28515625" style="1" bestFit="1" customWidth="1"/>
    <col min="3850" max="3850" width="13.140625" style="1" customWidth="1"/>
    <col min="3851" max="4091" width="9.140625" style="1"/>
    <col min="4092" max="4092" width="2.7109375" style="1" customWidth="1"/>
    <col min="4093" max="4093" width="9.140625" style="1"/>
    <col min="4094" max="4094" width="40.28515625" style="1" bestFit="1" customWidth="1"/>
    <col min="4095" max="4095" width="12" style="1" customWidth="1"/>
    <col min="4096" max="4096" width="10" style="1" customWidth="1"/>
    <col min="4097" max="4097" width="14.85546875" style="1" customWidth="1"/>
    <col min="4098" max="4098" width="9.5703125" style="1" customWidth="1"/>
    <col min="4099" max="4100" width="12.28515625" style="1" customWidth="1"/>
    <col min="4101" max="4103" width="12.85546875" style="1" customWidth="1"/>
    <col min="4104" max="4104" width="12.7109375" style="1" customWidth="1"/>
    <col min="4105" max="4105" width="12.28515625" style="1" bestFit="1" customWidth="1"/>
    <col min="4106" max="4106" width="13.140625" style="1" customWidth="1"/>
    <col min="4107" max="4347" width="9.140625" style="1"/>
    <col min="4348" max="4348" width="2.7109375" style="1" customWidth="1"/>
    <col min="4349" max="4349" width="9.140625" style="1"/>
    <col min="4350" max="4350" width="40.28515625" style="1" bestFit="1" customWidth="1"/>
    <col min="4351" max="4351" width="12" style="1" customWidth="1"/>
    <col min="4352" max="4352" width="10" style="1" customWidth="1"/>
    <col min="4353" max="4353" width="14.85546875" style="1" customWidth="1"/>
    <col min="4354" max="4354" width="9.5703125" style="1" customWidth="1"/>
    <col min="4355" max="4356" width="12.28515625" style="1" customWidth="1"/>
    <col min="4357" max="4359" width="12.85546875" style="1" customWidth="1"/>
    <col min="4360" max="4360" width="12.7109375" style="1" customWidth="1"/>
    <col min="4361" max="4361" width="12.28515625" style="1" bestFit="1" customWidth="1"/>
    <col min="4362" max="4362" width="13.140625" style="1" customWidth="1"/>
    <col min="4363" max="4603" width="9.140625" style="1"/>
    <col min="4604" max="4604" width="2.7109375" style="1" customWidth="1"/>
    <col min="4605" max="4605" width="9.140625" style="1"/>
    <col min="4606" max="4606" width="40.28515625" style="1" bestFit="1" customWidth="1"/>
    <col min="4607" max="4607" width="12" style="1" customWidth="1"/>
    <col min="4608" max="4608" width="10" style="1" customWidth="1"/>
    <col min="4609" max="4609" width="14.85546875" style="1" customWidth="1"/>
    <col min="4610" max="4610" width="9.5703125" style="1" customWidth="1"/>
    <col min="4611" max="4612" width="12.28515625" style="1" customWidth="1"/>
    <col min="4613" max="4615" width="12.85546875" style="1" customWidth="1"/>
    <col min="4616" max="4616" width="12.7109375" style="1" customWidth="1"/>
    <col min="4617" max="4617" width="12.28515625" style="1" bestFit="1" customWidth="1"/>
    <col min="4618" max="4618" width="13.140625" style="1" customWidth="1"/>
    <col min="4619" max="4859" width="9.140625" style="1"/>
    <col min="4860" max="4860" width="2.7109375" style="1" customWidth="1"/>
    <col min="4861" max="4861" width="9.140625" style="1"/>
    <col min="4862" max="4862" width="40.28515625" style="1" bestFit="1" customWidth="1"/>
    <col min="4863" max="4863" width="12" style="1" customWidth="1"/>
    <col min="4864" max="4864" width="10" style="1" customWidth="1"/>
    <col min="4865" max="4865" width="14.85546875" style="1" customWidth="1"/>
    <col min="4866" max="4866" width="9.5703125" style="1" customWidth="1"/>
    <col min="4867" max="4868" width="12.28515625" style="1" customWidth="1"/>
    <col min="4869" max="4871" width="12.85546875" style="1" customWidth="1"/>
    <col min="4872" max="4872" width="12.7109375" style="1" customWidth="1"/>
    <col min="4873" max="4873" width="12.28515625" style="1" bestFit="1" customWidth="1"/>
    <col min="4874" max="4874" width="13.140625" style="1" customWidth="1"/>
    <col min="4875" max="5115" width="9.140625" style="1"/>
    <col min="5116" max="5116" width="2.7109375" style="1" customWidth="1"/>
    <col min="5117" max="5117" width="9.140625" style="1"/>
    <col min="5118" max="5118" width="40.28515625" style="1" bestFit="1" customWidth="1"/>
    <col min="5119" max="5119" width="12" style="1" customWidth="1"/>
    <col min="5120" max="5120" width="10" style="1" customWidth="1"/>
    <col min="5121" max="5121" width="14.85546875" style="1" customWidth="1"/>
    <col min="5122" max="5122" width="9.5703125" style="1" customWidth="1"/>
    <col min="5123" max="5124" width="12.28515625" style="1" customWidth="1"/>
    <col min="5125" max="5127" width="12.85546875" style="1" customWidth="1"/>
    <col min="5128" max="5128" width="12.7109375" style="1" customWidth="1"/>
    <col min="5129" max="5129" width="12.28515625" style="1" bestFit="1" customWidth="1"/>
    <col min="5130" max="5130" width="13.140625" style="1" customWidth="1"/>
    <col min="5131" max="5371" width="9.140625" style="1"/>
    <col min="5372" max="5372" width="2.7109375" style="1" customWidth="1"/>
    <col min="5373" max="5373" width="9.140625" style="1"/>
    <col min="5374" max="5374" width="40.28515625" style="1" bestFit="1" customWidth="1"/>
    <col min="5375" max="5375" width="12" style="1" customWidth="1"/>
    <col min="5376" max="5376" width="10" style="1" customWidth="1"/>
    <col min="5377" max="5377" width="14.85546875" style="1" customWidth="1"/>
    <col min="5378" max="5378" width="9.5703125" style="1" customWidth="1"/>
    <col min="5379" max="5380" width="12.28515625" style="1" customWidth="1"/>
    <col min="5381" max="5383" width="12.85546875" style="1" customWidth="1"/>
    <col min="5384" max="5384" width="12.7109375" style="1" customWidth="1"/>
    <col min="5385" max="5385" width="12.28515625" style="1" bestFit="1" customWidth="1"/>
    <col min="5386" max="5386" width="13.140625" style="1" customWidth="1"/>
    <col min="5387" max="5627" width="9.140625" style="1"/>
    <col min="5628" max="5628" width="2.7109375" style="1" customWidth="1"/>
    <col min="5629" max="5629" width="9.140625" style="1"/>
    <col min="5630" max="5630" width="40.28515625" style="1" bestFit="1" customWidth="1"/>
    <col min="5631" max="5631" width="12" style="1" customWidth="1"/>
    <col min="5632" max="5632" width="10" style="1" customWidth="1"/>
    <col min="5633" max="5633" width="14.85546875" style="1" customWidth="1"/>
    <col min="5634" max="5634" width="9.5703125" style="1" customWidth="1"/>
    <col min="5635" max="5636" width="12.28515625" style="1" customWidth="1"/>
    <col min="5637" max="5639" width="12.85546875" style="1" customWidth="1"/>
    <col min="5640" max="5640" width="12.7109375" style="1" customWidth="1"/>
    <col min="5641" max="5641" width="12.28515625" style="1" bestFit="1" customWidth="1"/>
    <col min="5642" max="5642" width="13.140625" style="1" customWidth="1"/>
    <col min="5643" max="5883" width="9.140625" style="1"/>
    <col min="5884" max="5884" width="2.7109375" style="1" customWidth="1"/>
    <col min="5885" max="5885" width="9.140625" style="1"/>
    <col min="5886" max="5886" width="40.28515625" style="1" bestFit="1" customWidth="1"/>
    <col min="5887" max="5887" width="12" style="1" customWidth="1"/>
    <col min="5888" max="5888" width="10" style="1" customWidth="1"/>
    <col min="5889" max="5889" width="14.85546875" style="1" customWidth="1"/>
    <col min="5890" max="5890" width="9.5703125" style="1" customWidth="1"/>
    <col min="5891" max="5892" width="12.28515625" style="1" customWidth="1"/>
    <col min="5893" max="5895" width="12.85546875" style="1" customWidth="1"/>
    <col min="5896" max="5896" width="12.7109375" style="1" customWidth="1"/>
    <col min="5897" max="5897" width="12.28515625" style="1" bestFit="1" customWidth="1"/>
    <col min="5898" max="5898" width="13.140625" style="1" customWidth="1"/>
    <col min="5899" max="6139" width="9.140625" style="1"/>
    <col min="6140" max="6140" width="2.7109375" style="1" customWidth="1"/>
    <col min="6141" max="6141" width="9.140625" style="1"/>
    <col min="6142" max="6142" width="40.28515625" style="1" bestFit="1" customWidth="1"/>
    <col min="6143" max="6143" width="12" style="1" customWidth="1"/>
    <col min="6144" max="6144" width="10" style="1" customWidth="1"/>
    <col min="6145" max="6145" width="14.85546875" style="1" customWidth="1"/>
    <col min="6146" max="6146" width="9.5703125" style="1" customWidth="1"/>
    <col min="6147" max="6148" width="12.28515625" style="1" customWidth="1"/>
    <col min="6149" max="6151" width="12.85546875" style="1" customWidth="1"/>
    <col min="6152" max="6152" width="12.7109375" style="1" customWidth="1"/>
    <col min="6153" max="6153" width="12.28515625" style="1" bestFit="1" customWidth="1"/>
    <col min="6154" max="6154" width="13.140625" style="1" customWidth="1"/>
    <col min="6155" max="6395" width="9.140625" style="1"/>
    <col min="6396" max="6396" width="2.7109375" style="1" customWidth="1"/>
    <col min="6397" max="6397" width="9.140625" style="1"/>
    <col min="6398" max="6398" width="40.28515625" style="1" bestFit="1" customWidth="1"/>
    <col min="6399" max="6399" width="12" style="1" customWidth="1"/>
    <col min="6400" max="6400" width="10" style="1" customWidth="1"/>
    <col min="6401" max="6401" width="14.85546875" style="1" customWidth="1"/>
    <col min="6402" max="6402" width="9.5703125" style="1" customWidth="1"/>
    <col min="6403" max="6404" width="12.28515625" style="1" customWidth="1"/>
    <col min="6405" max="6407" width="12.85546875" style="1" customWidth="1"/>
    <col min="6408" max="6408" width="12.7109375" style="1" customWidth="1"/>
    <col min="6409" max="6409" width="12.28515625" style="1" bestFit="1" customWidth="1"/>
    <col min="6410" max="6410" width="13.140625" style="1" customWidth="1"/>
    <col min="6411" max="6651" width="9.140625" style="1"/>
    <col min="6652" max="6652" width="2.7109375" style="1" customWidth="1"/>
    <col min="6653" max="6653" width="9.140625" style="1"/>
    <col min="6654" max="6654" width="40.28515625" style="1" bestFit="1" customWidth="1"/>
    <col min="6655" max="6655" width="12" style="1" customWidth="1"/>
    <col min="6656" max="6656" width="10" style="1" customWidth="1"/>
    <col min="6657" max="6657" width="14.85546875" style="1" customWidth="1"/>
    <col min="6658" max="6658" width="9.5703125" style="1" customWidth="1"/>
    <col min="6659" max="6660" width="12.28515625" style="1" customWidth="1"/>
    <col min="6661" max="6663" width="12.85546875" style="1" customWidth="1"/>
    <col min="6664" max="6664" width="12.7109375" style="1" customWidth="1"/>
    <col min="6665" max="6665" width="12.28515625" style="1" bestFit="1" customWidth="1"/>
    <col min="6666" max="6666" width="13.140625" style="1" customWidth="1"/>
    <col min="6667" max="6907" width="9.140625" style="1"/>
    <col min="6908" max="6908" width="2.7109375" style="1" customWidth="1"/>
    <col min="6909" max="6909" width="9.140625" style="1"/>
    <col min="6910" max="6910" width="40.28515625" style="1" bestFit="1" customWidth="1"/>
    <col min="6911" max="6911" width="12" style="1" customWidth="1"/>
    <col min="6912" max="6912" width="10" style="1" customWidth="1"/>
    <col min="6913" max="6913" width="14.85546875" style="1" customWidth="1"/>
    <col min="6914" max="6914" width="9.5703125" style="1" customWidth="1"/>
    <col min="6915" max="6916" width="12.28515625" style="1" customWidth="1"/>
    <col min="6917" max="6919" width="12.85546875" style="1" customWidth="1"/>
    <col min="6920" max="6920" width="12.7109375" style="1" customWidth="1"/>
    <col min="6921" max="6921" width="12.28515625" style="1" bestFit="1" customWidth="1"/>
    <col min="6922" max="6922" width="13.140625" style="1" customWidth="1"/>
    <col min="6923" max="7163" width="9.140625" style="1"/>
    <col min="7164" max="7164" width="2.7109375" style="1" customWidth="1"/>
    <col min="7165" max="7165" width="9.140625" style="1"/>
    <col min="7166" max="7166" width="40.28515625" style="1" bestFit="1" customWidth="1"/>
    <col min="7167" max="7167" width="12" style="1" customWidth="1"/>
    <col min="7168" max="7168" width="10" style="1" customWidth="1"/>
    <col min="7169" max="7169" width="14.85546875" style="1" customWidth="1"/>
    <col min="7170" max="7170" width="9.5703125" style="1" customWidth="1"/>
    <col min="7171" max="7172" width="12.28515625" style="1" customWidth="1"/>
    <col min="7173" max="7175" width="12.85546875" style="1" customWidth="1"/>
    <col min="7176" max="7176" width="12.7109375" style="1" customWidth="1"/>
    <col min="7177" max="7177" width="12.28515625" style="1" bestFit="1" customWidth="1"/>
    <col min="7178" max="7178" width="13.140625" style="1" customWidth="1"/>
    <col min="7179" max="7419" width="9.140625" style="1"/>
    <col min="7420" max="7420" width="2.7109375" style="1" customWidth="1"/>
    <col min="7421" max="7421" width="9.140625" style="1"/>
    <col min="7422" max="7422" width="40.28515625" style="1" bestFit="1" customWidth="1"/>
    <col min="7423" max="7423" width="12" style="1" customWidth="1"/>
    <col min="7424" max="7424" width="10" style="1" customWidth="1"/>
    <col min="7425" max="7425" width="14.85546875" style="1" customWidth="1"/>
    <col min="7426" max="7426" width="9.5703125" style="1" customWidth="1"/>
    <col min="7427" max="7428" width="12.28515625" style="1" customWidth="1"/>
    <col min="7429" max="7431" width="12.85546875" style="1" customWidth="1"/>
    <col min="7432" max="7432" width="12.7109375" style="1" customWidth="1"/>
    <col min="7433" max="7433" width="12.28515625" style="1" bestFit="1" customWidth="1"/>
    <col min="7434" max="7434" width="13.140625" style="1" customWidth="1"/>
    <col min="7435" max="7675" width="9.140625" style="1"/>
    <col min="7676" max="7676" width="2.7109375" style="1" customWidth="1"/>
    <col min="7677" max="7677" width="9.140625" style="1"/>
    <col min="7678" max="7678" width="40.28515625" style="1" bestFit="1" customWidth="1"/>
    <col min="7679" max="7679" width="12" style="1" customWidth="1"/>
    <col min="7680" max="7680" width="10" style="1" customWidth="1"/>
    <col min="7681" max="7681" width="14.85546875" style="1" customWidth="1"/>
    <col min="7682" max="7682" width="9.5703125" style="1" customWidth="1"/>
    <col min="7683" max="7684" width="12.28515625" style="1" customWidth="1"/>
    <col min="7685" max="7687" width="12.85546875" style="1" customWidth="1"/>
    <col min="7688" max="7688" width="12.7109375" style="1" customWidth="1"/>
    <col min="7689" max="7689" width="12.28515625" style="1" bestFit="1" customWidth="1"/>
    <col min="7690" max="7690" width="13.140625" style="1" customWidth="1"/>
    <col min="7691" max="7931" width="9.140625" style="1"/>
    <col min="7932" max="7932" width="2.7109375" style="1" customWidth="1"/>
    <col min="7933" max="7933" width="9.140625" style="1"/>
    <col min="7934" max="7934" width="40.28515625" style="1" bestFit="1" customWidth="1"/>
    <col min="7935" max="7935" width="12" style="1" customWidth="1"/>
    <col min="7936" max="7936" width="10" style="1" customWidth="1"/>
    <col min="7937" max="7937" width="14.85546875" style="1" customWidth="1"/>
    <col min="7938" max="7938" width="9.5703125" style="1" customWidth="1"/>
    <col min="7939" max="7940" width="12.28515625" style="1" customWidth="1"/>
    <col min="7941" max="7943" width="12.85546875" style="1" customWidth="1"/>
    <col min="7944" max="7944" width="12.7109375" style="1" customWidth="1"/>
    <col min="7945" max="7945" width="12.28515625" style="1" bestFit="1" customWidth="1"/>
    <col min="7946" max="7946" width="13.140625" style="1" customWidth="1"/>
    <col min="7947" max="8187" width="9.140625" style="1"/>
    <col min="8188" max="8188" width="2.7109375" style="1" customWidth="1"/>
    <col min="8189" max="8189" width="9.140625" style="1"/>
    <col min="8190" max="8190" width="40.28515625" style="1" bestFit="1" customWidth="1"/>
    <col min="8191" max="8191" width="12" style="1" customWidth="1"/>
    <col min="8192" max="8192" width="10" style="1" customWidth="1"/>
    <col min="8193" max="8193" width="14.85546875" style="1" customWidth="1"/>
    <col min="8194" max="8194" width="9.5703125" style="1" customWidth="1"/>
    <col min="8195" max="8196" width="12.28515625" style="1" customWidth="1"/>
    <col min="8197" max="8199" width="12.85546875" style="1" customWidth="1"/>
    <col min="8200" max="8200" width="12.7109375" style="1" customWidth="1"/>
    <col min="8201" max="8201" width="12.28515625" style="1" bestFit="1" customWidth="1"/>
    <col min="8202" max="8202" width="13.140625" style="1" customWidth="1"/>
    <col min="8203" max="8443" width="9.140625" style="1"/>
    <col min="8444" max="8444" width="2.7109375" style="1" customWidth="1"/>
    <col min="8445" max="8445" width="9.140625" style="1"/>
    <col min="8446" max="8446" width="40.28515625" style="1" bestFit="1" customWidth="1"/>
    <col min="8447" max="8447" width="12" style="1" customWidth="1"/>
    <col min="8448" max="8448" width="10" style="1" customWidth="1"/>
    <col min="8449" max="8449" width="14.85546875" style="1" customWidth="1"/>
    <col min="8450" max="8450" width="9.5703125" style="1" customWidth="1"/>
    <col min="8451" max="8452" width="12.28515625" style="1" customWidth="1"/>
    <col min="8453" max="8455" width="12.85546875" style="1" customWidth="1"/>
    <col min="8456" max="8456" width="12.7109375" style="1" customWidth="1"/>
    <col min="8457" max="8457" width="12.28515625" style="1" bestFit="1" customWidth="1"/>
    <col min="8458" max="8458" width="13.140625" style="1" customWidth="1"/>
    <col min="8459" max="8699" width="9.140625" style="1"/>
    <col min="8700" max="8700" width="2.7109375" style="1" customWidth="1"/>
    <col min="8701" max="8701" width="9.140625" style="1"/>
    <col min="8702" max="8702" width="40.28515625" style="1" bestFit="1" customWidth="1"/>
    <col min="8703" max="8703" width="12" style="1" customWidth="1"/>
    <col min="8704" max="8704" width="10" style="1" customWidth="1"/>
    <col min="8705" max="8705" width="14.85546875" style="1" customWidth="1"/>
    <col min="8706" max="8706" width="9.5703125" style="1" customWidth="1"/>
    <col min="8707" max="8708" width="12.28515625" style="1" customWidth="1"/>
    <col min="8709" max="8711" width="12.85546875" style="1" customWidth="1"/>
    <col min="8712" max="8712" width="12.7109375" style="1" customWidth="1"/>
    <col min="8713" max="8713" width="12.28515625" style="1" bestFit="1" customWidth="1"/>
    <col min="8714" max="8714" width="13.140625" style="1" customWidth="1"/>
    <col min="8715" max="8955" width="9.140625" style="1"/>
    <col min="8956" max="8956" width="2.7109375" style="1" customWidth="1"/>
    <col min="8957" max="8957" width="9.140625" style="1"/>
    <col min="8958" max="8958" width="40.28515625" style="1" bestFit="1" customWidth="1"/>
    <col min="8959" max="8959" width="12" style="1" customWidth="1"/>
    <col min="8960" max="8960" width="10" style="1" customWidth="1"/>
    <col min="8961" max="8961" width="14.85546875" style="1" customWidth="1"/>
    <col min="8962" max="8962" width="9.5703125" style="1" customWidth="1"/>
    <col min="8963" max="8964" width="12.28515625" style="1" customWidth="1"/>
    <col min="8965" max="8967" width="12.85546875" style="1" customWidth="1"/>
    <col min="8968" max="8968" width="12.7109375" style="1" customWidth="1"/>
    <col min="8969" max="8969" width="12.28515625" style="1" bestFit="1" customWidth="1"/>
    <col min="8970" max="8970" width="13.140625" style="1" customWidth="1"/>
    <col min="8971" max="9211" width="9.140625" style="1"/>
    <col min="9212" max="9212" width="2.7109375" style="1" customWidth="1"/>
    <col min="9213" max="9213" width="9.140625" style="1"/>
    <col min="9214" max="9214" width="40.28515625" style="1" bestFit="1" customWidth="1"/>
    <col min="9215" max="9215" width="12" style="1" customWidth="1"/>
    <col min="9216" max="9216" width="10" style="1" customWidth="1"/>
    <col min="9217" max="9217" width="14.85546875" style="1" customWidth="1"/>
    <col min="9218" max="9218" width="9.5703125" style="1" customWidth="1"/>
    <col min="9219" max="9220" width="12.28515625" style="1" customWidth="1"/>
    <col min="9221" max="9223" width="12.85546875" style="1" customWidth="1"/>
    <col min="9224" max="9224" width="12.7109375" style="1" customWidth="1"/>
    <col min="9225" max="9225" width="12.28515625" style="1" bestFit="1" customWidth="1"/>
    <col min="9226" max="9226" width="13.140625" style="1" customWidth="1"/>
    <col min="9227" max="9467" width="9.140625" style="1"/>
    <col min="9468" max="9468" width="2.7109375" style="1" customWidth="1"/>
    <col min="9469" max="9469" width="9.140625" style="1"/>
    <col min="9470" max="9470" width="40.28515625" style="1" bestFit="1" customWidth="1"/>
    <col min="9471" max="9471" width="12" style="1" customWidth="1"/>
    <col min="9472" max="9472" width="10" style="1" customWidth="1"/>
    <col min="9473" max="9473" width="14.85546875" style="1" customWidth="1"/>
    <col min="9474" max="9474" width="9.5703125" style="1" customWidth="1"/>
    <col min="9475" max="9476" width="12.28515625" style="1" customWidth="1"/>
    <col min="9477" max="9479" width="12.85546875" style="1" customWidth="1"/>
    <col min="9480" max="9480" width="12.7109375" style="1" customWidth="1"/>
    <col min="9481" max="9481" width="12.28515625" style="1" bestFit="1" customWidth="1"/>
    <col min="9482" max="9482" width="13.140625" style="1" customWidth="1"/>
    <col min="9483" max="9723" width="9.140625" style="1"/>
    <col min="9724" max="9724" width="2.7109375" style="1" customWidth="1"/>
    <col min="9725" max="9725" width="9.140625" style="1"/>
    <col min="9726" max="9726" width="40.28515625" style="1" bestFit="1" customWidth="1"/>
    <col min="9727" max="9727" width="12" style="1" customWidth="1"/>
    <col min="9728" max="9728" width="10" style="1" customWidth="1"/>
    <col min="9729" max="9729" width="14.85546875" style="1" customWidth="1"/>
    <col min="9730" max="9730" width="9.5703125" style="1" customWidth="1"/>
    <col min="9731" max="9732" width="12.28515625" style="1" customWidth="1"/>
    <col min="9733" max="9735" width="12.85546875" style="1" customWidth="1"/>
    <col min="9736" max="9736" width="12.7109375" style="1" customWidth="1"/>
    <col min="9737" max="9737" width="12.28515625" style="1" bestFit="1" customWidth="1"/>
    <col min="9738" max="9738" width="13.140625" style="1" customWidth="1"/>
    <col min="9739" max="9979" width="9.140625" style="1"/>
    <col min="9980" max="9980" width="2.7109375" style="1" customWidth="1"/>
    <col min="9981" max="9981" width="9.140625" style="1"/>
    <col min="9982" max="9982" width="40.28515625" style="1" bestFit="1" customWidth="1"/>
    <col min="9983" max="9983" width="12" style="1" customWidth="1"/>
    <col min="9984" max="9984" width="10" style="1" customWidth="1"/>
    <col min="9985" max="9985" width="14.85546875" style="1" customWidth="1"/>
    <col min="9986" max="9986" width="9.5703125" style="1" customWidth="1"/>
    <col min="9987" max="9988" width="12.28515625" style="1" customWidth="1"/>
    <col min="9989" max="9991" width="12.85546875" style="1" customWidth="1"/>
    <col min="9992" max="9992" width="12.7109375" style="1" customWidth="1"/>
    <col min="9993" max="9993" width="12.28515625" style="1" bestFit="1" customWidth="1"/>
    <col min="9994" max="9994" width="13.140625" style="1" customWidth="1"/>
    <col min="9995" max="10235" width="9.140625" style="1"/>
    <col min="10236" max="10236" width="2.7109375" style="1" customWidth="1"/>
    <col min="10237" max="10237" width="9.140625" style="1"/>
    <col min="10238" max="10238" width="40.28515625" style="1" bestFit="1" customWidth="1"/>
    <col min="10239" max="10239" width="12" style="1" customWidth="1"/>
    <col min="10240" max="10240" width="10" style="1" customWidth="1"/>
    <col min="10241" max="10241" width="14.85546875" style="1" customWidth="1"/>
    <col min="10242" max="10242" width="9.5703125" style="1" customWidth="1"/>
    <col min="10243" max="10244" width="12.28515625" style="1" customWidth="1"/>
    <col min="10245" max="10247" width="12.85546875" style="1" customWidth="1"/>
    <col min="10248" max="10248" width="12.7109375" style="1" customWidth="1"/>
    <col min="10249" max="10249" width="12.28515625" style="1" bestFit="1" customWidth="1"/>
    <col min="10250" max="10250" width="13.140625" style="1" customWidth="1"/>
    <col min="10251" max="10491" width="9.140625" style="1"/>
    <col min="10492" max="10492" width="2.7109375" style="1" customWidth="1"/>
    <col min="10493" max="10493" width="9.140625" style="1"/>
    <col min="10494" max="10494" width="40.28515625" style="1" bestFit="1" customWidth="1"/>
    <col min="10495" max="10495" width="12" style="1" customWidth="1"/>
    <col min="10496" max="10496" width="10" style="1" customWidth="1"/>
    <col min="10497" max="10497" width="14.85546875" style="1" customWidth="1"/>
    <col min="10498" max="10498" width="9.5703125" style="1" customWidth="1"/>
    <col min="10499" max="10500" width="12.28515625" style="1" customWidth="1"/>
    <col min="10501" max="10503" width="12.85546875" style="1" customWidth="1"/>
    <col min="10504" max="10504" width="12.7109375" style="1" customWidth="1"/>
    <col min="10505" max="10505" width="12.28515625" style="1" bestFit="1" customWidth="1"/>
    <col min="10506" max="10506" width="13.140625" style="1" customWidth="1"/>
    <col min="10507" max="10747" width="9.140625" style="1"/>
    <col min="10748" max="10748" width="2.7109375" style="1" customWidth="1"/>
    <col min="10749" max="10749" width="9.140625" style="1"/>
    <col min="10750" max="10750" width="40.28515625" style="1" bestFit="1" customWidth="1"/>
    <col min="10751" max="10751" width="12" style="1" customWidth="1"/>
    <col min="10752" max="10752" width="10" style="1" customWidth="1"/>
    <col min="10753" max="10753" width="14.85546875" style="1" customWidth="1"/>
    <col min="10754" max="10754" width="9.5703125" style="1" customWidth="1"/>
    <col min="10755" max="10756" width="12.28515625" style="1" customWidth="1"/>
    <col min="10757" max="10759" width="12.85546875" style="1" customWidth="1"/>
    <col min="10760" max="10760" width="12.7109375" style="1" customWidth="1"/>
    <col min="10761" max="10761" width="12.28515625" style="1" bestFit="1" customWidth="1"/>
    <col min="10762" max="10762" width="13.140625" style="1" customWidth="1"/>
    <col min="10763" max="11003" width="9.140625" style="1"/>
    <col min="11004" max="11004" width="2.7109375" style="1" customWidth="1"/>
    <col min="11005" max="11005" width="9.140625" style="1"/>
    <col min="11006" max="11006" width="40.28515625" style="1" bestFit="1" customWidth="1"/>
    <col min="11007" max="11007" width="12" style="1" customWidth="1"/>
    <col min="11008" max="11008" width="10" style="1" customWidth="1"/>
    <col min="11009" max="11009" width="14.85546875" style="1" customWidth="1"/>
    <col min="11010" max="11010" width="9.5703125" style="1" customWidth="1"/>
    <col min="11011" max="11012" width="12.28515625" style="1" customWidth="1"/>
    <col min="11013" max="11015" width="12.85546875" style="1" customWidth="1"/>
    <col min="11016" max="11016" width="12.7109375" style="1" customWidth="1"/>
    <col min="11017" max="11017" width="12.28515625" style="1" bestFit="1" customWidth="1"/>
    <col min="11018" max="11018" width="13.140625" style="1" customWidth="1"/>
    <col min="11019" max="11259" width="9.140625" style="1"/>
    <col min="11260" max="11260" width="2.7109375" style="1" customWidth="1"/>
    <col min="11261" max="11261" width="9.140625" style="1"/>
    <col min="11262" max="11262" width="40.28515625" style="1" bestFit="1" customWidth="1"/>
    <col min="11263" max="11263" width="12" style="1" customWidth="1"/>
    <col min="11264" max="11264" width="10" style="1" customWidth="1"/>
    <col min="11265" max="11265" width="14.85546875" style="1" customWidth="1"/>
    <col min="11266" max="11266" width="9.5703125" style="1" customWidth="1"/>
    <col min="11267" max="11268" width="12.28515625" style="1" customWidth="1"/>
    <col min="11269" max="11271" width="12.85546875" style="1" customWidth="1"/>
    <col min="11272" max="11272" width="12.7109375" style="1" customWidth="1"/>
    <col min="11273" max="11273" width="12.28515625" style="1" bestFit="1" customWidth="1"/>
    <col min="11274" max="11274" width="13.140625" style="1" customWidth="1"/>
    <col min="11275" max="11515" width="9.140625" style="1"/>
    <col min="11516" max="11516" width="2.7109375" style="1" customWidth="1"/>
    <col min="11517" max="11517" width="9.140625" style="1"/>
    <col min="11518" max="11518" width="40.28515625" style="1" bestFit="1" customWidth="1"/>
    <col min="11519" max="11519" width="12" style="1" customWidth="1"/>
    <col min="11520" max="11520" width="10" style="1" customWidth="1"/>
    <col min="11521" max="11521" width="14.85546875" style="1" customWidth="1"/>
    <col min="11522" max="11522" width="9.5703125" style="1" customWidth="1"/>
    <col min="11523" max="11524" width="12.28515625" style="1" customWidth="1"/>
    <col min="11525" max="11527" width="12.85546875" style="1" customWidth="1"/>
    <col min="11528" max="11528" width="12.7109375" style="1" customWidth="1"/>
    <col min="11529" max="11529" width="12.28515625" style="1" bestFit="1" customWidth="1"/>
    <col min="11530" max="11530" width="13.140625" style="1" customWidth="1"/>
    <col min="11531" max="11771" width="9.140625" style="1"/>
    <col min="11772" max="11772" width="2.7109375" style="1" customWidth="1"/>
    <col min="11773" max="11773" width="9.140625" style="1"/>
    <col min="11774" max="11774" width="40.28515625" style="1" bestFit="1" customWidth="1"/>
    <col min="11775" max="11775" width="12" style="1" customWidth="1"/>
    <col min="11776" max="11776" width="10" style="1" customWidth="1"/>
    <col min="11777" max="11777" width="14.85546875" style="1" customWidth="1"/>
    <col min="11778" max="11778" width="9.5703125" style="1" customWidth="1"/>
    <col min="11779" max="11780" width="12.28515625" style="1" customWidth="1"/>
    <col min="11781" max="11783" width="12.85546875" style="1" customWidth="1"/>
    <col min="11784" max="11784" width="12.7109375" style="1" customWidth="1"/>
    <col min="11785" max="11785" width="12.28515625" style="1" bestFit="1" customWidth="1"/>
    <col min="11786" max="11786" width="13.140625" style="1" customWidth="1"/>
    <col min="11787" max="12027" width="9.140625" style="1"/>
    <col min="12028" max="12028" width="2.7109375" style="1" customWidth="1"/>
    <col min="12029" max="12029" width="9.140625" style="1"/>
    <col min="12030" max="12030" width="40.28515625" style="1" bestFit="1" customWidth="1"/>
    <col min="12031" max="12031" width="12" style="1" customWidth="1"/>
    <col min="12032" max="12032" width="10" style="1" customWidth="1"/>
    <col min="12033" max="12033" width="14.85546875" style="1" customWidth="1"/>
    <col min="12034" max="12034" width="9.5703125" style="1" customWidth="1"/>
    <col min="12035" max="12036" width="12.28515625" style="1" customWidth="1"/>
    <col min="12037" max="12039" width="12.85546875" style="1" customWidth="1"/>
    <col min="12040" max="12040" width="12.7109375" style="1" customWidth="1"/>
    <col min="12041" max="12041" width="12.28515625" style="1" bestFit="1" customWidth="1"/>
    <col min="12042" max="12042" width="13.140625" style="1" customWidth="1"/>
    <col min="12043" max="12283" width="9.140625" style="1"/>
    <col min="12284" max="12284" width="2.7109375" style="1" customWidth="1"/>
    <col min="12285" max="12285" width="9.140625" style="1"/>
    <col min="12286" max="12286" width="40.28515625" style="1" bestFit="1" customWidth="1"/>
    <col min="12287" max="12287" width="12" style="1" customWidth="1"/>
    <col min="12288" max="12288" width="10" style="1" customWidth="1"/>
    <col min="12289" max="12289" width="14.85546875" style="1" customWidth="1"/>
    <col min="12290" max="12290" width="9.5703125" style="1" customWidth="1"/>
    <col min="12291" max="12292" width="12.28515625" style="1" customWidth="1"/>
    <col min="12293" max="12295" width="12.85546875" style="1" customWidth="1"/>
    <col min="12296" max="12296" width="12.7109375" style="1" customWidth="1"/>
    <col min="12297" max="12297" width="12.28515625" style="1" bestFit="1" customWidth="1"/>
    <col min="12298" max="12298" width="13.140625" style="1" customWidth="1"/>
    <col min="12299" max="12539" width="9.140625" style="1"/>
    <col min="12540" max="12540" width="2.7109375" style="1" customWidth="1"/>
    <col min="12541" max="12541" width="9.140625" style="1"/>
    <col min="12542" max="12542" width="40.28515625" style="1" bestFit="1" customWidth="1"/>
    <col min="12543" max="12543" width="12" style="1" customWidth="1"/>
    <col min="12544" max="12544" width="10" style="1" customWidth="1"/>
    <col min="12545" max="12545" width="14.85546875" style="1" customWidth="1"/>
    <col min="12546" max="12546" width="9.5703125" style="1" customWidth="1"/>
    <col min="12547" max="12548" width="12.28515625" style="1" customWidth="1"/>
    <col min="12549" max="12551" width="12.85546875" style="1" customWidth="1"/>
    <col min="12552" max="12552" width="12.7109375" style="1" customWidth="1"/>
    <col min="12553" max="12553" width="12.28515625" style="1" bestFit="1" customWidth="1"/>
    <col min="12554" max="12554" width="13.140625" style="1" customWidth="1"/>
    <col min="12555" max="12795" width="9.140625" style="1"/>
    <col min="12796" max="12796" width="2.7109375" style="1" customWidth="1"/>
    <col min="12797" max="12797" width="9.140625" style="1"/>
    <col min="12798" max="12798" width="40.28515625" style="1" bestFit="1" customWidth="1"/>
    <col min="12799" max="12799" width="12" style="1" customWidth="1"/>
    <col min="12800" max="12800" width="10" style="1" customWidth="1"/>
    <col min="12801" max="12801" width="14.85546875" style="1" customWidth="1"/>
    <col min="12802" max="12802" width="9.5703125" style="1" customWidth="1"/>
    <col min="12803" max="12804" width="12.28515625" style="1" customWidth="1"/>
    <col min="12805" max="12807" width="12.85546875" style="1" customWidth="1"/>
    <col min="12808" max="12808" width="12.7109375" style="1" customWidth="1"/>
    <col min="12809" max="12809" width="12.28515625" style="1" bestFit="1" customWidth="1"/>
    <col min="12810" max="12810" width="13.140625" style="1" customWidth="1"/>
    <col min="12811" max="13051" width="9.140625" style="1"/>
    <col min="13052" max="13052" width="2.7109375" style="1" customWidth="1"/>
    <col min="13053" max="13053" width="9.140625" style="1"/>
    <col min="13054" max="13054" width="40.28515625" style="1" bestFit="1" customWidth="1"/>
    <col min="13055" max="13055" width="12" style="1" customWidth="1"/>
    <col min="13056" max="13056" width="10" style="1" customWidth="1"/>
    <col min="13057" max="13057" width="14.85546875" style="1" customWidth="1"/>
    <col min="13058" max="13058" width="9.5703125" style="1" customWidth="1"/>
    <col min="13059" max="13060" width="12.28515625" style="1" customWidth="1"/>
    <col min="13061" max="13063" width="12.85546875" style="1" customWidth="1"/>
    <col min="13064" max="13064" width="12.7109375" style="1" customWidth="1"/>
    <col min="13065" max="13065" width="12.28515625" style="1" bestFit="1" customWidth="1"/>
    <col min="13066" max="13066" width="13.140625" style="1" customWidth="1"/>
    <col min="13067" max="13307" width="9.140625" style="1"/>
    <col min="13308" max="13308" width="2.7109375" style="1" customWidth="1"/>
    <col min="13309" max="13309" width="9.140625" style="1"/>
    <col min="13310" max="13310" width="40.28515625" style="1" bestFit="1" customWidth="1"/>
    <col min="13311" max="13311" width="12" style="1" customWidth="1"/>
    <col min="13312" max="13312" width="10" style="1" customWidth="1"/>
    <col min="13313" max="13313" width="14.85546875" style="1" customWidth="1"/>
    <col min="13314" max="13314" width="9.5703125" style="1" customWidth="1"/>
    <col min="13315" max="13316" width="12.28515625" style="1" customWidth="1"/>
    <col min="13317" max="13319" width="12.85546875" style="1" customWidth="1"/>
    <col min="13320" max="13320" width="12.7109375" style="1" customWidth="1"/>
    <col min="13321" max="13321" width="12.28515625" style="1" bestFit="1" customWidth="1"/>
    <col min="13322" max="13322" width="13.140625" style="1" customWidth="1"/>
    <col min="13323" max="13563" width="9.140625" style="1"/>
    <col min="13564" max="13564" width="2.7109375" style="1" customWidth="1"/>
    <col min="13565" max="13565" width="9.140625" style="1"/>
    <col min="13566" max="13566" width="40.28515625" style="1" bestFit="1" customWidth="1"/>
    <col min="13567" max="13567" width="12" style="1" customWidth="1"/>
    <col min="13568" max="13568" width="10" style="1" customWidth="1"/>
    <col min="13569" max="13569" width="14.85546875" style="1" customWidth="1"/>
    <col min="13570" max="13570" width="9.5703125" style="1" customWidth="1"/>
    <col min="13571" max="13572" width="12.28515625" style="1" customWidth="1"/>
    <col min="13573" max="13575" width="12.85546875" style="1" customWidth="1"/>
    <col min="13576" max="13576" width="12.7109375" style="1" customWidth="1"/>
    <col min="13577" max="13577" width="12.28515625" style="1" bestFit="1" customWidth="1"/>
    <col min="13578" max="13578" width="13.140625" style="1" customWidth="1"/>
    <col min="13579" max="13819" width="9.140625" style="1"/>
    <col min="13820" max="13820" width="2.7109375" style="1" customWidth="1"/>
    <col min="13821" max="13821" width="9.140625" style="1"/>
    <col min="13822" max="13822" width="40.28515625" style="1" bestFit="1" customWidth="1"/>
    <col min="13823" max="13823" width="12" style="1" customWidth="1"/>
    <col min="13824" max="13824" width="10" style="1" customWidth="1"/>
    <col min="13825" max="13825" width="14.85546875" style="1" customWidth="1"/>
    <col min="13826" max="13826" width="9.5703125" style="1" customWidth="1"/>
    <col min="13827" max="13828" width="12.28515625" style="1" customWidth="1"/>
    <col min="13829" max="13831" width="12.85546875" style="1" customWidth="1"/>
    <col min="13832" max="13832" width="12.7109375" style="1" customWidth="1"/>
    <col min="13833" max="13833" width="12.28515625" style="1" bestFit="1" customWidth="1"/>
    <col min="13834" max="13834" width="13.140625" style="1" customWidth="1"/>
    <col min="13835" max="14075" width="9.140625" style="1"/>
    <col min="14076" max="14076" width="2.7109375" style="1" customWidth="1"/>
    <col min="14077" max="14077" width="9.140625" style="1"/>
    <col min="14078" max="14078" width="40.28515625" style="1" bestFit="1" customWidth="1"/>
    <col min="14079" max="14079" width="12" style="1" customWidth="1"/>
    <col min="14080" max="14080" width="10" style="1" customWidth="1"/>
    <col min="14081" max="14081" width="14.85546875" style="1" customWidth="1"/>
    <col min="14082" max="14082" width="9.5703125" style="1" customWidth="1"/>
    <col min="14083" max="14084" width="12.28515625" style="1" customWidth="1"/>
    <col min="14085" max="14087" width="12.85546875" style="1" customWidth="1"/>
    <col min="14088" max="14088" width="12.7109375" style="1" customWidth="1"/>
    <col min="14089" max="14089" width="12.28515625" style="1" bestFit="1" customWidth="1"/>
    <col min="14090" max="14090" width="13.140625" style="1" customWidth="1"/>
    <col min="14091" max="14331" width="9.140625" style="1"/>
    <col min="14332" max="14332" width="2.7109375" style="1" customWidth="1"/>
    <col min="14333" max="14333" width="9.140625" style="1"/>
    <col min="14334" max="14334" width="40.28515625" style="1" bestFit="1" customWidth="1"/>
    <col min="14335" max="14335" width="12" style="1" customWidth="1"/>
    <col min="14336" max="14336" width="10" style="1" customWidth="1"/>
    <col min="14337" max="14337" width="14.85546875" style="1" customWidth="1"/>
    <col min="14338" max="14338" width="9.5703125" style="1" customWidth="1"/>
    <col min="14339" max="14340" width="12.28515625" style="1" customWidth="1"/>
    <col min="14341" max="14343" width="12.85546875" style="1" customWidth="1"/>
    <col min="14344" max="14344" width="12.7109375" style="1" customWidth="1"/>
    <col min="14345" max="14345" width="12.28515625" style="1" bestFit="1" customWidth="1"/>
    <col min="14346" max="14346" width="13.140625" style="1" customWidth="1"/>
    <col min="14347" max="14587" width="9.140625" style="1"/>
    <col min="14588" max="14588" width="2.7109375" style="1" customWidth="1"/>
    <col min="14589" max="14589" width="9.140625" style="1"/>
    <col min="14590" max="14590" width="40.28515625" style="1" bestFit="1" customWidth="1"/>
    <col min="14591" max="14591" width="12" style="1" customWidth="1"/>
    <col min="14592" max="14592" width="10" style="1" customWidth="1"/>
    <col min="14593" max="14593" width="14.85546875" style="1" customWidth="1"/>
    <col min="14594" max="14594" width="9.5703125" style="1" customWidth="1"/>
    <col min="14595" max="14596" width="12.28515625" style="1" customWidth="1"/>
    <col min="14597" max="14599" width="12.85546875" style="1" customWidth="1"/>
    <col min="14600" max="14600" width="12.7109375" style="1" customWidth="1"/>
    <col min="14601" max="14601" width="12.28515625" style="1" bestFit="1" customWidth="1"/>
    <col min="14602" max="14602" width="13.140625" style="1" customWidth="1"/>
    <col min="14603" max="14843" width="9.140625" style="1"/>
    <col min="14844" max="14844" width="2.7109375" style="1" customWidth="1"/>
    <col min="14845" max="14845" width="9.140625" style="1"/>
    <col min="14846" max="14846" width="40.28515625" style="1" bestFit="1" customWidth="1"/>
    <col min="14847" max="14847" width="12" style="1" customWidth="1"/>
    <col min="14848" max="14848" width="10" style="1" customWidth="1"/>
    <col min="14849" max="14849" width="14.85546875" style="1" customWidth="1"/>
    <col min="14850" max="14850" width="9.5703125" style="1" customWidth="1"/>
    <col min="14851" max="14852" width="12.28515625" style="1" customWidth="1"/>
    <col min="14853" max="14855" width="12.85546875" style="1" customWidth="1"/>
    <col min="14856" max="14856" width="12.7109375" style="1" customWidth="1"/>
    <col min="14857" max="14857" width="12.28515625" style="1" bestFit="1" customWidth="1"/>
    <col min="14858" max="14858" width="13.140625" style="1" customWidth="1"/>
    <col min="14859" max="15099" width="9.140625" style="1"/>
    <col min="15100" max="15100" width="2.7109375" style="1" customWidth="1"/>
    <col min="15101" max="15101" width="9.140625" style="1"/>
    <col min="15102" max="15102" width="40.28515625" style="1" bestFit="1" customWidth="1"/>
    <col min="15103" max="15103" width="12" style="1" customWidth="1"/>
    <col min="15104" max="15104" width="10" style="1" customWidth="1"/>
    <col min="15105" max="15105" width="14.85546875" style="1" customWidth="1"/>
    <col min="15106" max="15106" width="9.5703125" style="1" customWidth="1"/>
    <col min="15107" max="15108" width="12.28515625" style="1" customWidth="1"/>
    <col min="15109" max="15111" width="12.85546875" style="1" customWidth="1"/>
    <col min="15112" max="15112" width="12.7109375" style="1" customWidth="1"/>
    <col min="15113" max="15113" width="12.28515625" style="1" bestFit="1" customWidth="1"/>
    <col min="15114" max="15114" width="13.140625" style="1" customWidth="1"/>
    <col min="15115" max="15355" width="9.140625" style="1"/>
    <col min="15356" max="15356" width="2.7109375" style="1" customWidth="1"/>
    <col min="15357" max="15357" width="9.140625" style="1"/>
    <col min="15358" max="15358" width="40.28515625" style="1" bestFit="1" customWidth="1"/>
    <col min="15359" max="15359" width="12" style="1" customWidth="1"/>
    <col min="15360" max="15360" width="10" style="1" customWidth="1"/>
    <col min="15361" max="15361" width="14.85546875" style="1" customWidth="1"/>
    <col min="15362" max="15362" width="9.5703125" style="1" customWidth="1"/>
    <col min="15363" max="15364" width="12.28515625" style="1" customWidth="1"/>
    <col min="15365" max="15367" width="12.85546875" style="1" customWidth="1"/>
    <col min="15368" max="15368" width="12.7109375" style="1" customWidth="1"/>
    <col min="15369" max="15369" width="12.28515625" style="1" bestFit="1" customWidth="1"/>
    <col min="15370" max="15370" width="13.140625" style="1" customWidth="1"/>
    <col min="15371" max="15611" width="9.140625" style="1"/>
    <col min="15612" max="15612" width="2.7109375" style="1" customWidth="1"/>
    <col min="15613" max="15613" width="9.140625" style="1"/>
    <col min="15614" max="15614" width="40.28515625" style="1" bestFit="1" customWidth="1"/>
    <col min="15615" max="15615" width="12" style="1" customWidth="1"/>
    <col min="15616" max="15616" width="10" style="1" customWidth="1"/>
    <col min="15617" max="15617" width="14.85546875" style="1" customWidth="1"/>
    <col min="15618" max="15618" width="9.5703125" style="1" customWidth="1"/>
    <col min="15619" max="15620" width="12.28515625" style="1" customWidth="1"/>
    <col min="15621" max="15623" width="12.85546875" style="1" customWidth="1"/>
    <col min="15624" max="15624" width="12.7109375" style="1" customWidth="1"/>
    <col min="15625" max="15625" width="12.28515625" style="1" bestFit="1" customWidth="1"/>
    <col min="15626" max="15626" width="13.140625" style="1" customWidth="1"/>
    <col min="15627" max="15867" width="9.140625" style="1"/>
    <col min="15868" max="15868" width="2.7109375" style="1" customWidth="1"/>
    <col min="15869" max="15869" width="9.140625" style="1"/>
    <col min="15870" max="15870" width="40.28515625" style="1" bestFit="1" customWidth="1"/>
    <col min="15871" max="15871" width="12" style="1" customWidth="1"/>
    <col min="15872" max="15872" width="10" style="1" customWidth="1"/>
    <col min="15873" max="15873" width="14.85546875" style="1" customWidth="1"/>
    <col min="15874" max="15874" width="9.5703125" style="1" customWidth="1"/>
    <col min="15875" max="15876" width="12.28515625" style="1" customWidth="1"/>
    <col min="15877" max="15879" width="12.85546875" style="1" customWidth="1"/>
    <col min="15880" max="15880" width="12.7109375" style="1" customWidth="1"/>
    <col min="15881" max="15881" width="12.28515625" style="1" bestFit="1" customWidth="1"/>
    <col min="15882" max="15882" width="13.140625" style="1" customWidth="1"/>
    <col min="15883" max="16123" width="9.140625" style="1"/>
    <col min="16124" max="16124" width="2.7109375" style="1" customWidth="1"/>
    <col min="16125" max="16125" width="9.140625" style="1"/>
    <col min="16126" max="16126" width="40.28515625" style="1" bestFit="1" customWidth="1"/>
    <col min="16127" max="16127" width="12" style="1" customWidth="1"/>
    <col min="16128" max="16128" width="10" style="1" customWidth="1"/>
    <col min="16129" max="16129" width="14.85546875" style="1" customWidth="1"/>
    <col min="16130" max="16130" width="9.5703125" style="1" customWidth="1"/>
    <col min="16131" max="16132" width="12.28515625" style="1" customWidth="1"/>
    <col min="16133" max="16135" width="12.85546875" style="1" customWidth="1"/>
    <col min="16136" max="16136" width="12.7109375" style="1" customWidth="1"/>
    <col min="16137" max="16137" width="12.28515625" style="1" bestFit="1" customWidth="1"/>
    <col min="16138" max="16138" width="13.140625" style="1" customWidth="1"/>
    <col min="16139" max="16384" width="9.140625" style="1"/>
  </cols>
  <sheetData>
    <row r="1" spans="1:26" ht="18" x14ac:dyDescent="0.25">
      <c r="A1" s="125" t="s">
        <v>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row>
    <row r="2" spans="1:26" ht="18" x14ac:dyDescent="0.25">
      <c r="A2" s="125" t="s">
        <v>1</v>
      </c>
      <c r="B2" s="125"/>
      <c r="C2" s="125"/>
      <c r="D2" s="125"/>
      <c r="E2" s="125"/>
      <c r="F2" s="125"/>
      <c r="G2" s="125"/>
      <c r="H2" s="125"/>
      <c r="I2" s="125"/>
      <c r="J2" s="125"/>
      <c r="K2" s="125"/>
      <c r="L2" s="125"/>
      <c r="M2" s="125"/>
      <c r="N2" s="125"/>
      <c r="O2" s="125"/>
      <c r="P2" s="125"/>
      <c r="Q2" s="125"/>
      <c r="R2" s="125"/>
      <c r="S2" s="125"/>
      <c r="T2" s="125"/>
      <c r="U2" s="125"/>
      <c r="V2" s="125"/>
      <c r="W2" s="125"/>
      <c r="X2" s="125"/>
      <c r="Y2" s="125"/>
      <c r="Z2" s="125"/>
    </row>
    <row r="3" spans="1:26" ht="18" x14ac:dyDescent="0.25">
      <c r="A3" s="125"/>
      <c r="B3" s="125"/>
      <c r="C3" s="125"/>
      <c r="D3" s="125"/>
      <c r="E3" s="125"/>
      <c r="F3" s="125"/>
      <c r="G3" s="125"/>
      <c r="H3" s="125"/>
      <c r="I3" s="125"/>
      <c r="J3" s="125"/>
      <c r="K3" s="125"/>
      <c r="L3" s="125"/>
      <c r="M3" s="125"/>
      <c r="N3" s="125"/>
      <c r="O3" s="125"/>
      <c r="P3" s="125"/>
      <c r="Q3" s="125"/>
      <c r="R3" s="125"/>
      <c r="S3" s="125"/>
      <c r="T3" s="125"/>
      <c r="U3" s="125"/>
      <c r="V3" s="125"/>
      <c r="W3" s="125"/>
      <c r="X3" s="125"/>
      <c r="Y3" s="125"/>
      <c r="Z3" s="125"/>
    </row>
    <row r="4" spans="1:26" ht="18" x14ac:dyDescent="0.25">
      <c r="A4" s="3"/>
      <c r="B4" s="31"/>
      <c r="C4" s="31"/>
      <c r="D4" s="31"/>
      <c r="E4" s="31"/>
      <c r="F4" s="31"/>
      <c r="G4" s="31"/>
      <c r="H4" s="31"/>
      <c r="I4" s="31"/>
      <c r="J4" s="31"/>
      <c r="K4" s="31"/>
      <c r="L4" s="31"/>
      <c r="M4" s="31"/>
      <c r="N4" s="31"/>
      <c r="O4" s="31"/>
      <c r="P4" s="31"/>
      <c r="Q4" s="31"/>
      <c r="R4" s="31"/>
      <c r="S4" s="31"/>
      <c r="T4" s="31"/>
      <c r="U4" s="31"/>
      <c r="V4" s="31"/>
      <c r="W4" s="31"/>
      <c r="X4" s="31"/>
      <c r="Y4" s="31"/>
      <c r="Z4" s="31"/>
    </row>
    <row r="5" spans="1:26" ht="18" x14ac:dyDescent="0.25">
      <c r="A5" s="31"/>
      <c r="B5" s="31"/>
      <c r="C5" s="31"/>
      <c r="D5" s="31"/>
      <c r="E5" s="31"/>
      <c r="F5" s="31"/>
      <c r="G5" s="31"/>
      <c r="H5" s="31"/>
      <c r="I5" s="31"/>
      <c r="J5" s="31"/>
      <c r="K5" s="31"/>
      <c r="L5" s="31"/>
      <c r="M5" s="31"/>
      <c r="N5" s="31"/>
      <c r="O5" s="31"/>
      <c r="P5" s="31"/>
      <c r="Q5" s="31"/>
      <c r="R5" s="31"/>
      <c r="S5" s="31"/>
      <c r="T5" s="31"/>
      <c r="U5" s="31"/>
      <c r="V5" s="31"/>
      <c r="W5" s="31"/>
      <c r="X5" s="31"/>
      <c r="Y5" s="31"/>
      <c r="Z5" s="31"/>
    </row>
    <row r="6" spans="1:26" ht="51" customHeight="1" x14ac:dyDescent="0.2">
      <c r="A6" s="126" t="s">
        <v>2</v>
      </c>
      <c r="B6" s="127"/>
      <c r="C6" s="128" t="s">
        <v>3</v>
      </c>
      <c r="D6" s="128"/>
      <c r="E6" s="128"/>
      <c r="F6" s="128"/>
      <c r="G6" s="128"/>
      <c r="H6" s="128"/>
      <c r="I6" s="128"/>
      <c r="J6" s="128"/>
      <c r="K6" s="128"/>
      <c r="L6" s="128"/>
      <c r="M6" s="128"/>
      <c r="N6" s="128"/>
      <c r="O6" s="128"/>
      <c r="P6" s="128"/>
      <c r="Q6" s="128"/>
      <c r="R6" s="128"/>
      <c r="S6" s="128"/>
      <c r="T6" s="128"/>
      <c r="U6" s="128"/>
      <c r="V6" s="128"/>
      <c r="W6" s="128"/>
      <c r="X6" s="128"/>
      <c r="Y6" s="4" t="s">
        <v>4</v>
      </c>
      <c r="Z6" s="5" t="s">
        <v>5</v>
      </c>
    </row>
    <row r="7" spans="1:26" ht="35.25" customHeight="1" x14ac:dyDescent="0.2">
      <c r="A7" s="122" t="s">
        <v>6</v>
      </c>
      <c r="B7" s="123"/>
      <c r="C7" s="124" t="s">
        <v>7</v>
      </c>
      <c r="D7" s="124"/>
      <c r="E7" s="124"/>
      <c r="F7" s="124"/>
      <c r="G7" s="124"/>
      <c r="H7" s="124"/>
      <c r="I7" s="124"/>
      <c r="J7" s="124"/>
      <c r="K7" s="124"/>
      <c r="L7" s="124"/>
      <c r="M7" s="124"/>
      <c r="N7" s="124"/>
      <c r="O7" s="124"/>
      <c r="P7" s="124"/>
      <c r="Q7" s="124"/>
      <c r="R7" s="124"/>
      <c r="S7" s="124"/>
      <c r="T7" s="124"/>
      <c r="U7" s="124"/>
      <c r="V7" s="124"/>
      <c r="W7" s="124"/>
      <c r="X7" s="124"/>
      <c r="Y7" s="6"/>
      <c r="Z7" s="7"/>
    </row>
    <row r="8" spans="1:26" ht="30.75" customHeight="1" x14ac:dyDescent="0.2">
      <c r="A8" s="122" t="s">
        <v>8</v>
      </c>
      <c r="B8" s="123"/>
      <c r="C8" s="124" t="s">
        <v>9</v>
      </c>
      <c r="D8" s="124"/>
      <c r="E8" s="124"/>
      <c r="F8" s="124"/>
      <c r="G8" s="124"/>
      <c r="H8" s="124"/>
      <c r="I8" s="124"/>
      <c r="J8" s="124"/>
      <c r="K8" s="124"/>
      <c r="L8" s="124"/>
      <c r="M8" s="124"/>
      <c r="N8" s="124"/>
      <c r="O8" s="124"/>
      <c r="P8" s="124"/>
      <c r="Q8" s="124"/>
      <c r="R8" s="124"/>
      <c r="S8" s="124"/>
      <c r="T8" s="124"/>
      <c r="U8" s="124"/>
      <c r="V8" s="124"/>
      <c r="W8" s="124"/>
      <c r="X8" s="124"/>
      <c r="Y8" s="6"/>
      <c r="Z8" s="6"/>
    </row>
    <row r="9" spans="1:26" ht="36.75" customHeight="1" x14ac:dyDescent="0.2">
      <c r="A9" s="133" t="s">
        <v>10</v>
      </c>
      <c r="B9" s="133"/>
      <c r="C9" s="133" t="s">
        <v>11</v>
      </c>
      <c r="D9" s="133"/>
      <c r="E9" s="133"/>
      <c r="F9" s="133"/>
      <c r="G9" s="133"/>
      <c r="H9" s="133"/>
      <c r="I9" s="133"/>
      <c r="J9" s="133"/>
      <c r="K9" s="133"/>
      <c r="L9" s="133"/>
      <c r="M9" s="133"/>
      <c r="N9" s="133"/>
      <c r="O9" s="133"/>
      <c r="P9" s="133"/>
      <c r="Q9" s="133"/>
      <c r="R9" s="133"/>
      <c r="S9" s="133"/>
      <c r="T9" s="133"/>
      <c r="U9" s="133"/>
      <c r="V9" s="133"/>
      <c r="W9" s="133"/>
      <c r="X9" s="133"/>
      <c r="Y9" s="6">
        <v>2014</v>
      </c>
      <c r="Z9" s="6" t="s">
        <v>142</v>
      </c>
    </row>
    <row r="10" spans="1:26" ht="36.75" customHeight="1" x14ac:dyDescent="0.2">
      <c r="A10" s="8"/>
      <c r="B10" s="8"/>
      <c r="C10" s="9"/>
      <c r="D10" s="9"/>
      <c r="E10" s="9"/>
      <c r="F10" s="9"/>
      <c r="G10" s="9"/>
      <c r="H10" s="9"/>
      <c r="I10" s="9"/>
      <c r="J10" s="9"/>
      <c r="K10" s="9"/>
      <c r="L10" s="9"/>
      <c r="M10" s="9"/>
      <c r="N10" s="9"/>
      <c r="O10" s="9"/>
      <c r="P10" s="9"/>
      <c r="Q10" s="9"/>
      <c r="R10" s="9"/>
      <c r="S10" s="9"/>
      <c r="T10" s="9"/>
      <c r="U10" s="9"/>
      <c r="V10" s="9"/>
      <c r="W10" s="9"/>
      <c r="X10" s="9"/>
      <c r="Y10" s="9"/>
      <c r="Z10" s="10"/>
    </row>
    <row r="11" spans="1:26" ht="13.5" thickBot="1" x14ac:dyDescent="0.25">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ht="18.75" customHeight="1" thickBot="1" x14ac:dyDescent="0.3">
      <c r="A12" s="31"/>
      <c r="B12" s="31"/>
      <c r="C12" s="134" t="s">
        <v>12</v>
      </c>
      <c r="D12" s="135"/>
      <c r="E12" s="135"/>
      <c r="F12" s="135"/>
      <c r="G12" s="135"/>
      <c r="H12" s="135"/>
      <c r="I12" s="135"/>
      <c r="J12" s="135"/>
      <c r="K12" s="135"/>
      <c r="L12" s="135"/>
      <c r="M12" s="135"/>
      <c r="N12" s="135"/>
      <c r="O12" s="136"/>
      <c r="P12" s="137" t="s">
        <v>13</v>
      </c>
      <c r="Q12" s="138"/>
      <c r="R12" s="138"/>
      <c r="S12" s="138"/>
      <c r="T12" s="137" t="s">
        <v>14</v>
      </c>
      <c r="U12" s="138"/>
      <c r="V12" s="138"/>
      <c r="W12" s="138"/>
      <c r="X12" s="139"/>
      <c r="Y12" s="29"/>
      <c r="Z12" s="31"/>
    </row>
    <row r="13" spans="1:26" ht="77.25" customHeight="1" x14ac:dyDescent="0.2">
      <c r="A13" s="129" t="s">
        <v>15</v>
      </c>
      <c r="B13" s="131" t="s">
        <v>16</v>
      </c>
      <c r="C13" s="12" t="s">
        <v>119</v>
      </c>
      <c r="D13" s="13" t="s">
        <v>141</v>
      </c>
      <c r="E13" s="13" t="s">
        <v>98</v>
      </c>
      <c r="F13" s="13" t="s">
        <v>88</v>
      </c>
      <c r="G13" s="13" t="s">
        <v>120</v>
      </c>
      <c r="H13" s="13" t="s">
        <v>122</v>
      </c>
      <c r="I13" s="13" t="s">
        <v>86</v>
      </c>
      <c r="J13" s="12" t="s">
        <v>82</v>
      </c>
      <c r="K13" s="13" t="s">
        <v>78</v>
      </c>
      <c r="L13" s="13" t="s">
        <v>79</v>
      </c>
      <c r="M13" s="13" t="s">
        <v>120</v>
      </c>
      <c r="N13" s="13" t="s">
        <v>125</v>
      </c>
      <c r="O13" s="15" t="s">
        <v>83</v>
      </c>
      <c r="P13" s="12" t="s">
        <v>84</v>
      </c>
      <c r="Q13" s="16" t="s">
        <v>17</v>
      </c>
      <c r="R13" s="16" t="s">
        <v>85</v>
      </c>
      <c r="S13" s="17" t="s">
        <v>18</v>
      </c>
      <c r="T13" s="12" t="s">
        <v>19</v>
      </c>
      <c r="U13" s="16" t="s">
        <v>20</v>
      </c>
      <c r="V13" s="16" t="s">
        <v>132</v>
      </c>
      <c r="W13" s="17" t="s">
        <v>97</v>
      </c>
      <c r="X13" s="14" t="s">
        <v>21</v>
      </c>
      <c r="Y13" s="18" t="s">
        <v>133</v>
      </c>
      <c r="Z13" s="19" t="s">
        <v>77</v>
      </c>
    </row>
    <row r="14" spans="1:26" ht="13.5" thickBot="1" x14ac:dyDescent="0.25">
      <c r="A14" s="130"/>
      <c r="B14" s="132"/>
      <c r="C14" s="109" t="s">
        <v>22</v>
      </c>
      <c r="D14" s="110" t="s">
        <v>23</v>
      </c>
      <c r="E14" s="111" t="s">
        <v>80</v>
      </c>
      <c r="F14" s="111" t="s">
        <v>87</v>
      </c>
      <c r="G14" s="112" t="s">
        <v>121</v>
      </c>
      <c r="H14" s="111" t="s">
        <v>81</v>
      </c>
      <c r="I14" s="113" t="s">
        <v>24</v>
      </c>
      <c r="J14" s="109" t="s">
        <v>25</v>
      </c>
      <c r="K14" s="114" t="s">
        <v>123</v>
      </c>
      <c r="L14" s="110" t="s">
        <v>26</v>
      </c>
      <c r="M14" s="112" t="s">
        <v>124</v>
      </c>
      <c r="N14" s="111" t="s">
        <v>126</v>
      </c>
      <c r="O14" s="115" t="s">
        <v>127</v>
      </c>
      <c r="P14" s="116" t="s">
        <v>128</v>
      </c>
      <c r="Q14" s="111" t="s">
        <v>129</v>
      </c>
      <c r="R14" s="110" t="s">
        <v>130</v>
      </c>
      <c r="S14" s="111" t="s">
        <v>131</v>
      </c>
      <c r="T14" s="117" t="s">
        <v>136</v>
      </c>
      <c r="U14" s="110" t="s">
        <v>137</v>
      </c>
      <c r="V14" s="110" t="s">
        <v>138</v>
      </c>
      <c r="W14" s="111" t="s">
        <v>134</v>
      </c>
      <c r="X14" s="118" t="s">
        <v>139</v>
      </c>
      <c r="Y14" s="119" t="s">
        <v>135</v>
      </c>
      <c r="Z14" s="112" t="s">
        <v>140</v>
      </c>
    </row>
    <row r="15" spans="1:26" ht="25.5" x14ac:dyDescent="0.2">
      <c r="A15" s="32">
        <v>1508</v>
      </c>
      <c r="B15" s="47" t="s">
        <v>117</v>
      </c>
      <c r="C15" s="96">
        <v>0</v>
      </c>
      <c r="D15" s="97">
        <v>0</v>
      </c>
      <c r="E15" s="97">
        <v>0</v>
      </c>
      <c r="F15" s="97">
        <v>0</v>
      </c>
      <c r="G15" s="98">
        <f t="shared" ref="G15" si="0">C15-D15-E15-F15</f>
        <v>0</v>
      </c>
      <c r="H15" s="99">
        <v>0</v>
      </c>
      <c r="I15" s="100">
        <v>0</v>
      </c>
      <c r="J15" s="101">
        <v>0</v>
      </c>
      <c r="K15" s="102">
        <v>0</v>
      </c>
      <c r="L15" s="102">
        <v>0</v>
      </c>
      <c r="M15" s="103">
        <f>J15-K15-L15</f>
        <v>0</v>
      </c>
      <c r="N15" s="104">
        <v>0</v>
      </c>
      <c r="O15" s="104">
        <v>0</v>
      </c>
      <c r="P15" s="30">
        <v>0</v>
      </c>
      <c r="Q15" s="28">
        <f>IF(P15=0,0,1/P15)</f>
        <v>0</v>
      </c>
      <c r="R15" s="105">
        <v>45</v>
      </c>
      <c r="S15" s="37">
        <f>IF(R15=0,0,1/R15)</f>
        <v>2.2222222222222223E-2</v>
      </c>
      <c r="T15" s="73">
        <f>IF(ISERROR(G15/P15),H15,G15/P15+H15+I15)</f>
        <v>0</v>
      </c>
      <c r="U15" s="73">
        <f>IF(R15=0,0,+M15/R15+N15)</f>
        <v>0</v>
      </c>
      <c r="V15" s="74">
        <f>IF(R15=0,0,+(O15*0.5)/R15)</f>
        <v>0</v>
      </c>
      <c r="W15" s="106">
        <v>0</v>
      </c>
      <c r="X15" s="75">
        <f>IF(ISERROR(+T15+U15+V15+W15), 0, +T15+U15+V15+W15)</f>
        <v>0</v>
      </c>
      <c r="Y15" s="107">
        <v>0</v>
      </c>
      <c r="Z15" s="108">
        <f>IF(ISERROR(+Y15-122), 0, +Y15-X15)</f>
        <v>0</v>
      </c>
    </row>
    <row r="16" spans="1:26" ht="25.5" x14ac:dyDescent="0.2">
      <c r="A16" s="32">
        <v>1508</v>
      </c>
      <c r="B16" s="47" t="s">
        <v>118</v>
      </c>
      <c r="C16" s="51">
        <v>0</v>
      </c>
      <c r="D16" s="52">
        <v>0</v>
      </c>
      <c r="E16" s="52">
        <v>0</v>
      </c>
      <c r="F16" s="52">
        <v>0</v>
      </c>
      <c r="G16" s="53">
        <f t="shared" ref="G16" si="1">C16-D16-E16-F16</f>
        <v>0</v>
      </c>
      <c r="H16" s="54">
        <v>0</v>
      </c>
      <c r="I16" s="55">
        <v>0</v>
      </c>
      <c r="J16" s="61">
        <v>0</v>
      </c>
      <c r="K16" s="63">
        <v>0</v>
      </c>
      <c r="L16" s="63">
        <v>0</v>
      </c>
      <c r="M16" s="62">
        <f>J16-K16-L16</f>
        <v>0</v>
      </c>
      <c r="N16" s="64">
        <v>0</v>
      </c>
      <c r="O16" s="64">
        <v>0</v>
      </c>
      <c r="P16" s="25">
        <v>0</v>
      </c>
      <c r="Q16" s="33">
        <f>IF(P16=0,0,1/P16)</f>
        <v>0</v>
      </c>
      <c r="R16" s="34">
        <v>55</v>
      </c>
      <c r="S16" s="27">
        <f>IF(R16=0,0,1/R16)</f>
        <v>1.8181818181818181E-2</v>
      </c>
      <c r="T16" s="69">
        <f t="shared" ref="T16" si="2">IF(ISERROR(G16/P16),H16,G16/P16+H16+I16)</f>
        <v>0</v>
      </c>
      <c r="U16" s="69">
        <f t="shared" ref="U16" si="3">IF(R16=0,0,+M16/R16+N16)</f>
        <v>0</v>
      </c>
      <c r="V16" s="70">
        <f>IF(R16=0,0,+(O16*0.5)/R16)</f>
        <v>0</v>
      </c>
      <c r="W16" s="71">
        <v>0</v>
      </c>
      <c r="X16" s="72">
        <f>IF(ISERROR(+T16+U16+V16+W16), 0, +T16+U16+V16+W16)</f>
        <v>0</v>
      </c>
      <c r="Y16" s="91">
        <v>0</v>
      </c>
      <c r="Z16" s="94">
        <f>IF(ISERROR(+Y16-122), 0, +Y16-X16)</f>
        <v>0</v>
      </c>
    </row>
    <row r="17" spans="1:1918" ht="25.5" x14ac:dyDescent="0.2">
      <c r="A17" s="35">
        <v>1611</v>
      </c>
      <c r="B17" s="36" t="s">
        <v>27</v>
      </c>
      <c r="C17" s="51">
        <v>165565.55999999982</v>
      </c>
      <c r="D17" s="52">
        <v>54937.205100000006</v>
      </c>
      <c r="E17" s="52">
        <v>14513.3254</v>
      </c>
      <c r="F17" s="52">
        <v>0</v>
      </c>
      <c r="G17" s="53">
        <f>C17-D17-E17-F17</f>
        <v>96115.029499999815</v>
      </c>
      <c r="H17" s="54">
        <v>3205.6984000000002</v>
      </c>
      <c r="I17" s="55">
        <v>0</v>
      </c>
      <c r="J17" s="61">
        <v>104895.44</v>
      </c>
      <c r="K17" s="63">
        <v>0</v>
      </c>
      <c r="L17" s="63">
        <v>0</v>
      </c>
      <c r="M17" s="62">
        <f>J17-K17-L17</f>
        <v>104895.44</v>
      </c>
      <c r="N17" s="64">
        <v>0</v>
      </c>
      <c r="O17" s="64">
        <v>129375.18</v>
      </c>
      <c r="P17" s="25">
        <v>2.5879986671603108</v>
      </c>
      <c r="Q17" s="28">
        <f>IF(P17=0,0,1/P17)</f>
        <v>0.38639896252236211</v>
      </c>
      <c r="R17" s="34">
        <v>3</v>
      </c>
      <c r="S17" s="37">
        <f>IF(R17=0,0,1/R17)</f>
        <v>0.33333333333333331</v>
      </c>
      <c r="T17" s="73">
        <f t="shared" ref="T17:T28" si="4">IF(ISERROR(G17/P17),H17,G17/P17+H17+I17)</f>
        <v>40344.446081606155</v>
      </c>
      <c r="U17" s="73">
        <f t="shared" ref="U17:U52" si="5">IF(R17=0,0,+M17/R17+N17)</f>
        <v>34965.146666666667</v>
      </c>
      <c r="V17" s="74">
        <f>IF(R17=0,0,+(O17*0.5)/R17)</f>
        <v>21562.53</v>
      </c>
      <c r="W17" s="71">
        <v>0</v>
      </c>
      <c r="X17" s="75">
        <f>IF(ISERROR(+T17+U17+V17+W17), 0, +T17+U17+V17+W17)</f>
        <v>96872.122748272814</v>
      </c>
      <c r="Y17" s="91">
        <v>96872.12</v>
      </c>
      <c r="Z17" s="94">
        <f>IF(ISERROR(+Y17-122), 0, +Y17-X17)</f>
        <v>-2.7482728182803839E-3</v>
      </c>
    </row>
    <row r="18" spans="1:1918" ht="14.25" x14ac:dyDescent="0.2">
      <c r="A18" s="22">
        <v>1925</v>
      </c>
      <c r="B18" s="23" t="s">
        <v>67</v>
      </c>
      <c r="C18" s="51">
        <v>119000</v>
      </c>
      <c r="D18" s="52">
        <v>0</v>
      </c>
      <c r="E18" s="52">
        <v>0</v>
      </c>
      <c r="F18" s="52">
        <v>0</v>
      </c>
      <c r="G18" s="53">
        <f t="shared" ref="G18:G84" si="6">C18-D18-E18-F18</f>
        <v>119000</v>
      </c>
      <c r="H18" s="54">
        <v>0</v>
      </c>
      <c r="I18" s="55">
        <v>0</v>
      </c>
      <c r="J18" s="61">
        <v>0</v>
      </c>
      <c r="K18" s="63">
        <v>0</v>
      </c>
      <c r="L18" s="63">
        <v>0</v>
      </c>
      <c r="M18" s="62">
        <f t="shared" ref="M18:M84" si="7">J18-K18-L18</f>
        <v>0</v>
      </c>
      <c r="N18" s="64">
        <v>0</v>
      </c>
      <c r="O18" s="64">
        <v>0</v>
      </c>
      <c r="P18" s="25">
        <v>3.4986301369863013</v>
      </c>
      <c r="Q18" s="28">
        <f t="shared" ref="Q18:Q84" si="8">IF(P18=0,0,1/P18)</f>
        <v>0.28582615505090053</v>
      </c>
      <c r="R18" s="34">
        <v>3</v>
      </c>
      <c r="S18" s="27">
        <f t="shared" ref="S18:S84" si="9">IF(R18=0,0,1/R18)</f>
        <v>0.33333333333333331</v>
      </c>
      <c r="T18" s="73">
        <f t="shared" si="4"/>
        <v>34013.312451057165</v>
      </c>
      <c r="U18" s="73">
        <f>IF(R18=0,0,+M18/R18+N18)</f>
        <v>0</v>
      </c>
      <c r="V18" s="74">
        <f>IF(R18=0,0,+(O18*0.5)/R18)</f>
        <v>0</v>
      </c>
      <c r="W18" s="71">
        <v>0</v>
      </c>
      <c r="X18" s="75">
        <f t="shared" ref="X18:X84" si="10">IF(ISERROR(+T18+U18+V18+W18), 0, +T18+U18+V18+W18)</f>
        <v>34013.312451057165</v>
      </c>
      <c r="Y18" s="91">
        <v>34013.31</v>
      </c>
      <c r="Z18" s="94">
        <f t="shared" ref="Z18:Z84" si="11">IF(ISERROR(+Y18-122), 0, +Y18-X18)</f>
        <v>-2.4510571674909443E-3</v>
      </c>
    </row>
    <row r="19" spans="1:1918" ht="25.5" x14ac:dyDescent="0.2">
      <c r="A19" s="22">
        <v>1612</v>
      </c>
      <c r="B19" s="23" t="s">
        <v>28</v>
      </c>
      <c r="C19" s="51">
        <v>0</v>
      </c>
      <c r="D19" s="52">
        <v>0</v>
      </c>
      <c r="E19" s="52">
        <v>0</v>
      </c>
      <c r="F19" s="52">
        <v>0</v>
      </c>
      <c r="G19" s="53">
        <f t="shared" si="6"/>
        <v>0</v>
      </c>
      <c r="H19" s="54">
        <v>0</v>
      </c>
      <c r="I19" s="55">
        <v>0</v>
      </c>
      <c r="J19" s="61">
        <v>0</v>
      </c>
      <c r="K19" s="63">
        <v>0</v>
      </c>
      <c r="L19" s="63">
        <v>0</v>
      </c>
      <c r="M19" s="62">
        <f t="shared" si="7"/>
        <v>0</v>
      </c>
      <c r="N19" s="64">
        <v>0</v>
      </c>
      <c r="O19" s="64">
        <v>0</v>
      </c>
      <c r="P19" s="25">
        <v>0</v>
      </c>
      <c r="Q19" s="28">
        <f t="shared" si="8"/>
        <v>0</v>
      </c>
      <c r="R19" s="34">
        <v>0</v>
      </c>
      <c r="S19" s="27">
        <f t="shared" si="9"/>
        <v>0</v>
      </c>
      <c r="T19" s="73">
        <f t="shared" si="4"/>
        <v>0</v>
      </c>
      <c r="U19" s="73">
        <f t="shared" si="5"/>
        <v>0</v>
      </c>
      <c r="V19" s="74">
        <f t="shared" ref="V19:V85" si="12">IF(R19=0,0,+(O19*0.5)/R19)</f>
        <v>0</v>
      </c>
      <c r="W19" s="71">
        <v>0</v>
      </c>
      <c r="X19" s="75">
        <f t="shared" si="10"/>
        <v>0</v>
      </c>
      <c r="Y19" s="91">
        <v>0</v>
      </c>
      <c r="Z19" s="94">
        <f t="shared" si="11"/>
        <v>0</v>
      </c>
    </row>
    <row r="20" spans="1:1918" ht="14.25" x14ac:dyDescent="0.2">
      <c r="A20" s="22">
        <v>1805</v>
      </c>
      <c r="B20" s="23" t="s">
        <v>29</v>
      </c>
      <c r="C20" s="51">
        <v>258134.21000000002</v>
      </c>
      <c r="D20" s="52">
        <v>0</v>
      </c>
      <c r="E20" s="52">
        <v>0</v>
      </c>
      <c r="F20" s="52">
        <v>0</v>
      </c>
      <c r="G20" s="53">
        <f t="shared" si="6"/>
        <v>258134.21000000002</v>
      </c>
      <c r="H20" s="54">
        <v>0</v>
      </c>
      <c r="I20" s="55">
        <v>0</v>
      </c>
      <c r="J20" s="61">
        <v>0</v>
      </c>
      <c r="K20" s="63">
        <v>0</v>
      </c>
      <c r="L20" s="63">
        <v>0</v>
      </c>
      <c r="M20" s="62">
        <f t="shared" si="7"/>
        <v>0</v>
      </c>
      <c r="N20" s="64">
        <v>0</v>
      </c>
      <c r="O20" s="64">
        <v>0</v>
      </c>
      <c r="P20" s="25">
        <v>0</v>
      </c>
      <c r="Q20" s="28">
        <f t="shared" si="8"/>
        <v>0</v>
      </c>
      <c r="R20" s="34">
        <v>0</v>
      </c>
      <c r="S20" s="27">
        <f t="shared" si="9"/>
        <v>0</v>
      </c>
      <c r="T20" s="73">
        <f t="shared" si="4"/>
        <v>0</v>
      </c>
      <c r="U20" s="73">
        <f t="shared" si="5"/>
        <v>0</v>
      </c>
      <c r="V20" s="74">
        <f t="shared" si="12"/>
        <v>0</v>
      </c>
      <c r="W20" s="71">
        <v>0</v>
      </c>
      <c r="X20" s="75">
        <f t="shared" si="10"/>
        <v>0</v>
      </c>
      <c r="Y20" s="91">
        <v>0</v>
      </c>
      <c r="Z20" s="94">
        <f t="shared" si="11"/>
        <v>0</v>
      </c>
    </row>
    <row r="21" spans="1:1918" ht="14.25" x14ac:dyDescent="0.2">
      <c r="A21" s="22">
        <v>1808</v>
      </c>
      <c r="B21" s="23" t="s">
        <v>30</v>
      </c>
      <c r="C21" s="51">
        <v>0</v>
      </c>
      <c r="D21" s="52">
        <v>0</v>
      </c>
      <c r="E21" s="52">
        <v>0</v>
      </c>
      <c r="F21" s="52">
        <v>0</v>
      </c>
      <c r="G21" s="53">
        <f t="shared" si="6"/>
        <v>0</v>
      </c>
      <c r="H21" s="54">
        <v>0</v>
      </c>
      <c r="I21" s="55">
        <v>0</v>
      </c>
      <c r="J21" s="61">
        <v>0</v>
      </c>
      <c r="K21" s="63">
        <v>0</v>
      </c>
      <c r="L21" s="63">
        <v>0</v>
      </c>
      <c r="M21" s="62">
        <f t="shared" si="7"/>
        <v>0</v>
      </c>
      <c r="N21" s="64">
        <v>0</v>
      </c>
      <c r="O21" s="64">
        <v>0</v>
      </c>
      <c r="P21" s="25">
        <v>0</v>
      </c>
      <c r="Q21" s="28">
        <f t="shared" si="8"/>
        <v>0</v>
      </c>
      <c r="R21" s="34">
        <v>0</v>
      </c>
      <c r="S21" s="27">
        <f t="shared" si="9"/>
        <v>0</v>
      </c>
      <c r="T21" s="73">
        <f t="shared" si="4"/>
        <v>0</v>
      </c>
      <c r="U21" s="73">
        <f t="shared" si="5"/>
        <v>0</v>
      </c>
      <c r="V21" s="74">
        <f t="shared" si="12"/>
        <v>0</v>
      </c>
      <c r="W21" s="71">
        <v>0</v>
      </c>
      <c r="X21" s="75">
        <f t="shared" si="10"/>
        <v>0</v>
      </c>
      <c r="Y21" s="91">
        <v>0</v>
      </c>
      <c r="Z21" s="94">
        <f t="shared" si="11"/>
        <v>0</v>
      </c>
    </row>
    <row r="22" spans="1:1918" ht="13.5" customHeight="1" x14ac:dyDescent="0.2">
      <c r="A22" s="22">
        <v>1810</v>
      </c>
      <c r="B22" s="23" t="s">
        <v>31</v>
      </c>
      <c r="C22" s="51">
        <v>0</v>
      </c>
      <c r="D22" s="52">
        <v>0</v>
      </c>
      <c r="E22" s="52">
        <v>0</v>
      </c>
      <c r="F22" s="52">
        <v>0</v>
      </c>
      <c r="G22" s="53">
        <f t="shared" si="6"/>
        <v>0</v>
      </c>
      <c r="H22" s="54">
        <v>0</v>
      </c>
      <c r="I22" s="55">
        <v>0</v>
      </c>
      <c r="J22" s="61">
        <v>0</v>
      </c>
      <c r="K22" s="63">
        <v>0</v>
      </c>
      <c r="L22" s="63">
        <v>0</v>
      </c>
      <c r="M22" s="62">
        <f t="shared" si="7"/>
        <v>0</v>
      </c>
      <c r="N22" s="64">
        <v>0</v>
      </c>
      <c r="O22" s="64">
        <v>0</v>
      </c>
      <c r="P22" s="25">
        <v>0</v>
      </c>
      <c r="Q22" s="28">
        <f t="shared" si="8"/>
        <v>0</v>
      </c>
      <c r="R22" s="34">
        <v>0</v>
      </c>
      <c r="S22" s="27">
        <f t="shared" si="9"/>
        <v>0</v>
      </c>
      <c r="T22" s="73">
        <f t="shared" si="4"/>
        <v>0</v>
      </c>
      <c r="U22" s="73">
        <f t="shared" si="5"/>
        <v>0</v>
      </c>
      <c r="V22" s="74">
        <f t="shared" si="12"/>
        <v>0</v>
      </c>
      <c r="W22" s="71">
        <v>0</v>
      </c>
      <c r="X22" s="75">
        <f t="shared" si="10"/>
        <v>0</v>
      </c>
      <c r="Y22" s="91">
        <v>0</v>
      </c>
      <c r="Z22" s="94">
        <f t="shared" si="11"/>
        <v>0</v>
      </c>
    </row>
    <row r="23" spans="1:1918" ht="25.5" x14ac:dyDescent="0.2">
      <c r="A23" s="22">
        <v>1815</v>
      </c>
      <c r="B23" s="23" t="s">
        <v>90</v>
      </c>
      <c r="C23" s="51">
        <v>630587.78049999999</v>
      </c>
      <c r="D23" s="52">
        <v>0</v>
      </c>
      <c r="E23" s="52">
        <v>0</v>
      </c>
      <c r="F23" s="52">
        <v>0</v>
      </c>
      <c r="G23" s="53">
        <f t="shared" si="6"/>
        <v>630587.78049999999</v>
      </c>
      <c r="H23" s="54">
        <v>0</v>
      </c>
      <c r="I23" s="55">
        <v>0</v>
      </c>
      <c r="J23" s="61">
        <v>0</v>
      </c>
      <c r="K23" s="63">
        <v>0</v>
      </c>
      <c r="L23" s="63">
        <v>0</v>
      </c>
      <c r="M23" s="62">
        <f t="shared" si="7"/>
        <v>0</v>
      </c>
      <c r="N23" s="64">
        <v>0</v>
      </c>
      <c r="O23" s="64">
        <v>0</v>
      </c>
      <c r="P23" s="25">
        <v>35.520547945205479</v>
      </c>
      <c r="Q23" s="28">
        <f t="shared" si="8"/>
        <v>2.8152718858465098E-2</v>
      </c>
      <c r="R23" s="34">
        <v>45</v>
      </c>
      <c r="S23" s="27">
        <f t="shared" si="9"/>
        <v>2.2222222222222223E-2</v>
      </c>
      <c r="T23" s="73">
        <f t="shared" si="4"/>
        <v>17752.7605</v>
      </c>
      <c r="U23" s="73">
        <f>IF(R23=0,0,+M23/R23+N23)</f>
        <v>0</v>
      </c>
      <c r="V23" s="74">
        <f>IF(R23=0,0,+(O23*0.5)/R23)</f>
        <v>0</v>
      </c>
      <c r="W23" s="71">
        <v>0</v>
      </c>
      <c r="X23" s="75">
        <f t="shared" si="10"/>
        <v>17752.7605</v>
      </c>
      <c r="Y23" s="91">
        <v>17752.7605</v>
      </c>
      <c r="Z23" s="94">
        <f t="shared" si="11"/>
        <v>0</v>
      </c>
    </row>
    <row r="24" spans="1:1918" ht="27" customHeight="1" x14ac:dyDescent="0.2">
      <c r="A24" s="22">
        <v>1815</v>
      </c>
      <c r="B24" s="23" t="s">
        <v>89</v>
      </c>
      <c r="C24" s="51">
        <v>1466074.8277999996</v>
      </c>
      <c r="D24" s="52">
        <v>0</v>
      </c>
      <c r="E24" s="52">
        <v>0</v>
      </c>
      <c r="F24" s="52">
        <v>0</v>
      </c>
      <c r="G24" s="53">
        <f t="shared" si="6"/>
        <v>1466074.8277999996</v>
      </c>
      <c r="H24" s="54">
        <v>0</v>
      </c>
      <c r="I24" s="55">
        <v>0</v>
      </c>
      <c r="J24" s="61">
        <v>0</v>
      </c>
      <c r="K24" s="63">
        <v>0</v>
      </c>
      <c r="L24" s="63">
        <v>0</v>
      </c>
      <c r="M24" s="62">
        <f t="shared" si="7"/>
        <v>0</v>
      </c>
      <c r="N24" s="64">
        <v>0</v>
      </c>
      <c r="O24" s="64">
        <v>11055.96</v>
      </c>
      <c r="P24" s="25">
        <v>45.659136432969525</v>
      </c>
      <c r="Q24" s="28">
        <f t="shared" si="8"/>
        <v>2.1901421667666947E-2</v>
      </c>
      <c r="R24" s="34">
        <v>55</v>
      </c>
      <c r="S24" s="27">
        <f t="shared" si="9"/>
        <v>1.8181818181818181E-2</v>
      </c>
      <c r="T24" s="73">
        <f t="shared" si="4"/>
        <v>32109.122999999996</v>
      </c>
      <c r="U24" s="73">
        <f t="shared" si="5"/>
        <v>0</v>
      </c>
      <c r="V24" s="74">
        <f t="shared" si="12"/>
        <v>100.50872727272727</v>
      </c>
      <c r="W24" s="71">
        <v>0</v>
      </c>
      <c r="X24" s="75">
        <f t="shared" si="10"/>
        <v>32209.631727272725</v>
      </c>
      <c r="Y24" s="91">
        <v>32209.629499999999</v>
      </c>
      <c r="Z24" s="94">
        <f t="shared" si="11"/>
        <v>-2.2272727255767677E-3</v>
      </c>
    </row>
    <row r="25" spans="1:1918" ht="32.25" customHeight="1" x14ac:dyDescent="0.2">
      <c r="A25" s="22">
        <v>1815</v>
      </c>
      <c r="B25" s="23" t="s">
        <v>91</v>
      </c>
      <c r="C25" s="51">
        <v>544452.94200000004</v>
      </c>
      <c r="D25" s="52">
        <v>0</v>
      </c>
      <c r="E25" s="52">
        <v>0</v>
      </c>
      <c r="F25" s="52">
        <v>0</v>
      </c>
      <c r="G25" s="53">
        <f t="shared" si="6"/>
        <v>544452.94200000004</v>
      </c>
      <c r="H25" s="54">
        <v>0</v>
      </c>
      <c r="I25" s="55">
        <v>0</v>
      </c>
      <c r="J25" s="61">
        <v>0</v>
      </c>
      <c r="K25" s="63">
        <v>0</v>
      </c>
      <c r="L25" s="63">
        <v>0</v>
      </c>
      <c r="M25" s="62">
        <f t="shared" si="7"/>
        <v>0</v>
      </c>
      <c r="N25" s="64">
        <v>0</v>
      </c>
      <c r="O25" s="64">
        <v>0</v>
      </c>
      <c r="P25" s="25">
        <v>37.520547945205479</v>
      </c>
      <c r="Q25" s="28">
        <f t="shared" si="8"/>
        <v>2.6652062796641111E-2</v>
      </c>
      <c r="R25" s="34">
        <v>45</v>
      </c>
      <c r="S25" s="27">
        <f t="shared" si="9"/>
        <v>2.2222222222222223E-2</v>
      </c>
      <c r="T25" s="73">
        <f t="shared" si="4"/>
        <v>14510.794000000002</v>
      </c>
      <c r="U25" s="73">
        <f t="shared" si="5"/>
        <v>0</v>
      </c>
      <c r="V25" s="74">
        <f t="shared" si="12"/>
        <v>0</v>
      </c>
      <c r="W25" s="71">
        <v>0</v>
      </c>
      <c r="X25" s="75">
        <f t="shared" si="10"/>
        <v>14510.794000000002</v>
      </c>
      <c r="Y25" s="91">
        <v>14510.794000000002</v>
      </c>
      <c r="Z25" s="94">
        <f t="shared" si="11"/>
        <v>0</v>
      </c>
    </row>
    <row r="26" spans="1:1918" ht="37.5" customHeight="1" x14ac:dyDescent="0.2">
      <c r="A26" s="22">
        <v>1815</v>
      </c>
      <c r="B26" s="23" t="s">
        <v>92</v>
      </c>
      <c r="C26" s="51">
        <v>1664608.2614000002</v>
      </c>
      <c r="D26" s="52">
        <v>0</v>
      </c>
      <c r="E26" s="52">
        <v>0</v>
      </c>
      <c r="F26" s="52">
        <v>0</v>
      </c>
      <c r="G26" s="53">
        <f t="shared" si="6"/>
        <v>1664608.2614000002</v>
      </c>
      <c r="H26" s="54">
        <v>0</v>
      </c>
      <c r="I26" s="55">
        <v>0</v>
      </c>
      <c r="J26" s="61">
        <v>0</v>
      </c>
      <c r="K26" s="63">
        <v>0</v>
      </c>
      <c r="L26" s="63">
        <v>0</v>
      </c>
      <c r="M26" s="62">
        <f t="shared" si="7"/>
        <v>0</v>
      </c>
      <c r="N26" s="64">
        <v>0</v>
      </c>
      <c r="O26" s="64">
        <v>0</v>
      </c>
      <c r="P26" s="25">
        <v>48.156050210952891</v>
      </c>
      <c r="Q26" s="28">
        <f t="shared" si="8"/>
        <v>2.0765822687271687E-2</v>
      </c>
      <c r="R26" s="34">
        <v>55</v>
      </c>
      <c r="S26" s="27">
        <f t="shared" si="9"/>
        <v>1.8181818181818181E-2</v>
      </c>
      <c r="T26" s="73">
        <f t="shared" si="4"/>
        <v>34566.959999999999</v>
      </c>
      <c r="U26" s="73">
        <f t="shared" si="5"/>
        <v>0</v>
      </c>
      <c r="V26" s="74">
        <f t="shared" si="12"/>
        <v>0</v>
      </c>
      <c r="W26" s="71">
        <v>0</v>
      </c>
      <c r="X26" s="75">
        <f t="shared" si="10"/>
        <v>34566.959999999999</v>
      </c>
      <c r="Y26" s="91">
        <v>34566.905999999995</v>
      </c>
      <c r="Z26" s="94">
        <f t="shared" si="11"/>
        <v>-5.400000000372529E-2</v>
      </c>
    </row>
    <row r="27" spans="1:1918" ht="14.25" x14ac:dyDescent="0.2">
      <c r="A27" s="22">
        <v>1820</v>
      </c>
      <c r="B27" s="23" t="s">
        <v>32</v>
      </c>
      <c r="C27" s="51">
        <v>47926.910000000018</v>
      </c>
      <c r="D27" s="52">
        <v>47926.960000000006</v>
      </c>
      <c r="E27" s="52">
        <v>0</v>
      </c>
      <c r="F27" s="52">
        <v>0</v>
      </c>
      <c r="G27" s="53">
        <f t="shared" si="6"/>
        <v>-4.9999999988358468E-2</v>
      </c>
      <c r="H27" s="54">
        <v>0</v>
      </c>
      <c r="I27" s="55">
        <v>0</v>
      </c>
      <c r="J27" s="61">
        <v>0</v>
      </c>
      <c r="K27" s="63">
        <v>0</v>
      </c>
      <c r="L27" s="63">
        <v>0</v>
      </c>
      <c r="M27" s="62">
        <f t="shared" si="7"/>
        <v>0</v>
      </c>
      <c r="N27" s="64">
        <v>0</v>
      </c>
      <c r="O27" s="64">
        <v>0</v>
      </c>
      <c r="P27" s="25">
        <v>0</v>
      </c>
      <c r="Q27" s="28">
        <f t="shared" si="8"/>
        <v>0</v>
      </c>
      <c r="R27" s="34">
        <v>0</v>
      </c>
      <c r="S27" s="27">
        <f t="shared" si="9"/>
        <v>0</v>
      </c>
      <c r="T27" s="73">
        <f t="shared" si="4"/>
        <v>0</v>
      </c>
      <c r="U27" s="73">
        <f t="shared" si="5"/>
        <v>0</v>
      </c>
      <c r="V27" s="74">
        <f t="shared" si="12"/>
        <v>0</v>
      </c>
      <c r="W27" s="71">
        <v>0</v>
      </c>
      <c r="X27" s="75">
        <f t="shared" si="10"/>
        <v>0</v>
      </c>
      <c r="Y27" s="91">
        <v>0</v>
      </c>
      <c r="Z27" s="94">
        <f t="shared" si="11"/>
        <v>0</v>
      </c>
    </row>
    <row r="28" spans="1:1918" ht="14.25" x14ac:dyDescent="0.2">
      <c r="A28" s="22">
        <v>1825</v>
      </c>
      <c r="B28" s="23" t="s">
        <v>33</v>
      </c>
      <c r="C28" s="51">
        <v>0</v>
      </c>
      <c r="D28" s="52">
        <v>0</v>
      </c>
      <c r="E28" s="52">
        <v>0</v>
      </c>
      <c r="F28" s="52">
        <v>0</v>
      </c>
      <c r="G28" s="53">
        <f t="shared" si="6"/>
        <v>0</v>
      </c>
      <c r="H28" s="54">
        <v>0</v>
      </c>
      <c r="I28" s="55">
        <v>0</v>
      </c>
      <c r="J28" s="61">
        <v>0</v>
      </c>
      <c r="K28" s="63">
        <v>0</v>
      </c>
      <c r="L28" s="63">
        <v>0</v>
      </c>
      <c r="M28" s="62">
        <f t="shared" si="7"/>
        <v>0</v>
      </c>
      <c r="N28" s="64">
        <v>0</v>
      </c>
      <c r="O28" s="64">
        <v>0</v>
      </c>
      <c r="P28" s="25">
        <v>0</v>
      </c>
      <c r="Q28" s="28">
        <f t="shared" si="8"/>
        <v>0</v>
      </c>
      <c r="R28" s="34">
        <v>0</v>
      </c>
      <c r="S28" s="27">
        <f t="shared" si="9"/>
        <v>0</v>
      </c>
      <c r="T28" s="73">
        <f t="shared" si="4"/>
        <v>0</v>
      </c>
      <c r="U28" s="73">
        <f t="shared" si="5"/>
        <v>0</v>
      </c>
      <c r="V28" s="74">
        <f t="shared" si="12"/>
        <v>0</v>
      </c>
      <c r="W28" s="71">
        <v>0</v>
      </c>
      <c r="X28" s="75">
        <f t="shared" si="10"/>
        <v>0</v>
      </c>
      <c r="Y28" s="91">
        <v>0</v>
      </c>
      <c r="Z28" s="94">
        <f t="shared" si="11"/>
        <v>0</v>
      </c>
    </row>
    <row r="29" spans="1:1918" ht="14.25" x14ac:dyDescent="0.2">
      <c r="A29" s="22">
        <v>1830</v>
      </c>
      <c r="B29" s="23" t="s">
        <v>34</v>
      </c>
      <c r="C29" s="51">
        <v>2130517.2500000005</v>
      </c>
      <c r="D29" s="52">
        <v>1658.96</v>
      </c>
      <c r="E29" s="52">
        <v>0</v>
      </c>
      <c r="F29" s="52">
        <v>2823.61</v>
      </c>
      <c r="G29" s="53">
        <f t="shared" si="6"/>
        <v>2126034.6800000006</v>
      </c>
      <c r="H29" s="54">
        <v>0</v>
      </c>
      <c r="I29" s="55">
        <v>0</v>
      </c>
      <c r="J29" s="61">
        <v>261715.02</v>
      </c>
      <c r="K29" s="63">
        <v>0</v>
      </c>
      <c r="L29" s="63">
        <v>0</v>
      </c>
      <c r="M29" s="62">
        <f t="shared" si="7"/>
        <v>261715.02</v>
      </c>
      <c r="N29" s="64">
        <v>0</v>
      </c>
      <c r="O29" s="64">
        <v>188906.57</v>
      </c>
      <c r="P29" s="25">
        <v>26.932979311706223</v>
      </c>
      <c r="Q29" s="25">
        <f t="shared" si="8"/>
        <v>3.7129200911143065E-2</v>
      </c>
      <c r="R29" s="34">
        <v>45</v>
      </c>
      <c r="S29" s="27">
        <f t="shared" si="9"/>
        <v>2.2222222222222223E-2</v>
      </c>
      <c r="T29" s="73">
        <f>IF(ISERROR(G29/P29),H29,G29/P29+H29+I29)</f>
        <v>78937.968777777773</v>
      </c>
      <c r="U29" s="73">
        <f t="shared" si="5"/>
        <v>5815.8893333333335</v>
      </c>
      <c r="V29" s="74">
        <f t="shared" si="12"/>
        <v>2098.961888888889</v>
      </c>
      <c r="W29" s="71">
        <v>0</v>
      </c>
      <c r="X29" s="75">
        <f t="shared" si="10"/>
        <v>86852.82</v>
      </c>
      <c r="Y29" s="91">
        <v>86852.82</v>
      </c>
      <c r="Z29" s="94">
        <f t="shared" si="11"/>
        <v>0</v>
      </c>
    </row>
    <row r="30" spans="1:1918" s="2" customFormat="1" ht="14.25" x14ac:dyDescent="0.2">
      <c r="A30" s="22">
        <v>1835</v>
      </c>
      <c r="B30" s="23" t="s">
        <v>35</v>
      </c>
      <c r="C30" s="51">
        <v>2838660.9499999997</v>
      </c>
      <c r="D30" s="52">
        <v>1850.1000000000001</v>
      </c>
      <c r="E30" s="52">
        <v>0</v>
      </c>
      <c r="F30" s="52">
        <v>1988.38</v>
      </c>
      <c r="G30" s="53">
        <f t="shared" si="6"/>
        <v>2834822.4699999997</v>
      </c>
      <c r="H30" s="54">
        <v>0</v>
      </c>
      <c r="I30" s="55">
        <v>0</v>
      </c>
      <c r="J30" s="61">
        <v>145955.54</v>
      </c>
      <c r="K30" s="63">
        <v>0</v>
      </c>
      <c r="L30" s="63">
        <v>0</v>
      </c>
      <c r="M30" s="62">
        <f t="shared" si="7"/>
        <v>145955.54</v>
      </c>
      <c r="N30" s="64">
        <v>0</v>
      </c>
      <c r="O30" s="64">
        <v>259557</v>
      </c>
      <c r="P30" s="25">
        <v>41.847430479191992</v>
      </c>
      <c r="Q30" s="25">
        <f t="shared" si="8"/>
        <v>2.3896329799681131E-2</v>
      </c>
      <c r="R30" s="34">
        <v>60</v>
      </c>
      <c r="S30" s="27">
        <f t="shared" si="9"/>
        <v>1.6666666666666666E-2</v>
      </c>
      <c r="T30" s="73">
        <f t="shared" ref="T30:T93" si="13">IF(ISERROR(G30/P30),H30,G30/P30+H30+I30)</f>
        <v>67741.852666666658</v>
      </c>
      <c r="U30" s="73">
        <f t="shared" si="5"/>
        <v>2432.5923333333335</v>
      </c>
      <c r="V30" s="74">
        <f t="shared" si="12"/>
        <v>2162.9749999999999</v>
      </c>
      <c r="W30" s="71">
        <v>0</v>
      </c>
      <c r="X30" s="75">
        <f t="shared" si="10"/>
        <v>72337.42</v>
      </c>
      <c r="Y30" s="91">
        <v>72337.42</v>
      </c>
      <c r="Z30" s="94">
        <f t="shared" si="11"/>
        <v>0</v>
      </c>
    </row>
    <row r="31" spans="1:1918" ht="14.25" x14ac:dyDescent="0.2">
      <c r="A31" s="22">
        <v>1840</v>
      </c>
      <c r="B31" s="23" t="s">
        <v>36</v>
      </c>
      <c r="C31" s="51">
        <v>2705309.6600000011</v>
      </c>
      <c r="D31" s="52">
        <v>0</v>
      </c>
      <c r="E31" s="52">
        <v>0</v>
      </c>
      <c r="F31" s="52">
        <v>0</v>
      </c>
      <c r="G31" s="53">
        <f t="shared" si="6"/>
        <v>2705309.6600000011</v>
      </c>
      <c r="H31" s="54">
        <v>0</v>
      </c>
      <c r="I31" s="55">
        <v>0</v>
      </c>
      <c r="J31" s="61">
        <v>261598.54</v>
      </c>
      <c r="K31" s="63">
        <v>0</v>
      </c>
      <c r="L31" s="63">
        <v>0</v>
      </c>
      <c r="M31" s="62">
        <f t="shared" si="7"/>
        <v>261598.54</v>
      </c>
      <c r="N31" s="64">
        <v>0</v>
      </c>
      <c r="O31" s="64">
        <v>343461.89</v>
      </c>
      <c r="P31" s="25">
        <v>53.264594862602671</v>
      </c>
      <c r="Q31" s="25">
        <f t="shared" si="8"/>
        <v>1.8774197054901562E-2</v>
      </c>
      <c r="R31" s="34">
        <v>65</v>
      </c>
      <c r="S31" s="27">
        <f t="shared" si="9"/>
        <v>1.5384615384615385E-2</v>
      </c>
      <c r="T31" s="73">
        <f t="shared" si="13"/>
        <v>50790.016651368773</v>
      </c>
      <c r="U31" s="73">
        <f t="shared" si="5"/>
        <v>4024.5929230769234</v>
      </c>
      <c r="V31" s="74">
        <f t="shared" si="12"/>
        <v>2642.0145384615385</v>
      </c>
      <c r="W31" s="71">
        <v>0</v>
      </c>
      <c r="X31" s="75">
        <f t="shared" si="10"/>
        <v>57456.624112907237</v>
      </c>
      <c r="Y31" s="91">
        <v>57456.6</v>
      </c>
      <c r="Z31" s="94">
        <f t="shared" si="11"/>
        <v>-2.4112907238304615E-2</v>
      </c>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2"/>
      <c r="NI31" s="2"/>
      <c r="NJ31" s="2"/>
      <c r="NK31" s="2"/>
      <c r="NL31" s="2"/>
      <c r="NM31" s="2"/>
      <c r="NN31" s="2"/>
      <c r="NO31" s="2"/>
      <c r="NP31" s="2"/>
      <c r="NQ31" s="2"/>
      <c r="NR31" s="2"/>
      <c r="NS31" s="2"/>
      <c r="NT31" s="2"/>
      <c r="NU31" s="2"/>
      <c r="NV31" s="2"/>
      <c r="NW31" s="2"/>
      <c r="NX31" s="2"/>
      <c r="NY31" s="2"/>
      <c r="NZ31" s="2"/>
      <c r="OA31" s="2"/>
      <c r="OB31" s="2"/>
      <c r="OC31" s="2"/>
      <c r="OD31" s="2"/>
      <c r="OE31" s="2"/>
      <c r="OF31" s="2"/>
      <c r="OG31" s="2"/>
      <c r="OH31" s="2"/>
      <c r="OI31" s="2"/>
      <c r="OJ31" s="2"/>
      <c r="OK31" s="2"/>
      <c r="OL31" s="2"/>
      <c r="OM31" s="2"/>
      <c r="ON31" s="2"/>
      <c r="OO31" s="2"/>
      <c r="OP31" s="2"/>
      <c r="OQ31" s="2"/>
      <c r="OR31" s="2"/>
      <c r="OS31" s="2"/>
      <c r="OT31" s="2"/>
      <c r="OU31" s="2"/>
      <c r="OV31" s="2"/>
      <c r="OW31" s="2"/>
      <c r="OX31" s="2"/>
      <c r="OY31" s="2"/>
      <c r="OZ31" s="2"/>
      <c r="PA31" s="2"/>
      <c r="PB31" s="2"/>
      <c r="PC31" s="2"/>
      <c r="PD31" s="2"/>
      <c r="PE31" s="2"/>
      <c r="PF31" s="2"/>
      <c r="PG31" s="2"/>
      <c r="PH31" s="2"/>
      <c r="PI31" s="2"/>
      <c r="PJ31" s="2"/>
      <c r="PK31" s="2"/>
      <c r="PL31" s="2"/>
      <c r="PM31" s="2"/>
      <c r="PN31" s="2"/>
      <c r="PO31" s="2"/>
      <c r="PP31" s="2"/>
      <c r="PQ31" s="2"/>
      <c r="PR31" s="2"/>
      <c r="PS31" s="2"/>
      <c r="PT31" s="2"/>
      <c r="PU31" s="2"/>
      <c r="PV31" s="2"/>
      <c r="PW31" s="2"/>
      <c r="PX31" s="2"/>
      <c r="PY31" s="2"/>
      <c r="PZ31" s="2"/>
      <c r="QA31" s="2"/>
      <c r="QB31" s="2"/>
      <c r="QC31" s="2"/>
      <c r="QD31" s="2"/>
      <c r="QE31" s="2"/>
      <c r="QF31" s="2"/>
      <c r="QG31" s="2"/>
      <c r="QH31" s="2"/>
      <c r="QI31" s="2"/>
      <c r="QJ31" s="2"/>
      <c r="QK31" s="2"/>
      <c r="QL31" s="2"/>
      <c r="QM31" s="2"/>
      <c r="QN31" s="2"/>
      <c r="QO31" s="2"/>
      <c r="QP31" s="2"/>
      <c r="QQ31" s="2"/>
      <c r="QR31" s="2"/>
      <c r="QS31" s="2"/>
      <c r="QT31" s="2"/>
      <c r="QU31" s="2"/>
      <c r="QV31" s="2"/>
      <c r="QW31" s="2"/>
      <c r="QX31" s="2"/>
      <c r="QY31" s="2"/>
      <c r="QZ31" s="2"/>
      <c r="RA31" s="2"/>
      <c r="RB31" s="2"/>
      <c r="RC31" s="2"/>
      <c r="RD31" s="2"/>
      <c r="RE31" s="2"/>
      <c r="RF31" s="2"/>
      <c r="RG31" s="2"/>
      <c r="RH31" s="2"/>
      <c r="RI31" s="2"/>
      <c r="RJ31" s="2"/>
      <c r="RK31" s="2"/>
      <c r="RL31" s="2"/>
      <c r="RM31" s="2"/>
      <c r="RN31" s="2"/>
      <c r="RO31" s="2"/>
      <c r="RP31" s="2"/>
      <c r="RQ31" s="2"/>
      <c r="RR31" s="2"/>
      <c r="RS31" s="2"/>
      <c r="RT31" s="2"/>
      <c r="RU31" s="2"/>
      <c r="RV31" s="2"/>
      <c r="RW31" s="2"/>
      <c r="RX31" s="2"/>
      <c r="RY31" s="2"/>
      <c r="RZ31" s="2"/>
      <c r="SA31" s="2"/>
      <c r="SB31" s="2"/>
      <c r="SC31" s="2"/>
      <c r="SD31" s="2"/>
      <c r="SE31" s="2"/>
      <c r="SF31" s="2"/>
      <c r="SG31" s="2"/>
      <c r="SH31" s="2"/>
      <c r="SI31" s="2"/>
      <c r="SJ31" s="2"/>
      <c r="SK31" s="2"/>
      <c r="SL31" s="2"/>
      <c r="SM31" s="2"/>
      <c r="SN31" s="2"/>
      <c r="SO31" s="2"/>
      <c r="SP31" s="2"/>
      <c r="SQ31" s="2"/>
      <c r="SR31" s="2"/>
      <c r="SS31" s="2"/>
      <c r="ST31" s="2"/>
      <c r="SU31" s="2"/>
      <c r="SV31" s="2"/>
      <c r="SW31" s="2"/>
      <c r="SX31" s="2"/>
      <c r="SY31" s="2"/>
      <c r="SZ31" s="2"/>
      <c r="TA31" s="2"/>
      <c r="TB31" s="2"/>
      <c r="TC31" s="2"/>
      <c r="TD31" s="2"/>
      <c r="TE31" s="2"/>
      <c r="TF31" s="2"/>
      <c r="TG31" s="2"/>
      <c r="TH31" s="2"/>
      <c r="TI31" s="2"/>
      <c r="TJ31" s="2"/>
      <c r="TK31" s="2"/>
      <c r="TL31" s="2"/>
      <c r="TM31" s="2"/>
      <c r="TN31" s="2"/>
      <c r="TO31" s="2"/>
      <c r="TP31" s="2"/>
      <c r="TQ31" s="2"/>
      <c r="TR31" s="2"/>
      <c r="TS31" s="2"/>
      <c r="TT31" s="2"/>
      <c r="TU31" s="2"/>
      <c r="TV31" s="2"/>
      <c r="TW31" s="2"/>
      <c r="TX31" s="2"/>
      <c r="TY31" s="2"/>
      <c r="TZ31" s="2"/>
      <c r="UA31" s="2"/>
      <c r="UB31" s="2"/>
      <c r="UC31" s="2"/>
      <c r="UD31" s="2"/>
      <c r="UE31" s="2"/>
      <c r="UF31" s="2"/>
      <c r="UG31" s="2"/>
      <c r="UH31" s="2"/>
      <c r="UI31" s="2"/>
      <c r="UJ31" s="2"/>
      <c r="UK31" s="2"/>
      <c r="UL31" s="2"/>
      <c r="UM31" s="2"/>
      <c r="UN31" s="2"/>
      <c r="UO31" s="2"/>
      <c r="UP31" s="2"/>
      <c r="UQ31" s="2"/>
      <c r="UR31" s="2"/>
      <c r="US31" s="2"/>
      <c r="UT31" s="2"/>
      <c r="UU31" s="2"/>
      <c r="UV31" s="2"/>
      <c r="UW31" s="2"/>
      <c r="UX31" s="2"/>
      <c r="UY31" s="2"/>
      <c r="UZ31" s="2"/>
      <c r="VA31" s="2"/>
      <c r="VB31" s="2"/>
      <c r="VC31" s="2"/>
      <c r="VD31" s="2"/>
      <c r="VE31" s="2"/>
      <c r="VF31" s="2"/>
      <c r="VG31" s="2"/>
      <c r="VH31" s="2"/>
      <c r="VI31" s="2"/>
      <c r="VJ31" s="2"/>
      <c r="VK31" s="2"/>
      <c r="VL31" s="2"/>
      <c r="VM31" s="2"/>
      <c r="VN31" s="2"/>
      <c r="VO31" s="2"/>
      <c r="VP31" s="2"/>
      <c r="VQ31" s="2"/>
      <c r="VR31" s="2"/>
      <c r="VS31" s="2"/>
      <c r="VT31" s="2"/>
      <c r="VU31" s="2"/>
      <c r="VV31" s="2"/>
      <c r="VW31" s="2"/>
      <c r="VX31" s="2"/>
      <c r="VY31" s="2"/>
      <c r="VZ31" s="2"/>
      <c r="WA31" s="2"/>
      <c r="WB31" s="2"/>
      <c r="WC31" s="2"/>
      <c r="WD31" s="2"/>
      <c r="WE31" s="2"/>
      <c r="WF31" s="2"/>
      <c r="WG31" s="2"/>
      <c r="WH31" s="2"/>
      <c r="WI31" s="2"/>
      <c r="WJ31" s="2"/>
      <c r="WK31" s="2"/>
      <c r="WL31" s="2"/>
      <c r="WM31" s="2"/>
      <c r="WN31" s="2"/>
      <c r="WO31" s="2"/>
      <c r="WP31" s="2"/>
      <c r="WQ31" s="2"/>
      <c r="WR31" s="2"/>
      <c r="WS31" s="2"/>
      <c r="WT31" s="2"/>
      <c r="WU31" s="2"/>
      <c r="WV31" s="2"/>
      <c r="WW31" s="2"/>
      <c r="WX31" s="2"/>
      <c r="WY31" s="2"/>
      <c r="WZ31" s="2"/>
      <c r="XA31" s="2"/>
      <c r="XB31" s="2"/>
      <c r="XC31" s="2"/>
      <c r="XD31" s="2"/>
      <c r="XE31" s="2"/>
      <c r="XF31" s="2"/>
      <c r="XG31" s="2"/>
      <c r="XH31" s="2"/>
      <c r="XI31" s="2"/>
      <c r="XJ31" s="2"/>
      <c r="XK31" s="2"/>
      <c r="XL31" s="2"/>
      <c r="XM31" s="2"/>
      <c r="XN31" s="2"/>
      <c r="XO31" s="2"/>
      <c r="XP31" s="2"/>
      <c r="XQ31" s="2"/>
      <c r="XR31" s="2"/>
      <c r="XS31" s="2"/>
      <c r="XT31" s="2"/>
      <c r="XU31" s="2"/>
      <c r="XV31" s="2"/>
      <c r="XW31" s="2"/>
      <c r="XX31" s="2"/>
      <c r="XY31" s="2"/>
      <c r="XZ31" s="2"/>
      <c r="YA31" s="2"/>
      <c r="YB31" s="2"/>
      <c r="YC31" s="2"/>
      <c r="YD31" s="2"/>
      <c r="YE31" s="2"/>
      <c r="YF31" s="2"/>
      <c r="YG31" s="2"/>
      <c r="YH31" s="2"/>
      <c r="YI31" s="2"/>
      <c r="YJ31" s="2"/>
      <c r="YK31" s="2"/>
      <c r="YL31" s="2"/>
      <c r="YM31" s="2"/>
      <c r="YN31" s="2"/>
      <c r="YO31" s="2"/>
      <c r="YP31" s="2"/>
      <c r="YQ31" s="2"/>
      <c r="YR31" s="2"/>
      <c r="YS31" s="2"/>
      <c r="YT31" s="2"/>
      <c r="YU31" s="2"/>
      <c r="YV31" s="2"/>
      <c r="YW31" s="2"/>
      <c r="YX31" s="2"/>
      <c r="YY31" s="2"/>
      <c r="YZ31" s="2"/>
      <c r="ZA31" s="2"/>
      <c r="ZB31" s="2"/>
      <c r="ZC31" s="2"/>
      <c r="ZD31" s="2"/>
      <c r="ZE31" s="2"/>
      <c r="ZF31" s="2"/>
      <c r="ZG31" s="2"/>
      <c r="ZH31" s="2"/>
      <c r="ZI31" s="2"/>
      <c r="ZJ31" s="2"/>
      <c r="ZK31" s="2"/>
      <c r="ZL31" s="2"/>
      <c r="ZM31" s="2"/>
      <c r="ZN31" s="2"/>
      <c r="ZO31" s="2"/>
      <c r="ZP31" s="2"/>
      <c r="ZQ31" s="2"/>
      <c r="ZR31" s="2"/>
      <c r="ZS31" s="2"/>
      <c r="ZT31" s="2"/>
      <c r="ZU31" s="2"/>
      <c r="ZV31" s="2"/>
      <c r="ZW31" s="2"/>
      <c r="ZX31" s="2"/>
      <c r="ZY31" s="2"/>
      <c r="ZZ31" s="2"/>
      <c r="AAA31" s="2"/>
      <c r="AAB31" s="2"/>
      <c r="AAC31" s="2"/>
      <c r="AAD31" s="2"/>
      <c r="AAE31" s="2"/>
      <c r="AAF31" s="2"/>
      <c r="AAG31" s="2"/>
      <c r="AAH31" s="2"/>
      <c r="AAI31" s="2"/>
      <c r="AAJ31" s="2"/>
      <c r="AAK31" s="2"/>
      <c r="AAL31" s="2"/>
      <c r="AAM31" s="2"/>
      <c r="AAN31" s="2"/>
      <c r="AAO31" s="2"/>
      <c r="AAP31" s="2"/>
      <c r="AAQ31" s="2"/>
      <c r="AAR31" s="2"/>
      <c r="AAS31" s="2"/>
      <c r="AAT31" s="2"/>
      <c r="AAU31" s="2"/>
      <c r="AAV31" s="2"/>
      <c r="AAW31" s="2"/>
      <c r="AAX31" s="2"/>
      <c r="AAY31" s="2"/>
      <c r="AAZ31" s="2"/>
      <c r="ABA31" s="2"/>
      <c r="ABB31" s="2"/>
      <c r="ABC31" s="2"/>
      <c r="ABD31" s="2"/>
      <c r="ABE31" s="2"/>
      <c r="ABF31" s="2"/>
      <c r="ABG31" s="2"/>
      <c r="ABH31" s="2"/>
      <c r="ABI31" s="2"/>
      <c r="ABJ31" s="2"/>
      <c r="ABK31" s="2"/>
      <c r="ABL31" s="2"/>
      <c r="ABM31" s="2"/>
      <c r="ABN31" s="2"/>
      <c r="ABO31" s="2"/>
      <c r="ABP31" s="2"/>
      <c r="ABQ31" s="2"/>
      <c r="ABR31" s="2"/>
      <c r="ABS31" s="2"/>
      <c r="ABT31" s="2"/>
      <c r="ABU31" s="2"/>
      <c r="ABV31" s="2"/>
      <c r="ABW31" s="2"/>
      <c r="ABX31" s="2"/>
      <c r="ABY31" s="2"/>
      <c r="ABZ31" s="2"/>
      <c r="ACA31" s="2"/>
      <c r="ACB31" s="2"/>
      <c r="ACC31" s="2"/>
      <c r="ACD31" s="2"/>
      <c r="ACE31" s="2"/>
      <c r="ACF31" s="2"/>
      <c r="ACG31" s="2"/>
      <c r="ACH31" s="2"/>
      <c r="ACI31" s="2"/>
      <c r="ACJ31" s="2"/>
      <c r="ACK31" s="2"/>
      <c r="ACL31" s="2"/>
      <c r="ACM31" s="2"/>
      <c r="ACN31" s="2"/>
      <c r="ACO31" s="2"/>
      <c r="ACP31" s="2"/>
      <c r="ACQ31" s="2"/>
      <c r="ACR31" s="2"/>
      <c r="ACS31" s="2"/>
      <c r="ACT31" s="2"/>
      <c r="ACU31" s="2"/>
      <c r="ACV31" s="2"/>
      <c r="ACW31" s="2"/>
      <c r="ACX31" s="2"/>
      <c r="ACY31" s="2"/>
      <c r="ACZ31" s="2"/>
      <c r="ADA31" s="2"/>
      <c r="ADB31" s="2"/>
      <c r="ADC31" s="2"/>
      <c r="ADD31" s="2"/>
      <c r="ADE31" s="2"/>
      <c r="ADF31" s="2"/>
      <c r="ADG31" s="2"/>
      <c r="ADH31" s="2"/>
      <c r="ADI31" s="2"/>
      <c r="ADJ31" s="2"/>
      <c r="ADK31" s="2"/>
      <c r="ADL31" s="2"/>
      <c r="ADM31" s="2"/>
      <c r="ADN31" s="2"/>
      <c r="ADO31" s="2"/>
      <c r="ADP31" s="2"/>
      <c r="ADQ31" s="2"/>
      <c r="ADR31" s="2"/>
      <c r="ADS31" s="2"/>
      <c r="ADT31" s="2"/>
      <c r="ADU31" s="2"/>
      <c r="ADV31" s="2"/>
      <c r="ADW31" s="2"/>
      <c r="ADX31" s="2"/>
      <c r="ADY31" s="2"/>
      <c r="ADZ31" s="2"/>
      <c r="AEA31" s="2"/>
      <c r="AEB31" s="2"/>
      <c r="AEC31" s="2"/>
      <c r="AED31" s="2"/>
      <c r="AEE31" s="2"/>
      <c r="AEF31" s="2"/>
      <c r="AEG31" s="2"/>
      <c r="AEH31" s="2"/>
      <c r="AEI31" s="2"/>
      <c r="AEJ31" s="2"/>
      <c r="AEK31" s="2"/>
      <c r="AEL31" s="2"/>
      <c r="AEM31" s="2"/>
      <c r="AEN31" s="2"/>
      <c r="AEO31" s="2"/>
      <c r="AEP31" s="2"/>
      <c r="AEQ31" s="2"/>
      <c r="AER31" s="2"/>
      <c r="AES31" s="2"/>
      <c r="AET31" s="2"/>
      <c r="AEU31" s="2"/>
      <c r="AEV31" s="2"/>
      <c r="AEW31" s="2"/>
      <c r="AEX31" s="2"/>
      <c r="AEY31" s="2"/>
      <c r="AEZ31" s="2"/>
      <c r="AFA31" s="2"/>
      <c r="AFB31" s="2"/>
      <c r="AFC31" s="2"/>
      <c r="AFD31" s="2"/>
      <c r="AFE31" s="2"/>
      <c r="AFF31" s="2"/>
      <c r="AFG31" s="2"/>
      <c r="AFH31" s="2"/>
      <c r="AFI31" s="2"/>
      <c r="AFJ31" s="2"/>
      <c r="AFK31" s="2"/>
      <c r="AFL31" s="2"/>
      <c r="AFM31" s="2"/>
      <c r="AFN31" s="2"/>
      <c r="AFO31" s="2"/>
      <c r="AFP31" s="2"/>
      <c r="AFQ31" s="2"/>
      <c r="AFR31" s="2"/>
      <c r="AFS31" s="2"/>
      <c r="AFT31" s="2"/>
      <c r="AFU31" s="2"/>
      <c r="AFV31" s="2"/>
      <c r="AFW31" s="2"/>
      <c r="AFX31" s="2"/>
      <c r="AFY31" s="2"/>
      <c r="AFZ31" s="2"/>
      <c r="AGA31" s="2"/>
      <c r="AGB31" s="2"/>
      <c r="AGC31" s="2"/>
      <c r="AGD31" s="2"/>
      <c r="AGE31" s="2"/>
      <c r="AGF31" s="2"/>
      <c r="AGG31" s="2"/>
      <c r="AGH31" s="2"/>
      <c r="AGI31" s="2"/>
      <c r="AGJ31" s="2"/>
      <c r="AGK31" s="2"/>
      <c r="AGL31" s="2"/>
      <c r="AGM31" s="2"/>
      <c r="AGN31" s="2"/>
      <c r="AGO31" s="2"/>
      <c r="AGP31" s="2"/>
      <c r="AGQ31" s="2"/>
      <c r="AGR31" s="2"/>
      <c r="AGS31" s="2"/>
      <c r="AGT31" s="2"/>
      <c r="AGU31" s="2"/>
      <c r="AGV31" s="2"/>
      <c r="AGW31" s="2"/>
      <c r="AGX31" s="2"/>
      <c r="AGY31" s="2"/>
      <c r="AGZ31" s="2"/>
      <c r="AHA31" s="2"/>
      <c r="AHB31" s="2"/>
      <c r="AHC31" s="2"/>
      <c r="AHD31" s="2"/>
      <c r="AHE31" s="2"/>
      <c r="AHF31" s="2"/>
      <c r="AHG31" s="2"/>
      <c r="AHH31" s="2"/>
      <c r="AHI31" s="2"/>
      <c r="AHJ31" s="2"/>
      <c r="AHK31" s="2"/>
      <c r="AHL31" s="2"/>
      <c r="AHM31" s="2"/>
      <c r="AHN31" s="2"/>
      <c r="AHO31" s="2"/>
      <c r="AHP31" s="2"/>
      <c r="AHQ31" s="2"/>
      <c r="AHR31" s="2"/>
      <c r="AHS31" s="2"/>
      <c r="AHT31" s="2"/>
      <c r="AHU31" s="2"/>
      <c r="AHV31" s="2"/>
      <c r="AHW31" s="2"/>
      <c r="AHX31" s="2"/>
      <c r="AHY31" s="2"/>
      <c r="AHZ31" s="2"/>
      <c r="AIA31" s="2"/>
      <c r="AIB31" s="2"/>
      <c r="AIC31" s="2"/>
      <c r="AID31" s="2"/>
      <c r="AIE31" s="2"/>
      <c r="AIF31" s="2"/>
      <c r="AIG31" s="2"/>
      <c r="AIH31" s="2"/>
      <c r="AII31" s="2"/>
      <c r="AIJ31" s="2"/>
      <c r="AIK31" s="2"/>
      <c r="AIL31" s="2"/>
      <c r="AIM31" s="2"/>
      <c r="AIN31" s="2"/>
      <c r="AIO31" s="2"/>
      <c r="AIP31" s="2"/>
      <c r="AIQ31" s="2"/>
      <c r="AIR31" s="2"/>
      <c r="AIS31" s="2"/>
      <c r="AIT31" s="2"/>
      <c r="AIU31" s="2"/>
      <c r="AIV31" s="2"/>
      <c r="AIW31" s="2"/>
      <c r="AIX31" s="2"/>
      <c r="AIY31" s="2"/>
      <c r="AIZ31" s="2"/>
      <c r="AJA31" s="2"/>
      <c r="AJB31" s="2"/>
      <c r="AJC31" s="2"/>
      <c r="AJD31" s="2"/>
      <c r="AJE31" s="2"/>
      <c r="AJF31" s="2"/>
      <c r="AJG31" s="2"/>
      <c r="AJH31" s="2"/>
      <c r="AJI31" s="2"/>
      <c r="AJJ31" s="2"/>
      <c r="AJK31" s="2"/>
      <c r="AJL31" s="2"/>
      <c r="AJM31" s="2"/>
      <c r="AJN31" s="2"/>
      <c r="AJO31" s="2"/>
      <c r="AJP31" s="2"/>
      <c r="AJQ31" s="2"/>
      <c r="AJR31" s="2"/>
      <c r="AJS31" s="2"/>
      <c r="AJT31" s="2"/>
      <c r="AJU31" s="2"/>
      <c r="AJV31" s="2"/>
      <c r="AJW31" s="2"/>
      <c r="AJX31" s="2"/>
      <c r="AJY31" s="2"/>
      <c r="AJZ31" s="2"/>
      <c r="AKA31" s="2"/>
      <c r="AKB31" s="2"/>
      <c r="AKC31" s="2"/>
      <c r="AKD31" s="2"/>
      <c r="AKE31" s="2"/>
      <c r="AKF31" s="2"/>
      <c r="AKG31" s="2"/>
      <c r="AKH31" s="2"/>
      <c r="AKI31" s="2"/>
      <c r="AKJ31" s="2"/>
      <c r="AKK31" s="2"/>
      <c r="AKL31" s="2"/>
      <c r="AKM31" s="2"/>
      <c r="AKN31" s="2"/>
      <c r="AKO31" s="2"/>
      <c r="AKP31" s="2"/>
      <c r="AKQ31" s="2"/>
      <c r="AKR31" s="2"/>
      <c r="AKS31" s="2"/>
      <c r="AKT31" s="2"/>
      <c r="AKU31" s="2"/>
      <c r="AKV31" s="2"/>
      <c r="AKW31" s="2"/>
      <c r="AKX31" s="2"/>
      <c r="AKY31" s="2"/>
      <c r="AKZ31" s="2"/>
      <c r="ALA31" s="2"/>
      <c r="ALB31" s="2"/>
      <c r="ALC31" s="2"/>
      <c r="ALD31" s="2"/>
      <c r="ALE31" s="2"/>
      <c r="ALF31" s="2"/>
      <c r="ALG31" s="2"/>
      <c r="ALH31" s="2"/>
      <c r="ALI31" s="2"/>
      <c r="ALJ31" s="2"/>
      <c r="ALK31" s="2"/>
      <c r="ALL31" s="2"/>
      <c r="ALM31" s="2"/>
      <c r="ALN31" s="2"/>
      <c r="ALO31" s="2"/>
      <c r="ALP31" s="2"/>
      <c r="ALQ31" s="2"/>
      <c r="ALR31" s="2"/>
      <c r="ALS31" s="2"/>
      <c r="ALT31" s="2"/>
      <c r="ALU31" s="2"/>
      <c r="ALV31" s="2"/>
      <c r="ALW31" s="2"/>
      <c r="ALX31" s="2"/>
      <c r="ALY31" s="2"/>
      <c r="ALZ31" s="2"/>
      <c r="AMA31" s="2"/>
      <c r="AMB31" s="2"/>
      <c r="AMC31" s="2"/>
      <c r="AMD31" s="2"/>
      <c r="AME31" s="2"/>
      <c r="AMF31" s="2"/>
      <c r="AMG31" s="2"/>
      <c r="AMH31" s="2"/>
      <c r="AMI31" s="2"/>
      <c r="AMJ31" s="2"/>
      <c r="AMK31" s="2"/>
      <c r="AML31" s="2"/>
      <c r="AMM31" s="2"/>
      <c r="AMN31" s="2"/>
      <c r="AMO31" s="2"/>
      <c r="AMP31" s="2"/>
      <c r="AMQ31" s="2"/>
      <c r="AMR31" s="2"/>
      <c r="AMS31" s="2"/>
      <c r="AMT31" s="2"/>
      <c r="AMU31" s="2"/>
      <c r="AMV31" s="2"/>
      <c r="AMW31" s="2"/>
      <c r="AMX31" s="2"/>
      <c r="AMY31" s="2"/>
      <c r="AMZ31" s="2"/>
      <c r="ANA31" s="2"/>
      <c r="ANB31" s="2"/>
      <c r="ANC31" s="2"/>
      <c r="AND31" s="2"/>
      <c r="ANE31" s="2"/>
      <c r="ANF31" s="2"/>
      <c r="ANG31" s="2"/>
      <c r="ANH31" s="2"/>
      <c r="ANI31" s="2"/>
      <c r="ANJ31" s="2"/>
      <c r="ANK31" s="2"/>
      <c r="ANL31" s="2"/>
      <c r="ANM31" s="2"/>
      <c r="ANN31" s="2"/>
      <c r="ANO31" s="2"/>
      <c r="ANP31" s="2"/>
      <c r="ANQ31" s="2"/>
      <c r="ANR31" s="2"/>
      <c r="ANS31" s="2"/>
      <c r="ANT31" s="2"/>
      <c r="ANU31" s="2"/>
      <c r="ANV31" s="2"/>
      <c r="ANW31" s="2"/>
      <c r="ANX31" s="2"/>
      <c r="ANY31" s="2"/>
      <c r="ANZ31" s="2"/>
      <c r="AOA31" s="2"/>
      <c r="AOB31" s="2"/>
      <c r="AOC31" s="2"/>
      <c r="AOD31" s="2"/>
      <c r="AOE31" s="2"/>
      <c r="AOF31" s="2"/>
      <c r="AOG31" s="2"/>
      <c r="AOH31" s="2"/>
      <c r="AOI31" s="2"/>
      <c r="AOJ31" s="2"/>
      <c r="AOK31" s="2"/>
      <c r="AOL31" s="2"/>
      <c r="AOM31" s="2"/>
      <c r="AON31" s="2"/>
      <c r="AOO31" s="2"/>
      <c r="AOP31" s="2"/>
      <c r="AOQ31" s="2"/>
      <c r="AOR31" s="2"/>
      <c r="AOS31" s="2"/>
      <c r="AOT31" s="2"/>
      <c r="AOU31" s="2"/>
      <c r="AOV31" s="2"/>
      <c r="AOW31" s="2"/>
      <c r="AOX31" s="2"/>
      <c r="AOY31" s="2"/>
      <c r="AOZ31" s="2"/>
      <c r="APA31" s="2"/>
      <c r="APB31" s="2"/>
      <c r="APC31" s="2"/>
      <c r="APD31" s="2"/>
      <c r="APE31" s="2"/>
      <c r="APF31" s="2"/>
      <c r="APG31" s="2"/>
      <c r="APH31" s="2"/>
      <c r="API31" s="2"/>
      <c r="APJ31" s="2"/>
      <c r="APK31" s="2"/>
      <c r="APL31" s="2"/>
      <c r="APM31" s="2"/>
      <c r="APN31" s="2"/>
      <c r="APO31" s="2"/>
      <c r="APP31" s="2"/>
      <c r="APQ31" s="2"/>
      <c r="APR31" s="2"/>
      <c r="APS31" s="2"/>
      <c r="APT31" s="2"/>
      <c r="APU31" s="2"/>
      <c r="APV31" s="2"/>
      <c r="APW31" s="2"/>
      <c r="APX31" s="2"/>
      <c r="APY31" s="2"/>
      <c r="APZ31" s="2"/>
      <c r="AQA31" s="2"/>
      <c r="AQB31" s="2"/>
      <c r="AQC31" s="2"/>
      <c r="AQD31" s="2"/>
      <c r="AQE31" s="2"/>
      <c r="AQF31" s="2"/>
      <c r="AQG31" s="2"/>
      <c r="AQH31" s="2"/>
      <c r="AQI31" s="2"/>
      <c r="AQJ31" s="2"/>
      <c r="AQK31" s="2"/>
      <c r="AQL31" s="2"/>
      <c r="AQM31" s="2"/>
      <c r="AQN31" s="2"/>
      <c r="AQO31" s="2"/>
      <c r="AQP31" s="2"/>
      <c r="AQQ31" s="2"/>
      <c r="AQR31" s="2"/>
      <c r="AQS31" s="2"/>
      <c r="AQT31" s="2"/>
      <c r="AQU31" s="2"/>
      <c r="AQV31" s="2"/>
      <c r="AQW31" s="2"/>
      <c r="AQX31" s="2"/>
      <c r="AQY31" s="2"/>
      <c r="AQZ31" s="2"/>
      <c r="ARA31" s="2"/>
      <c r="ARB31" s="2"/>
      <c r="ARC31" s="2"/>
      <c r="ARD31" s="2"/>
      <c r="ARE31" s="2"/>
      <c r="ARF31" s="2"/>
      <c r="ARG31" s="2"/>
      <c r="ARH31" s="2"/>
      <c r="ARI31" s="2"/>
      <c r="ARJ31" s="2"/>
      <c r="ARK31" s="2"/>
      <c r="ARL31" s="2"/>
      <c r="ARM31" s="2"/>
      <c r="ARN31" s="2"/>
      <c r="ARO31" s="2"/>
      <c r="ARP31" s="2"/>
      <c r="ARQ31" s="2"/>
      <c r="ARR31" s="2"/>
      <c r="ARS31" s="2"/>
      <c r="ART31" s="2"/>
      <c r="ARU31" s="2"/>
      <c r="ARV31" s="2"/>
      <c r="ARW31" s="2"/>
      <c r="ARX31" s="2"/>
      <c r="ARY31" s="2"/>
      <c r="ARZ31" s="2"/>
      <c r="ASA31" s="2"/>
      <c r="ASB31" s="2"/>
      <c r="ASC31" s="2"/>
      <c r="ASD31" s="2"/>
      <c r="ASE31" s="2"/>
      <c r="ASF31" s="2"/>
      <c r="ASG31" s="2"/>
      <c r="ASH31" s="2"/>
      <c r="ASI31" s="2"/>
      <c r="ASJ31" s="2"/>
      <c r="ASK31" s="2"/>
      <c r="ASL31" s="2"/>
      <c r="ASM31" s="2"/>
      <c r="ASN31" s="2"/>
      <c r="ASO31" s="2"/>
      <c r="ASP31" s="2"/>
      <c r="ASQ31" s="2"/>
      <c r="ASR31" s="2"/>
      <c r="ASS31" s="2"/>
      <c r="AST31" s="2"/>
      <c r="ASU31" s="2"/>
      <c r="ASV31" s="2"/>
      <c r="ASW31" s="2"/>
      <c r="ASX31" s="2"/>
      <c r="ASY31" s="2"/>
      <c r="ASZ31" s="2"/>
      <c r="ATA31" s="2"/>
      <c r="ATB31" s="2"/>
      <c r="ATC31" s="2"/>
      <c r="ATD31" s="2"/>
      <c r="ATE31" s="2"/>
      <c r="ATF31" s="2"/>
      <c r="ATG31" s="2"/>
      <c r="ATH31" s="2"/>
      <c r="ATI31" s="2"/>
      <c r="ATJ31" s="2"/>
      <c r="ATK31" s="2"/>
      <c r="ATL31" s="2"/>
      <c r="ATM31" s="2"/>
      <c r="ATN31" s="2"/>
      <c r="ATO31" s="2"/>
      <c r="ATP31" s="2"/>
      <c r="ATQ31" s="2"/>
      <c r="ATR31" s="2"/>
      <c r="ATS31" s="2"/>
      <c r="ATT31" s="2"/>
      <c r="ATU31" s="2"/>
      <c r="ATV31" s="2"/>
      <c r="ATW31" s="2"/>
      <c r="ATX31" s="2"/>
      <c r="ATY31" s="2"/>
      <c r="ATZ31" s="2"/>
      <c r="AUA31" s="2"/>
      <c r="AUB31" s="2"/>
      <c r="AUC31" s="2"/>
      <c r="AUD31" s="2"/>
      <c r="AUE31" s="2"/>
      <c r="AUF31" s="2"/>
      <c r="AUG31" s="2"/>
      <c r="AUH31" s="2"/>
      <c r="AUI31" s="2"/>
      <c r="AUJ31" s="2"/>
      <c r="AUK31" s="2"/>
      <c r="AUL31" s="2"/>
      <c r="AUM31" s="2"/>
      <c r="AUN31" s="2"/>
      <c r="AUO31" s="2"/>
      <c r="AUP31" s="2"/>
      <c r="AUQ31" s="2"/>
      <c r="AUR31" s="2"/>
      <c r="AUS31" s="2"/>
      <c r="AUT31" s="2"/>
      <c r="AUU31" s="2"/>
      <c r="AUV31" s="2"/>
      <c r="AUW31" s="2"/>
      <c r="AUX31" s="2"/>
      <c r="AUY31" s="2"/>
      <c r="AUZ31" s="2"/>
      <c r="AVA31" s="2"/>
      <c r="AVB31" s="2"/>
      <c r="AVC31" s="2"/>
      <c r="AVD31" s="2"/>
      <c r="AVE31" s="2"/>
      <c r="AVF31" s="2"/>
      <c r="AVG31" s="2"/>
      <c r="AVH31" s="2"/>
      <c r="AVI31" s="2"/>
      <c r="AVJ31" s="2"/>
      <c r="AVK31" s="2"/>
      <c r="AVL31" s="2"/>
      <c r="AVM31" s="2"/>
      <c r="AVN31" s="2"/>
      <c r="AVO31" s="2"/>
      <c r="AVP31" s="2"/>
      <c r="AVQ31" s="2"/>
      <c r="AVR31" s="2"/>
      <c r="AVS31" s="2"/>
      <c r="AVT31" s="2"/>
      <c r="AVU31" s="2"/>
      <c r="AVV31" s="2"/>
      <c r="AVW31" s="2"/>
      <c r="AVX31" s="2"/>
      <c r="AVY31" s="2"/>
      <c r="AVZ31" s="2"/>
      <c r="AWA31" s="2"/>
      <c r="AWB31" s="2"/>
      <c r="AWC31" s="2"/>
      <c r="AWD31" s="2"/>
      <c r="AWE31" s="2"/>
      <c r="AWF31" s="2"/>
      <c r="AWG31" s="2"/>
      <c r="AWH31" s="2"/>
      <c r="AWI31" s="2"/>
      <c r="AWJ31" s="2"/>
      <c r="AWK31" s="2"/>
      <c r="AWL31" s="2"/>
      <c r="AWM31" s="2"/>
      <c r="AWN31" s="2"/>
      <c r="AWO31" s="2"/>
      <c r="AWP31" s="2"/>
      <c r="AWQ31" s="2"/>
      <c r="AWR31" s="2"/>
      <c r="AWS31" s="2"/>
      <c r="AWT31" s="2"/>
      <c r="AWU31" s="2"/>
      <c r="AWV31" s="2"/>
      <c r="AWW31" s="2"/>
      <c r="AWX31" s="2"/>
      <c r="AWY31" s="2"/>
      <c r="AWZ31" s="2"/>
      <c r="AXA31" s="2"/>
      <c r="AXB31" s="2"/>
      <c r="AXC31" s="2"/>
      <c r="AXD31" s="2"/>
      <c r="AXE31" s="2"/>
      <c r="AXF31" s="2"/>
      <c r="AXG31" s="2"/>
      <c r="AXH31" s="2"/>
      <c r="AXI31" s="2"/>
      <c r="AXJ31" s="2"/>
      <c r="AXK31" s="2"/>
      <c r="AXL31" s="2"/>
      <c r="AXM31" s="2"/>
      <c r="AXN31" s="2"/>
      <c r="AXO31" s="2"/>
      <c r="AXP31" s="2"/>
      <c r="AXQ31" s="2"/>
      <c r="AXR31" s="2"/>
      <c r="AXS31" s="2"/>
      <c r="AXT31" s="2"/>
      <c r="AXU31" s="2"/>
      <c r="AXV31" s="2"/>
      <c r="AXW31" s="2"/>
      <c r="AXX31" s="2"/>
      <c r="AXY31" s="2"/>
      <c r="AXZ31" s="2"/>
      <c r="AYA31" s="2"/>
      <c r="AYB31" s="2"/>
      <c r="AYC31" s="2"/>
      <c r="AYD31" s="2"/>
      <c r="AYE31" s="2"/>
      <c r="AYF31" s="2"/>
      <c r="AYG31" s="2"/>
      <c r="AYH31" s="2"/>
      <c r="AYI31" s="2"/>
      <c r="AYJ31" s="2"/>
      <c r="AYK31" s="2"/>
      <c r="AYL31" s="2"/>
      <c r="AYM31" s="2"/>
      <c r="AYN31" s="2"/>
      <c r="AYO31" s="2"/>
      <c r="AYP31" s="2"/>
      <c r="AYQ31" s="2"/>
      <c r="AYR31" s="2"/>
      <c r="AYS31" s="2"/>
      <c r="AYT31" s="2"/>
      <c r="AYU31" s="2"/>
      <c r="AYV31" s="2"/>
      <c r="AYW31" s="2"/>
      <c r="AYX31" s="2"/>
      <c r="AYY31" s="2"/>
      <c r="AYZ31" s="2"/>
      <c r="AZA31" s="2"/>
      <c r="AZB31" s="2"/>
      <c r="AZC31" s="2"/>
      <c r="AZD31" s="2"/>
      <c r="AZE31" s="2"/>
      <c r="AZF31" s="2"/>
      <c r="AZG31" s="2"/>
      <c r="AZH31" s="2"/>
      <c r="AZI31" s="2"/>
      <c r="AZJ31" s="2"/>
      <c r="AZK31" s="2"/>
      <c r="AZL31" s="2"/>
      <c r="AZM31" s="2"/>
      <c r="AZN31" s="2"/>
      <c r="AZO31" s="2"/>
      <c r="AZP31" s="2"/>
      <c r="AZQ31" s="2"/>
      <c r="AZR31" s="2"/>
      <c r="AZS31" s="2"/>
      <c r="AZT31" s="2"/>
      <c r="AZU31" s="2"/>
      <c r="AZV31" s="2"/>
      <c r="AZW31" s="2"/>
      <c r="AZX31" s="2"/>
      <c r="AZY31" s="2"/>
      <c r="AZZ31" s="2"/>
      <c r="BAA31" s="2"/>
      <c r="BAB31" s="2"/>
      <c r="BAC31" s="2"/>
      <c r="BAD31" s="2"/>
      <c r="BAE31" s="2"/>
      <c r="BAF31" s="2"/>
      <c r="BAG31" s="2"/>
      <c r="BAH31" s="2"/>
      <c r="BAI31" s="2"/>
      <c r="BAJ31" s="2"/>
      <c r="BAK31" s="2"/>
      <c r="BAL31" s="2"/>
      <c r="BAM31" s="2"/>
      <c r="BAN31" s="2"/>
      <c r="BAO31" s="2"/>
      <c r="BAP31" s="2"/>
      <c r="BAQ31" s="2"/>
      <c r="BAR31" s="2"/>
      <c r="BAS31" s="2"/>
      <c r="BAT31" s="2"/>
      <c r="BAU31" s="2"/>
      <c r="BAV31" s="2"/>
      <c r="BAW31" s="2"/>
      <c r="BAX31" s="2"/>
      <c r="BAY31" s="2"/>
      <c r="BAZ31" s="2"/>
      <c r="BBA31" s="2"/>
      <c r="BBB31" s="2"/>
      <c r="BBC31" s="2"/>
      <c r="BBD31" s="2"/>
      <c r="BBE31" s="2"/>
      <c r="BBF31" s="2"/>
      <c r="BBG31" s="2"/>
      <c r="BBH31" s="2"/>
      <c r="BBI31" s="2"/>
      <c r="BBJ31" s="2"/>
      <c r="BBK31" s="2"/>
      <c r="BBL31" s="2"/>
      <c r="BBM31" s="2"/>
      <c r="BBN31" s="2"/>
      <c r="BBO31" s="2"/>
      <c r="BBP31" s="2"/>
      <c r="BBQ31" s="2"/>
      <c r="BBR31" s="2"/>
      <c r="BBS31" s="2"/>
      <c r="BBT31" s="2"/>
      <c r="BBU31" s="2"/>
      <c r="BBV31" s="2"/>
      <c r="BBW31" s="2"/>
      <c r="BBX31" s="2"/>
      <c r="BBY31" s="2"/>
      <c r="BBZ31" s="2"/>
      <c r="BCA31" s="2"/>
      <c r="BCB31" s="2"/>
      <c r="BCC31" s="2"/>
      <c r="BCD31" s="2"/>
      <c r="BCE31" s="2"/>
      <c r="BCF31" s="2"/>
      <c r="BCG31" s="2"/>
      <c r="BCH31" s="2"/>
      <c r="BCI31" s="2"/>
      <c r="BCJ31" s="2"/>
      <c r="BCK31" s="2"/>
      <c r="BCL31" s="2"/>
      <c r="BCM31" s="2"/>
      <c r="BCN31" s="2"/>
      <c r="BCO31" s="2"/>
      <c r="BCP31" s="2"/>
      <c r="BCQ31" s="2"/>
      <c r="BCR31" s="2"/>
      <c r="BCS31" s="2"/>
      <c r="BCT31" s="2"/>
      <c r="BCU31" s="2"/>
      <c r="BCV31" s="2"/>
      <c r="BCW31" s="2"/>
      <c r="BCX31" s="2"/>
      <c r="BCY31" s="2"/>
      <c r="BCZ31" s="2"/>
      <c r="BDA31" s="2"/>
      <c r="BDB31" s="2"/>
      <c r="BDC31" s="2"/>
      <c r="BDD31" s="2"/>
      <c r="BDE31" s="2"/>
      <c r="BDF31" s="2"/>
      <c r="BDG31" s="2"/>
      <c r="BDH31" s="2"/>
      <c r="BDI31" s="2"/>
      <c r="BDJ31" s="2"/>
      <c r="BDK31" s="2"/>
      <c r="BDL31" s="2"/>
      <c r="BDM31" s="2"/>
      <c r="BDN31" s="2"/>
      <c r="BDO31" s="2"/>
      <c r="BDP31" s="2"/>
      <c r="BDQ31" s="2"/>
      <c r="BDR31" s="2"/>
      <c r="BDS31" s="2"/>
      <c r="BDT31" s="2"/>
      <c r="BDU31" s="2"/>
      <c r="BDV31" s="2"/>
      <c r="BDW31" s="2"/>
      <c r="BDX31" s="2"/>
      <c r="BDY31" s="2"/>
      <c r="BDZ31" s="2"/>
      <c r="BEA31" s="2"/>
      <c r="BEB31" s="2"/>
      <c r="BEC31" s="2"/>
      <c r="BED31" s="2"/>
      <c r="BEE31" s="2"/>
      <c r="BEF31" s="2"/>
      <c r="BEG31" s="2"/>
      <c r="BEH31" s="2"/>
      <c r="BEI31" s="2"/>
      <c r="BEJ31" s="2"/>
      <c r="BEK31" s="2"/>
      <c r="BEL31" s="2"/>
      <c r="BEM31" s="2"/>
      <c r="BEN31" s="2"/>
      <c r="BEO31" s="2"/>
      <c r="BEP31" s="2"/>
      <c r="BEQ31" s="2"/>
      <c r="BER31" s="2"/>
      <c r="BES31" s="2"/>
      <c r="BET31" s="2"/>
      <c r="BEU31" s="2"/>
      <c r="BEV31" s="2"/>
      <c r="BEW31" s="2"/>
      <c r="BEX31" s="2"/>
      <c r="BEY31" s="2"/>
      <c r="BEZ31" s="2"/>
      <c r="BFA31" s="2"/>
      <c r="BFB31" s="2"/>
      <c r="BFC31" s="2"/>
      <c r="BFD31" s="2"/>
      <c r="BFE31" s="2"/>
      <c r="BFF31" s="2"/>
      <c r="BFG31" s="2"/>
      <c r="BFH31" s="2"/>
      <c r="BFI31" s="2"/>
      <c r="BFJ31" s="2"/>
      <c r="BFK31" s="2"/>
      <c r="BFL31" s="2"/>
      <c r="BFM31" s="2"/>
      <c r="BFN31" s="2"/>
      <c r="BFO31" s="2"/>
      <c r="BFP31" s="2"/>
      <c r="BFQ31" s="2"/>
      <c r="BFR31" s="2"/>
      <c r="BFS31" s="2"/>
      <c r="BFT31" s="2"/>
      <c r="BFU31" s="2"/>
      <c r="BFV31" s="2"/>
      <c r="BFW31" s="2"/>
      <c r="BFX31" s="2"/>
      <c r="BFY31" s="2"/>
      <c r="BFZ31" s="2"/>
      <c r="BGA31" s="2"/>
      <c r="BGB31" s="2"/>
      <c r="BGC31" s="2"/>
      <c r="BGD31" s="2"/>
      <c r="BGE31" s="2"/>
      <c r="BGF31" s="2"/>
      <c r="BGG31" s="2"/>
      <c r="BGH31" s="2"/>
      <c r="BGI31" s="2"/>
      <c r="BGJ31" s="2"/>
      <c r="BGK31" s="2"/>
      <c r="BGL31" s="2"/>
      <c r="BGM31" s="2"/>
      <c r="BGN31" s="2"/>
      <c r="BGO31" s="2"/>
      <c r="BGP31" s="2"/>
      <c r="BGQ31" s="2"/>
      <c r="BGR31" s="2"/>
      <c r="BGS31" s="2"/>
      <c r="BGT31" s="2"/>
      <c r="BGU31" s="2"/>
      <c r="BGV31" s="2"/>
      <c r="BGW31" s="2"/>
      <c r="BGX31" s="2"/>
      <c r="BGY31" s="2"/>
      <c r="BGZ31" s="2"/>
      <c r="BHA31" s="2"/>
      <c r="BHB31" s="2"/>
      <c r="BHC31" s="2"/>
      <c r="BHD31" s="2"/>
      <c r="BHE31" s="2"/>
      <c r="BHF31" s="2"/>
      <c r="BHG31" s="2"/>
      <c r="BHH31" s="2"/>
      <c r="BHI31" s="2"/>
      <c r="BHJ31" s="2"/>
      <c r="BHK31" s="2"/>
      <c r="BHL31" s="2"/>
      <c r="BHM31" s="2"/>
      <c r="BHN31" s="2"/>
      <c r="BHO31" s="2"/>
      <c r="BHP31" s="2"/>
      <c r="BHQ31" s="2"/>
      <c r="BHR31" s="2"/>
      <c r="BHS31" s="2"/>
      <c r="BHT31" s="2"/>
      <c r="BHU31" s="2"/>
      <c r="BHV31" s="2"/>
      <c r="BHW31" s="2"/>
      <c r="BHX31" s="2"/>
      <c r="BHY31" s="2"/>
      <c r="BHZ31" s="2"/>
      <c r="BIA31" s="2"/>
      <c r="BIB31" s="2"/>
      <c r="BIC31" s="2"/>
      <c r="BID31" s="2"/>
      <c r="BIE31" s="2"/>
      <c r="BIF31" s="2"/>
      <c r="BIG31" s="2"/>
      <c r="BIH31" s="2"/>
      <c r="BII31" s="2"/>
      <c r="BIJ31" s="2"/>
      <c r="BIK31" s="2"/>
      <c r="BIL31" s="2"/>
      <c r="BIM31" s="2"/>
      <c r="BIN31" s="2"/>
      <c r="BIO31" s="2"/>
      <c r="BIP31" s="2"/>
      <c r="BIQ31" s="2"/>
      <c r="BIR31" s="2"/>
      <c r="BIS31" s="2"/>
      <c r="BIT31" s="2"/>
      <c r="BIU31" s="2"/>
      <c r="BIV31" s="2"/>
      <c r="BIW31" s="2"/>
      <c r="BIX31" s="2"/>
      <c r="BIY31" s="2"/>
      <c r="BIZ31" s="2"/>
      <c r="BJA31" s="2"/>
      <c r="BJB31" s="2"/>
      <c r="BJC31" s="2"/>
      <c r="BJD31" s="2"/>
      <c r="BJE31" s="2"/>
      <c r="BJF31" s="2"/>
      <c r="BJG31" s="2"/>
      <c r="BJH31" s="2"/>
      <c r="BJI31" s="2"/>
      <c r="BJJ31" s="2"/>
      <c r="BJK31" s="2"/>
      <c r="BJL31" s="2"/>
      <c r="BJM31" s="2"/>
      <c r="BJN31" s="2"/>
      <c r="BJO31" s="2"/>
      <c r="BJP31" s="2"/>
      <c r="BJQ31" s="2"/>
      <c r="BJR31" s="2"/>
      <c r="BJS31" s="2"/>
      <c r="BJT31" s="2"/>
      <c r="BJU31" s="2"/>
      <c r="BJV31" s="2"/>
      <c r="BJW31" s="2"/>
      <c r="BJX31" s="2"/>
      <c r="BJY31" s="2"/>
      <c r="BJZ31" s="2"/>
      <c r="BKA31" s="2"/>
      <c r="BKB31" s="2"/>
      <c r="BKC31" s="2"/>
      <c r="BKD31" s="2"/>
      <c r="BKE31" s="2"/>
      <c r="BKF31" s="2"/>
      <c r="BKG31" s="2"/>
      <c r="BKH31" s="2"/>
      <c r="BKI31" s="2"/>
      <c r="BKJ31" s="2"/>
      <c r="BKK31" s="2"/>
      <c r="BKL31" s="2"/>
      <c r="BKM31" s="2"/>
      <c r="BKN31" s="2"/>
      <c r="BKO31" s="2"/>
      <c r="BKP31" s="2"/>
      <c r="BKQ31" s="2"/>
      <c r="BKR31" s="2"/>
      <c r="BKS31" s="2"/>
      <c r="BKT31" s="2"/>
      <c r="BKU31" s="2"/>
      <c r="BKV31" s="2"/>
      <c r="BKW31" s="2"/>
      <c r="BKX31" s="2"/>
      <c r="BKY31" s="2"/>
      <c r="BKZ31" s="2"/>
      <c r="BLA31" s="2"/>
      <c r="BLB31" s="2"/>
      <c r="BLC31" s="2"/>
      <c r="BLD31" s="2"/>
      <c r="BLE31" s="2"/>
      <c r="BLF31" s="2"/>
      <c r="BLG31" s="2"/>
      <c r="BLH31" s="2"/>
      <c r="BLI31" s="2"/>
      <c r="BLJ31" s="2"/>
      <c r="BLK31" s="2"/>
      <c r="BLL31" s="2"/>
      <c r="BLM31" s="2"/>
      <c r="BLN31" s="2"/>
      <c r="BLO31" s="2"/>
      <c r="BLP31" s="2"/>
      <c r="BLQ31" s="2"/>
      <c r="BLR31" s="2"/>
      <c r="BLS31" s="2"/>
      <c r="BLT31" s="2"/>
      <c r="BLU31" s="2"/>
      <c r="BLV31" s="2"/>
      <c r="BLW31" s="2"/>
      <c r="BLX31" s="2"/>
      <c r="BLY31" s="2"/>
      <c r="BLZ31" s="2"/>
      <c r="BMA31" s="2"/>
      <c r="BMB31" s="2"/>
      <c r="BMC31" s="2"/>
      <c r="BMD31" s="2"/>
      <c r="BME31" s="2"/>
      <c r="BMF31" s="2"/>
      <c r="BMG31" s="2"/>
      <c r="BMH31" s="2"/>
      <c r="BMI31" s="2"/>
      <c r="BMJ31" s="2"/>
      <c r="BMK31" s="2"/>
      <c r="BML31" s="2"/>
      <c r="BMM31" s="2"/>
      <c r="BMN31" s="2"/>
      <c r="BMO31" s="2"/>
      <c r="BMP31" s="2"/>
      <c r="BMQ31" s="2"/>
      <c r="BMR31" s="2"/>
      <c r="BMS31" s="2"/>
      <c r="BMT31" s="2"/>
      <c r="BMU31" s="2"/>
      <c r="BMV31" s="2"/>
      <c r="BMW31" s="2"/>
      <c r="BMX31" s="2"/>
      <c r="BMY31" s="2"/>
      <c r="BMZ31" s="2"/>
      <c r="BNA31" s="2"/>
      <c r="BNB31" s="2"/>
      <c r="BNC31" s="2"/>
      <c r="BND31" s="2"/>
      <c r="BNE31" s="2"/>
      <c r="BNF31" s="2"/>
      <c r="BNG31" s="2"/>
      <c r="BNH31" s="2"/>
      <c r="BNI31" s="2"/>
      <c r="BNJ31" s="2"/>
      <c r="BNK31" s="2"/>
      <c r="BNL31" s="2"/>
      <c r="BNM31" s="2"/>
      <c r="BNN31" s="2"/>
      <c r="BNO31" s="2"/>
      <c r="BNP31" s="2"/>
      <c r="BNQ31" s="2"/>
      <c r="BNR31" s="2"/>
      <c r="BNS31" s="2"/>
      <c r="BNT31" s="2"/>
      <c r="BNU31" s="2"/>
      <c r="BNV31" s="2"/>
      <c r="BNW31" s="2"/>
      <c r="BNX31" s="2"/>
      <c r="BNY31" s="2"/>
      <c r="BNZ31" s="2"/>
      <c r="BOA31" s="2"/>
      <c r="BOB31" s="2"/>
      <c r="BOC31" s="2"/>
      <c r="BOD31" s="2"/>
      <c r="BOE31" s="2"/>
      <c r="BOF31" s="2"/>
      <c r="BOG31" s="2"/>
      <c r="BOH31" s="2"/>
      <c r="BOI31" s="2"/>
      <c r="BOJ31" s="2"/>
      <c r="BOK31" s="2"/>
      <c r="BOL31" s="2"/>
      <c r="BOM31" s="2"/>
      <c r="BON31" s="2"/>
      <c r="BOO31" s="2"/>
      <c r="BOP31" s="2"/>
      <c r="BOQ31" s="2"/>
      <c r="BOR31" s="2"/>
      <c r="BOS31" s="2"/>
      <c r="BOT31" s="2"/>
      <c r="BOU31" s="2"/>
      <c r="BOV31" s="2"/>
      <c r="BOW31" s="2"/>
      <c r="BOX31" s="2"/>
      <c r="BOY31" s="2"/>
      <c r="BOZ31" s="2"/>
      <c r="BPA31" s="2"/>
      <c r="BPB31" s="2"/>
      <c r="BPC31" s="2"/>
      <c r="BPD31" s="2"/>
      <c r="BPE31" s="2"/>
      <c r="BPF31" s="2"/>
      <c r="BPG31" s="2"/>
      <c r="BPH31" s="2"/>
      <c r="BPI31" s="2"/>
      <c r="BPJ31" s="2"/>
      <c r="BPK31" s="2"/>
      <c r="BPL31" s="2"/>
      <c r="BPM31" s="2"/>
      <c r="BPN31" s="2"/>
      <c r="BPO31" s="2"/>
      <c r="BPP31" s="2"/>
      <c r="BPQ31" s="2"/>
      <c r="BPR31" s="2"/>
      <c r="BPS31" s="2"/>
      <c r="BPT31" s="2"/>
      <c r="BPU31" s="2"/>
      <c r="BPV31" s="2"/>
      <c r="BPW31" s="2"/>
      <c r="BPX31" s="2"/>
      <c r="BPY31" s="2"/>
      <c r="BPZ31" s="2"/>
      <c r="BQA31" s="2"/>
      <c r="BQB31" s="2"/>
      <c r="BQC31" s="2"/>
      <c r="BQD31" s="2"/>
      <c r="BQE31" s="2"/>
      <c r="BQF31" s="2"/>
      <c r="BQG31" s="2"/>
      <c r="BQH31" s="2"/>
      <c r="BQI31" s="2"/>
      <c r="BQJ31" s="2"/>
      <c r="BQK31" s="2"/>
      <c r="BQL31" s="2"/>
      <c r="BQM31" s="2"/>
      <c r="BQN31" s="2"/>
      <c r="BQO31" s="2"/>
      <c r="BQP31" s="2"/>
      <c r="BQQ31" s="2"/>
      <c r="BQR31" s="2"/>
      <c r="BQS31" s="2"/>
      <c r="BQT31" s="2"/>
      <c r="BQU31" s="2"/>
      <c r="BQV31" s="2"/>
      <c r="BQW31" s="2"/>
      <c r="BQX31" s="2"/>
      <c r="BQY31" s="2"/>
      <c r="BQZ31" s="2"/>
      <c r="BRA31" s="2"/>
      <c r="BRB31" s="2"/>
      <c r="BRC31" s="2"/>
      <c r="BRD31" s="2"/>
      <c r="BRE31" s="2"/>
      <c r="BRF31" s="2"/>
      <c r="BRG31" s="2"/>
      <c r="BRH31" s="2"/>
      <c r="BRI31" s="2"/>
      <c r="BRJ31" s="2"/>
      <c r="BRK31" s="2"/>
      <c r="BRL31" s="2"/>
      <c r="BRM31" s="2"/>
      <c r="BRN31" s="2"/>
      <c r="BRO31" s="2"/>
      <c r="BRP31" s="2"/>
      <c r="BRQ31" s="2"/>
      <c r="BRR31" s="2"/>
      <c r="BRS31" s="2"/>
      <c r="BRT31" s="2"/>
      <c r="BRU31" s="2"/>
      <c r="BRV31" s="2"/>
      <c r="BRW31" s="2"/>
      <c r="BRX31" s="2"/>
      <c r="BRY31" s="2"/>
      <c r="BRZ31" s="2"/>
      <c r="BSA31" s="2"/>
      <c r="BSB31" s="2"/>
      <c r="BSC31" s="2"/>
      <c r="BSD31" s="2"/>
      <c r="BSE31" s="2"/>
      <c r="BSF31" s="2"/>
      <c r="BSG31" s="2"/>
      <c r="BSH31" s="2"/>
      <c r="BSI31" s="2"/>
      <c r="BSJ31" s="2"/>
      <c r="BSK31" s="2"/>
      <c r="BSL31" s="2"/>
      <c r="BSM31" s="2"/>
      <c r="BSN31" s="2"/>
      <c r="BSO31" s="2"/>
      <c r="BSP31" s="2"/>
      <c r="BSQ31" s="2"/>
      <c r="BSR31" s="2"/>
      <c r="BSS31" s="2"/>
      <c r="BST31" s="2"/>
      <c r="BSU31" s="2"/>
      <c r="BSV31" s="2"/>
      <c r="BSW31" s="2"/>
      <c r="BSX31" s="2"/>
      <c r="BSY31" s="2"/>
      <c r="BSZ31" s="2"/>
      <c r="BTA31" s="2"/>
      <c r="BTB31" s="2"/>
      <c r="BTC31" s="2"/>
      <c r="BTD31" s="2"/>
      <c r="BTE31" s="2"/>
      <c r="BTF31" s="2"/>
      <c r="BTG31" s="2"/>
      <c r="BTH31" s="2"/>
      <c r="BTI31" s="2"/>
      <c r="BTJ31" s="2"/>
      <c r="BTK31" s="2"/>
      <c r="BTL31" s="2"/>
      <c r="BTM31" s="2"/>
      <c r="BTN31" s="2"/>
      <c r="BTO31" s="2"/>
      <c r="BTP31" s="2"/>
      <c r="BTQ31" s="2"/>
      <c r="BTR31" s="2"/>
      <c r="BTS31" s="2"/>
      <c r="BTT31" s="2"/>
      <c r="BTU31" s="2"/>
      <c r="BTV31" s="2"/>
      <c r="BTW31" s="2"/>
      <c r="BTX31" s="2"/>
      <c r="BTY31" s="2"/>
      <c r="BTZ31" s="2"/>
      <c r="BUA31" s="2"/>
      <c r="BUB31" s="2"/>
      <c r="BUC31" s="2"/>
      <c r="BUD31" s="2"/>
      <c r="BUE31" s="2"/>
      <c r="BUF31" s="2"/>
      <c r="BUG31" s="2"/>
      <c r="BUH31" s="2"/>
      <c r="BUI31" s="2"/>
      <c r="BUJ31" s="2"/>
      <c r="BUK31" s="2"/>
      <c r="BUL31" s="2"/>
      <c r="BUM31" s="2"/>
      <c r="BUN31" s="2"/>
      <c r="BUO31" s="2"/>
      <c r="BUP31" s="2"/>
      <c r="BUQ31" s="2"/>
      <c r="BUR31" s="2"/>
      <c r="BUS31" s="2"/>
      <c r="BUT31" s="2"/>
    </row>
    <row r="32" spans="1:1918" s="2" customFormat="1" ht="14.25" x14ac:dyDescent="0.2">
      <c r="A32" s="22">
        <v>1845</v>
      </c>
      <c r="B32" s="23" t="s">
        <v>37</v>
      </c>
      <c r="C32" s="51">
        <v>4168056.67</v>
      </c>
      <c r="D32" s="52">
        <v>0</v>
      </c>
      <c r="E32" s="52">
        <v>0</v>
      </c>
      <c r="F32" s="52">
        <v>0</v>
      </c>
      <c r="G32" s="53">
        <f t="shared" si="6"/>
        <v>4168056.67</v>
      </c>
      <c r="H32" s="54">
        <v>0</v>
      </c>
      <c r="I32" s="55">
        <v>0</v>
      </c>
      <c r="J32" s="61">
        <v>518222.21</v>
      </c>
      <c r="K32" s="63">
        <v>0</v>
      </c>
      <c r="L32" s="63">
        <v>0</v>
      </c>
      <c r="M32" s="62">
        <f t="shared" si="7"/>
        <v>518222.21</v>
      </c>
      <c r="N32" s="64">
        <v>0</v>
      </c>
      <c r="O32" s="64">
        <v>483538.42</v>
      </c>
      <c r="P32" s="25">
        <v>29.885429630343825</v>
      </c>
      <c r="Q32" s="28">
        <f t="shared" si="8"/>
        <v>3.3461121769675396E-2</v>
      </c>
      <c r="R32" s="34">
        <v>45</v>
      </c>
      <c r="S32" s="27">
        <f t="shared" si="9"/>
        <v>2.2222222222222223E-2</v>
      </c>
      <c r="T32" s="73">
        <f t="shared" si="13"/>
        <v>139467.85177777775</v>
      </c>
      <c r="U32" s="73">
        <f t="shared" si="5"/>
        <v>11516.049111111111</v>
      </c>
      <c r="V32" s="74">
        <f t="shared" si="12"/>
        <v>5372.6491111111109</v>
      </c>
      <c r="W32" s="71">
        <v>0</v>
      </c>
      <c r="X32" s="75">
        <f t="shared" si="10"/>
        <v>156356.54999999999</v>
      </c>
      <c r="Y32" s="91">
        <v>156356.54999999999</v>
      </c>
      <c r="Z32" s="94">
        <f t="shared" si="11"/>
        <v>0</v>
      </c>
    </row>
    <row r="33" spans="1:26" ht="14.25" x14ac:dyDescent="0.2">
      <c r="A33" s="22">
        <v>1850</v>
      </c>
      <c r="B33" s="23" t="s">
        <v>38</v>
      </c>
      <c r="C33" s="51">
        <v>3765974.2300000004</v>
      </c>
      <c r="D33" s="52">
        <v>51007.479999999981</v>
      </c>
      <c r="E33" s="52">
        <v>114.83999999999999</v>
      </c>
      <c r="F33" s="52">
        <v>70993.279999999984</v>
      </c>
      <c r="G33" s="53">
        <f t="shared" si="6"/>
        <v>3643858.6300000008</v>
      </c>
      <c r="H33" s="54">
        <v>8.99</v>
      </c>
      <c r="I33" s="55">
        <v>0</v>
      </c>
      <c r="J33" s="61">
        <v>197981</v>
      </c>
      <c r="K33" s="63">
        <v>0</v>
      </c>
      <c r="L33" s="63">
        <v>0</v>
      </c>
      <c r="M33" s="62">
        <f t="shared" si="7"/>
        <v>197981</v>
      </c>
      <c r="N33" s="64">
        <v>0</v>
      </c>
      <c r="O33" s="64">
        <v>254422.74</v>
      </c>
      <c r="P33" s="25">
        <v>31.945375650325886</v>
      </c>
      <c r="Q33" s="28">
        <f t="shared" si="8"/>
        <v>3.1303435306130098E-2</v>
      </c>
      <c r="R33" s="34">
        <v>45</v>
      </c>
      <c r="S33" s="27">
        <f t="shared" si="9"/>
        <v>2.2222222222222223E-2</v>
      </c>
      <c r="T33" s="73">
        <f t="shared" si="13"/>
        <v>114074.28288888888</v>
      </c>
      <c r="U33" s="73">
        <f t="shared" si="5"/>
        <v>4399.5777777777776</v>
      </c>
      <c r="V33" s="74">
        <f t="shared" si="12"/>
        <v>2826.9193333333333</v>
      </c>
      <c r="W33" s="71">
        <v>0</v>
      </c>
      <c r="X33" s="75">
        <f t="shared" si="10"/>
        <v>121300.78</v>
      </c>
      <c r="Y33" s="91">
        <v>121300.78</v>
      </c>
      <c r="Z33" s="94">
        <f t="shared" si="11"/>
        <v>0</v>
      </c>
    </row>
    <row r="34" spans="1:26" ht="14.25" x14ac:dyDescent="0.2">
      <c r="A34" s="22">
        <v>1850</v>
      </c>
      <c r="B34" s="23" t="s">
        <v>93</v>
      </c>
      <c r="C34" s="51">
        <v>96563.029999999737</v>
      </c>
      <c r="D34" s="52">
        <v>0</v>
      </c>
      <c r="E34" s="52">
        <v>0</v>
      </c>
      <c r="F34" s="52">
        <v>0</v>
      </c>
      <c r="G34" s="53">
        <f t="shared" si="6"/>
        <v>96563.029999999737</v>
      </c>
      <c r="H34" s="54">
        <v>0</v>
      </c>
      <c r="I34" s="55">
        <v>0</v>
      </c>
      <c r="J34" s="61">
        <v>623.88</v>
      </c>
      <c r="K34" s="63">
        <v>0</v>
      </c>
      <c r="L34" s="63">
        <v>0</v>
      </c>
      <c r="M34" s="62">
        <f t="shared" si="7"/>
        <v>623.88</v>
      </c>
      <c r="N34" s="64">
        <v>0</v>
      </c>
      <c r="O34" s="64">
        <v>14263.02</v>
      </c>
      <c r="P34" s="25">
        <v>34.66617274862196</v>
      </c>
      <c r="Q34" s="28">
        <f t="shared" si="8"/>
        <v>2.8846564841506817E-2</v>
      </c>
      <c r="R34" s="34">
        <v>45</v>
      </c>
      <c r="S34" s="27">
        <f t="shared" si="9"/>
        <v>2.2222222222222223E-2</v>
      </c>
      <c r="T34" s="73">
        <f t="shared" si="13"/>
        <v>2785.5117061873607</v>
      </c>
      <c r="U34" s="73">
        <f t="shared" si="5"/>
        <v>13.864000000000001</v>
      </c>
      <c r="V34" s="74">
        <f t="shared" si="12"/>
        <v>158.47800000000001</v>
      </c>
      <c r="W34" s="71">
        <v>0</v>
      </c>
      <c r="X34" s="75">
        <f t="shared" si="10"/>
        <v>2957.8537061873608</v>
      </c>
      <c r="Y34" s="91">
        <v>2957.86</v>
      </c>
      <c r="Z34" s="94">
        <f t="shared" si="11"/>
        <v>6.2938126393419225E-3</v>
      </c>
    </row>
    <row r="35" spans="1:26" ht="14.25" x14ac:dyDescent="0.2">
      <c r="A35" s="22">
        <v>1850</v>
      </c>
      <c r="B35" s="23" t="s">
        <v>95</v>
      </c>
      <c r="C35" s="51">
        <v>9004.7800000000007</v>
      </c>
      <c r="D35" s="52">
        <v>0</v>
      </c>
      <c r="E35" s="52">
        <v>0</v>
      </c>
      <c r="F35" s="52">
        <v>0</v>
      </c>
      <c r="G35" s="53">
        <f t="shared" si="6"/>
        <v>9004.7800000000007</v>
      </c>
      <c r="H35" s="54">
        <v>0</v>
      </c>
      <c r="I35" s="55">
        <v>0</v>
      </c>
      <c r="J35" s="61">
        <v>0</v>
      </c>
      <c r="K35" s="63">
        <v>0</v>
      </c>
      <c r="L35" s="63">
        <v>0</v>
      </c>
      <c r="M35" s="62">
        <f t="shared" si="7"/>
        <v>0</v>
      </c>
      <c r="N35" s="64">
        <v>0</v>
      </c>
      <c r="O35" s="64">
        <v>0</v>
      </c>
      <c r="P35" s="25">
        <v>1.0338236796755977</v>
      </c>
      <c r="Q35" s="28">
        <f t="shared" si="8"/>
        <v>0.96728293195391768</v>
      </c>
      <c r="R35" s="34">
        <v>45</v>
      </c>
      <c r="S35" s="27">
        <f t="shared" si="9"/>
        <v>2.2222222222222223E-2</v>
      </c>
      <c r="T35" s="73">
        <f t="shared" si="13"/>
        <v>8710.17</v>
      </c>
      <c r="U35" s="73">
        <f t="shared" si="5"/>
        <v>0</v>
      </c>
      <c r="V35" s="74">
        <f t="shared" si="12"/>
        <v>0</v>
      </c>
      <c r="W35" s="71">
        <v>0</v>
      </c>
      <c r="X35" s="75">
        <f t="shared" si="10"/>
        <v>8710.17</v>
      </c>
      <c r="Y35" s="91">
        <v>8710.17</v>
      </c>
      <c r="Z35" s="94">
        <f t="shared" si="11"/>
        <v>0</v>
      </c>
    </row>
    <row r="36" spans="1:26" ht="14.25" x14ac:dyDescent="0.2">
      <c r="A36" s="22">
        <v>1850</v>
      </c>
      <c r="B36" s="23" t="s">
        <v>94</v>
      </c>
      <c r="C36" s="51">
        <v>73440.509999999995</v>
      </c>
      <c r="D36" s="52">
        <v>0</v>
      </c>
      <c r="E36" s="52">
        <v>0</v>
      </c>
      <c r="F36" s="52">
        <v>0</v>
      </c>
      <c r="G36" s="53">
        <f t="shared" si="6"/>
        <v>73440.509999999995</v>
      </c>
      <c r="H36" s="54">
        <v>0</v>
      </c>
      <c r="I36" s="55">
        <v>0</v>
      </c>
      <c r="J36" s="61">
        <v>50711.01</v>
      </c>
      <c r="K36" s="63">
        <v>0</v>
      </c>
      <c r="L36" s="63">
        <v>0</v>
      </c>
      <c r="M36" s="62">
        <f t="shared" si="7"/>
        <v>50711.01</v>
      </c>
      <c r="N36" s="64">
        <v>0</v>
      </c>
      <c r="O36" s="64">
        <v>-43250.5</v>
      </c>
      <c r="P36" s="25">
        <v>41.120323729373048</v>
      </c>
      <c r="Q36" s="28">
        <f t="shared" si="8"/>
        <v>2.4318874690319632E-2</v>
      </c>
      <c r="R36" s="34">
        <v>45</v>
      </c>
      <c r="S36" s="27">
        <f t="shared" si="9"/>
        <v>2.2222222222222223E-2</v>
      </c>
      <c r="T36" s="73">
        <f t="shared" si="13"/>
        <v>1785.9905598831658</v>
      </c>
      <c r="U36" s="73">
        <f t="shared" si="5"/>
        <v>1126.9113333333335</v>
      </c>
      <c r="V36" s="74">
        <f t="shared" si="12"/>
        <v>-480.56111111111113</v>
      </c>
      <c r="W36" s="71">
        <v>0</v>
      </c>
      <c r="X36" s="75">
        <f t="shared" si="10"/>
        <v>2432.3407821053879</v>
      </c>
      <c r="Y36" s="91">
        <v>2428.37</v>
      </c>
      <c r="Z36" s="94">
        <f t="shared" si="11"/>
        <v>-3.9707821053880252</v>
      </c>
    </row>
    <row r="37" spans="1:26" ht="14.25" x14ac:dyDescent="0.2">
      <c r="A37" s="22">
        <v>1855</v>
      </c>
      <c r="B37" s="23" t="s">
        <v>39</v>
      </c>
      <c r="C37" s="51">
        <v>443106.85</v>
      </c>
      <c r="D37" s="52">
        <v>0</v>
      </c>
      <c r="E37" s="52">
        <v>0</v>
      </c>
      <c r="F37" s="52">
        <v>0</v>
      </c>
      <c r="G37" s="53">
        <f t="shared" si="6"/>
        <v>443106.85</v>
      </c>
      <c r="H37" s="54">
        <v>0</v>
      </c>
      <c r="I37" s="55">
        <v>0</v>
      </c>
      <c r="J37" s="61">
        <v>30148.32</v>
      </c>
      <c r="K37" s="63">
        <v>0</v>
      </c>
      <c r="L37" s="63">
        <v>0</v>
      </c>
      <c r="M37" s="62">
        <f t="shared" si="7"/>
        <v>30148.32</v>
      </c>
      <c r="N37" s="64">
        <v>0</v>
      </c>
      <c r="O37" s="64">
        <v>13739.54</v>
      </c>
      <c r="P37" s="25">
        <v>55.084048120454398</v>
      </c>
      <c r="Q37" s="28">
        <f t="shared" si="8"/>
        <v>1.8154076073226531E-2</v>
      </c>
      <c r="R37" s="34">
        <v>60</v>
      </c>
      <c r="S37" s="27">
        <f t="shared" si="9"/>
        <v>1.6666666666666666E-2</v>
      </c>
      <c r="T37" s="73">
        <f t="shared" si="13"/>
        <v>8044.1954634677768</v>
      </c>
      <c r="U37" s="73">
        <f t="shared" si="5"/>
        <v>502.47199999999998</v>
      </c>
      <c r="V37" s="74">
        <f t="shared" si="12"/>
        <v>114.49616666666667</v>
      </c>
      <c r="W37" s="71">
        <v>0</v>
      </c>
      <c r="X37" s="75">
        <f t="shared" si="10"/>
        <v>8661.1636301344424</v>
      </c>
      <c r="Y37" s="91">
        <v>8661.18</v>
      </c>
      <c r="Z37" s="94">
        <f t="shared" si="11"/>
        <v>1.6369865557862795E-2</v>
      </c>
    </row>
    <row r="38" spans="1:26" ht="14.25" x14ac:dyDescent="0.2">
      <c r="A38" s="22">
        <v>1855</v>
      </c>
      <c r="B38" s="23" t="s">
        <v>61</v>
      </c>
      <c r="C38" s="51">
        <v>1679060.21</v>
      </c>
      <c r="D38" s="52">
        <v>0</v>
      </c>
      <c r="E38" s="52">
        <v>0</v>
      </c>
      <c r="F38" s="52">
        <v>0</v>
      </c>
      <c r="G38" s="53">
        <f t="shared" si="6"/>
        <v>1679060.21</v>
      </c>
      <c r="H38" s="54">
        <v>0</v>
      </c>
      <c r="I38" s="55">
        <v>0</v>
      </c>
      <c r="J38" s="61">
        <v>225648.48</v>
      </c>
      <c r="K38" s="63">
        <v>0</v>
      </c>
      <c r="L38" s="63">
        <v>0</v>
      </c>
      <c r="M38" s="62">
        <f t="shared" si="7"/>
        <v>225648.48</v>
      </c>
      <c r="N38" s="64">
        <v>0</v>
      </c>
      <c r="O38" s="64">
        <v>276277.87</v>
      </c>
      <c r="P38" s="25">
        <v>38.612934990754923</v>
      </c>
      <c r="Q38" s="28">
        <f t="shared" si="8"/>
        <v>2.5898057224591438E-2</v>
      </c>
      <c r="R38" s="34">
        <v>45</v>
      </c>
      <c r="S38" s="27">
        <f t="shared" si="9"/>
        <v>2.2222222222222223E-2</v>
      </c>
      <c r="T38" s="73">
        <f t="shared" si="13"/>
        <v>43484.397402114511</v>
      </c>
      <c r="U38" s="73">
        <f>IF(R38=0,0,+M38/R38+N38)</f>
        <v>5014.4106666666667</v>
      </c>
      <c r="V38" s="74">
        <f t="shared" si="12"/>
        <v>3069.7541111111109</v>
      </c>
      <c r="W38" s="71">
        <v>0</v>
      </c>
      <c r="X38" s="75">
        <f t="shared" si="10"/>
        <v>51568.562179892288</v>
      </c>
      <c r="Y38" s="91">
        <v>51568.55</v>
      </c>
      <c r="Z38" s="94">
        <f t="shared" si="11"/>
        <v>-1.2179892284621019E-2</v>
      </c>
    </row>
    <row r="39" spans="1:26" ht="14.25" x14ac:dyDescent="0.2">
      <c r="A39" s="22">
        <v>1860</v>
      </c>
      <c r="B39" s="23" t="s">
        <v>40</v>
      </c>
      <c r="C39" s="51">
        <v>197059.06000000011</v>
      </c>
      <c r="D39" s="52">
        <v>308.31549999999999</v>
      </c>
      <c r="E39" s="52">
        <v>719.99900000000002</v>
      </c>
      <c r="F39" s="52">
        <v>269.27999999999997</v>
      </c>
      <c r="G39" s="53">
        <f t="shared" si="6"/>
        <v>195761.46550000011</v>
      </c>
      <c r="H39" s="54">
        <v>359.99950000000001</v>
      </c>
      <c r="I39" s="55">
        <v>0</v>
      </c>
      <c r="J39" s="61">
        <v>0</v>
      </c>
      <c r="K39" s="63">
        <v>0</v>
      </c>
      <c r="L39" s="63">
        <v>0</v>
      </c>
      <c r="M39" s="62">
        <f t="shared" si="7"/>
        <v>0</v>
      </c>
      <c r="N39" s="64">
        <v>0</v>
      </c>
      <c r="O39" s="64">
        <v>14163.32</v>
      </c>
      <c r="P39" s="25">
        <v>23.66764306027795</v>
      </c>
      <c r="Q39" s="28">
        <f t="shared" si="8"/>
        <v>4.2251777984531433E-2</v>
      </c>
      <c r="R39" s="34">
        <v>25</v>
      </c>
      <c r="S39" s="27">
        <f t="shared" si="9"/>
        <v>0.04</v>
      </c>
      <c r="T39" s="73">
        <f t="shared" si="13"/>
        <v>8631.2694782325143</v>
      </c>
      <c r="U39" s="73">
        <f t="shared" si="5"/>
        <v>0</v>
      </c>
      <c r="V39" s="74">
        <f t="shared" si="12"/>
        <v>283.26639999999998</v>
      </c>
      <c r="W39" s="71">
        <v>0</v>
      </c>
      <c r="X39" s="75">
        <f t="shared" si="10"/>
        <v>8914.5358782325147</v>
      </c>
      <c r="Y39" s="91">
        <v>8914.5358782325147</v>
      </c>
      <c r="Z39" s="94">
        <f t="shared" si="11"/>
        <v>0</v>
      </c>
    </row>
    <row r="40" spans="1:26" ht="14.25" x14ac:dyDescent="0.2">
      <c r="A40" s="22">
        <v>1860</v>
      </c>
      <c r="B40" s="23" t="s">
        <v>41</v>
      </c>
      <c r="C40" s="51">
        <v>1370813.38</v>
      </c>
      <c r="D40" s="52">
        <v>0</v>
      </c>
      <c r="E40" s="52">
        <v>0</v>
      </c>
      <c r="F40" s="52">
        <v>3838.54</v>
      </c>
      <c r="G40" s="53">
        <f t="shared" si="6"/>
        <v>1366974.8399999999</v>
      </c>
      <c r="H40" s="54">
        <v>0</v>
      </c>
      <c r="I40" s="55">
        <v>0</v>
      </c>
      <c r="J40" s="61">
        <v>26674.97</v>
      </c>
      <c r="K40" s="63">
        <v>0</v>
      </c>
      <c r="L40" s="63">
        <v>0</v>
      </c>
      <c r="M40" s="62">
        <f t="shared" si="7"/>
        <v>26674.97</v>
      </c>
      <c r="N40" s="64">
        <v>0</v>
      </c>
      <c r="O40" s="64">
        <v>35905.26</v>
      </c>
      <c r="P40" s="25">
        <v>12.385525840786856</v>
      </c>
      <c r="Q40" s="28">
        <f t="shared" si="8"/>
        <v>8.0739406049833873E-2</v>
      </c>
      <c r="R40" s="34">
        <v>15</v>
      </c>
      <c r="S40" s="27">
        <f t="shared" si="9"/>
        <v>6.6666666666666666E-2</v>
      </c>
      <c r="T40" s="73">
        <f t="shared" si="13"/>
        <v>110368.73666666666</v>
      </c>
      <c r="U40" s="73">
        <f t="shared" si="5"/>
        <v>1778.3313333333333</v>
      </c>
      <c r="V40" s="74">
        <f t="shared" si="12"/>
        <v>1196.8420000000001</v>
      </c>
      <c r="W40" s="71">
        <v>0</v>
      </c>
      <c r="X40" s="75">
        <f t="shared" si="10"/>
        <v>113343.91</v>
      </c>
      <c r="Y40" s="91">
        <v>113343.91</v>
      </c>
      <c r="Z40" s="94">
        <f t="shared" si="11"/>
        <v>0</v>
      </c>
    </row>
    <row r="41" spans="1:26" ht="14.25" x14ac:dyDescent="0.2">
      <c r="A41" s="22">
        <v>1860</v>
      </c>
      <c r="B41" s="23" t="s">
        <v>62</v>
      </c>
      <c r="C41" s="51">
        <v>102246.28999999998</v>
      </c>
      <c r="D41" s="52">
        <v>95264.070999999996</v>
      </c>
      <c r="E41" s="52">
        <v>1225.1589999999999</v>
      </c>
      <c r="F41" s="52">
        <v>0</v>
      </c>
      <c r="G41" s="53">
        <f t="shared" si="6"/>
        <v>5757.0599999999831</v>
      </c>
      <c r="H41" s="54">
        <v>612.57949999999994</v>
      </c>
      <c r="I41" s="55">
        <v>0</v>
      </c>
      <c r="J41" s="61">
        <v>0</v>
      </c>
      <c r="K41" s="63">
        <v>0</v>
      </c>
      <c r="L41" s="63">
        <v>0</v>
      </c>
      <c r="M41" s="62">
        <f t="shared" si="7"/>
        <v>0</v>
      </c>
      <c r="N41" s="64">
        <v>0</v>
      </c>
      <c r="O41" s="64">
        <v>0</v>
      </c>
      <c r="P41" s="25">
        <v>12.142893044684929</v>
      </c>
      <c r="Q41" s="28">
        <f t="shared" si="8"/>
        <v>8.2352697690745991E-2</v>
      </c>
      <c r="R41" s="34">
        <v>0</v>
      </c>
      <c r="S41" s="27">
        <f t="shared" si="9"/>
        <v>0</v>
      </c>
      <c r="T41" s="73">
        <f t="shared" si="13"/>
        <v>1086.6889217674845</v>
      </c>
      <c r="U41" s="73">
        <f t="shared" ref="U41:U46" si="14">IF(R41=0,0,+M41/R41+N41)</f>
        <v>0</v>
      </c>
      <c r="V41" s="74">
        <f t="shared" ref="V41:V46" si="15">IF(R41=0,0,+(O41*0.5)/R41)</f>
        <v>0</v>
      </c>
      <c r="W41" s="71">
        <v>0</v>
      </c>
      <c r="X41" s="75">
        <f t="shared" si="10"/>
        <v>1086.6889217674845</v>
      </c>
      <c r="Y41" s="91">
        <v>1086.6889217674845</v>
      </c>
      <c r="Z41" s="94">
        <f t="shared" si="11"/>
        <v>0</v>
      </c>
    </row>
    <row r="42" spans="1:26" ht="14.25" x14ac:dyDescent="0.2">
      <c r="A42" s="22">
        <v>1860</v>
      </c>
      <c r="B42" s="23" t="s">
        <v>63</v>
      </c>
      <c r="C42" s="51">
        <v>0</v>
      </c>
      <c r="D42" s="52">
        <v>0</v>
      </c>
      <c r="E42" s="52">
        <v>0</v>
      </c>
      <c r="F42" s="52">
        <v>0</v>
      </c>
      <c r="G42" s="53">
        <f t="shared" si="6"/>
        <v>0</v>
      </c>
      <c r="H42" s="54">
        <v>0</v>
      </c>
      <c r="I42" s="55">
        <v>0</v>
      </c>
      <c r="J42" s="61">
        <v>27757.63</v>
      </c>
      <c r="K42" s="63">
        <v>0</v>
      </c>
      <c r="L42" s="63">
        <v>0</v>
      </c>
      <c r="M42" s="62">
        <f t="shared" si="7"/>
        <v>27757.63</v>
      </c>
      <c r="N42" s="64">
        <v>0</v>
      </c>
      <c r="O42" s="64">
        <v>0</v>
      </c>
      <c r="P42" s="25">
        <v>0</v>
      </c>
      <c r="Q42" s="28">
        <f t="shared" si="8"/>
        <v>0</v>
      </c>
      <c r="R42" s="34">
        <v>25</v>
      </c>
      <c r="S42" s="27">
        <f t="shared" si="9"/>
        <v>0.04</v>
      </c>
      <c r="T42" s="73">
        <f t="shared" si="13"/>
        <v>0</v>
      </c>
      <c r="U42" s="73">
        <f t="shared" si="14"/>
        <v>1110.3052</v>
      </c>
      <c r="V42" s="74">
        <f t="shared" si="15"/>
        <v>0</v>
      </c>
      <c r="W42" s="71">
        <v>0</v>
      </c>
      <c r="X42" s="75">
        <f t="shared" si="10"/>
        <v>1110.3052</v>
      </c>
      <c r="Y42" s="91">
        <v>1110.3052</v>
      </c>
      <c r="Z42" s="94">
        <f t="shared" si="11"/>
        <v>0</v>
      </c>
    </row>
    <row r="43" spans="1:26" ht="14.25" x14ac:dyDescent="0.2">
      <c r="A43" s="22">
        <v>1860</v>
      </c>
      <c r="B43" s="23" t="s">
        <v>64</v>
      </c>
      <c r="C43" s="51">
        <v>0</v>
      </c>
      <c r="D43" s="52">
        <v>0</v>
      </c>
      <c r="E43" s="52">
        <v>0</v>
      </c>
      <c r="F43" s="52">
        <v>0</v>
      </c>
      <c r="G43" s="53">
        <f t="shared" si="6"/>
        <v>0</v>
      </c>
      <c r="H43" s="54">
        <v>0</v>
      </c>
      <c r="I43" s="55">
        <v>0</v>
      </c>
      <c r="J43" s="61">
        <v>0</v>
      </c>
      <c r="K43" s="63">
        <v>0</v>
      </c>
      <c r="L43" s="63">
        <v>0</v>
      </c>
      <c r="M43" s="62">
        <f t="shared" si="7"/>
        <v>0</v>
      </c>
      <c r="N43" s="64">
        <v>0</v>
      </c>
      <c r="O43" s="64">
        <v>0</v>
      </c>
      <c r="P43" s="25">
        <v>0</v>
      </c>
      <c r="Q43" s="28">
        <f t="shared" si="8"/>
        <v>0</v>
      </c>
      <c r="R43" s="34">
        <v>40</v>
      </c>
      <c r="S43" s="27">
        <f t="shared" si="9"/>
        <v>2.5000000000000001E-2</v>
      </c>
      <c r="T43" s="73">
        <f t="shared" si="13"/>
        <v>0</v>
      </c>
      <c r="U43" s="73">
        <f t="shared" si="14"/>
        <v>0</v>
      </c>
      <c r="V43" s="74">
        <f t="shared" si="15"/>
        <v>0</v>
      </c>
      <c r="W43" s="71">
        <v>0</v>
      </c>
      <c r="X43" s="75">
        <f t="shared" si="10"/>
        <v>0</v>
      </c>
      <c r="Y43" s="91">
        <v>0</v>
      </c>
      <c r="Z43" s="94">
        <f t="shared" si="11"/>
        <v>0</v>
      </c>
    </row>
    <row r="44" spans="1:26" ht="14.25" x14ac:dyDescent="0.2">
      <c r="A44" s="22">
        <v>1860</v>
      </c>
      <c r="B44" s="23" t="s">
        <v>65</v>
      </c>
      <c r="C44" s="51">
        <v>39189.18</v>
      </c>
      <c r="D44" s="52">
        <v>0</v>
      </c>
      <c r="E44" s="52">
        <v>0</v>
      </c>
      <c r="F44" s="52">
        <v>0</v>
      </c>
      <c r="G44" s="53">
        <f t="shared" si="6"/>
        <v>39189.18</v>
      </c>
      <c r="H44" s="54">
        <v>0</v>
      </c>
      <c r="I44" s="55">
        <v>0</v>
      </c>
      <c r="J44" s="61">
        <v>-1255.55</v>
      </c>
      <c r="K44" s="63">
        <v>0</v>
      </c>
      <c r="L44" s="63">
        <v>0</v>
      </c>
      <c r="M44" s="62">
        <f t="shared" si="7"/>
        <v>-1255.55</v>
      </c>
      <c r="N44" s="64">
        <v>0</v>
      </c>
      <c r="O44" s="64">
        <v>3359.46</v>
      </c>
      <c r="P44" s="25">
        <v>16.289507558589413</v>
      </c>
      <c r="Q44" s="28">
        <f t="shared" si="8"/>
        <v>6.1389209980918222E-2</v>
      </c>
      <c r="R44" s="34">
        <v>25</v>
      </c>
      <c r="S44" s="27">
        <f t="shared" si="9"/>
        <v>0.04</v>
      </c>
      <c r="T44" s="73">
        <f t="shared" si="13"/>
        <v>2405.7928000000006</v>
      </c>
      <c r="U44" s="73">
        <f t="shared" si="14"/>
        <v>-50.222000000000001</v>
      </c>
      <c r="V44" s="74">
        <f t="shared" si="15"/>
        <v>67.1892</v>
      </c>
      <c r="W44" s="71">
        <v>0</v>
      </c>
      <c r="X44" s="75">
        <f t="shared" si="10"/>
        <v>2422.7600000000002</v>
      </c>
      <c r="Y44" s="91">
        <v>2422.7600000000002</v>
      </c>
      <c r="Z44" s="94">
        <f t="shared" si="11"/>
        <v>0</v>
      </c>
    </row>
    <row r="45" spans="1:26" ht="14.25" x14ac:dyDescent="0.2">
      <c r="A45" s="22">
        <v>1860</v>
      </c>
      <c r="B45" s="23" t="s">
        <v>96</v>
      </c>
      <c r="C45" s="51">
        <v>46634.38</v>
      </c>
      <c r="D45" s="52">
        <v>0</v>
      </c>
      <c r="E45" s="52">
        <v>0</v>
      </c>
      <c r="F45" s="52">
        <v>0</v>
      </c>
      <c r="G45" s="53">
        <f t="shared" si="6"/>
        <v>46634.38</v>
      </c>
      <c r="H45" s="54">
        <v>0</v>
      </c>
      <c r="I45" s="55">
        <v>0</v>
      </c>
      <c r="J45" s="61">
        <v>-8029.97</v>
      </c>
      <c r="K45" s="63">
        <v>0</v>
      </c>
      <c r="L45" s="63">
        <v>0</v>
      </c>
      <c r="M45" s="62">
        <f t="shared" si="7"/>
        <v>-8029.97</v>
      </c>
      <c r="N45" s="64">
        <v>0</v>
      </c>
      <c r="O45" s="64">
        <v>-14984.85</v>
      </c>
      <c r="P45" s="25">
        <v>14.099558791472207</v>
      </c>
      <c r="Q45" s="28">
        <f t="shared" si="8"/>
        <v>7.0924205132207888E-2</v>
      </c>
      <c r="R45" s="34">
        <v>15</v>
      </c>
      <c r="S45" s="27">
        <f t="shared" si="9"/>
        <v>6.6666666666666666E-2</v>
      </c>
      <c r="T45" s="73">
        <f t="shared" si="13"/>
        <v>3307.5063333333328</v>
      </c>
      <c r="U45" s="73">
        <f t="shared" si="14"/>
        <v>-535.3313333333333</v>
      </c>
      <c r="V45" s="74">
        <f t="shared" si="15"/>
        <v>-499.495</v>
      </c>
      <c r="W45" s="71">
        <v>0</v>
      </c>
      <c r="X45" s="75">
        <f t="shared" si="10"/>
        <v>2272.6799999999994</v>
      </c>
      <c r="Y45" s="91">
        <v>2272.6799999999998</v>
      </c>
      <c r="Z45" s="94">
        <f t="shared" si="11"/>
        <v>4.5474735088646412E-13</v>
      </c>
    </row>
    <row r="46" spans="1:26" ht="14.25" x14ac:dyDescent="0.2">
      <c r="A46" s="22">
        <v>1860</v>
      </c>
      <c r="B46" s="23" t="s">
        <v>111</v>
      </c>
      <c r="C46" s="51">
        <v>0</v>
      </c>
      <c r="D46" s="52">
        <v>0</v>
      </c>
      <c r="E46" s="52">
        <v>0</v>
      </c>
      <c r="F46" s="52">
        <v>0</v>
      </c>
      <c r="G46" s="53">
        <f t="shared" si="6"/>
        <v>0</v>
      </c>
      <c r="H46" s="54">
        <v>0</v>
      </c>
      <c r="I46" s="55">
        <v>0</v>
      </c>
      <c r="J46" s="61">
        <v>0</v>
      </c>
      <c r="K46" s="63">
        <v>0</v>
      </c>
      <c r="L46" s="63">
        <v>0</v>
      </c>
      <c r="M46" s="62">
        <f t="shared" si="7"/>
        <v>0</v>
      </c>
      <c r="N46" s="64">
        <v>0</v>
      </c>
      <c r="O46" s="64">
        <v>0</v>
      </c>
      <c r="P46" s="25">
        <v>0</v>
      </c>
      <c r="Q46" s="28">
        <f t="shared" si="8"/>
        <v>0</v>
      </c>
      <c r="R46" s="34">
        <v>40</v>
      </c>
      <c r="S46" s="27">
        <f t="shared" si="9"/>
        <v>2.5000000000000001E-2</v>
      </c>
      <c r="T46" s="73">
        <f t="shared" si="13"/>
        <v>0</v>
      </c>
      <c r="U46" s="73">
        <f t="shared" si="14"/>
        <v>0</v>
      </c>
      <c r="V46" s="74">
        <f t="shared" si="15"/>
        <v>0</v>
      </c>
      <c r="W46" s="71">
        <v>0</v>
      </c>
      <c r="X46" s="75">
        <f t="shared" si="10"/>
        <v>0</v>
      </c>
      <c r="Y46" s="91">
        <v>0</v>
      </c>
      <c r="Z46" s="94">
        <f t="shared" si="11"/>
        <v>0</v>
      </c>
    </row>
    <row r="47" spans="1:26" ht="14.25" x14ac:dyDescent="0.2">
      <c r="A47" s="22">
        <v>1905</v>
      </c>
      <c r="B47" s="23" t="s">
        <v>29</v>
      </c>
      <c r="C47" s="51">
        <v>49000</v>
      </c>
      <c r="D47" s="52">
        <v>0</v>
      </c>
      <c r="E47" s="52">
        <v>0</v>
      </c>
      <c r="F47" s="52">
        <v>0</v>
      </c>
      <c r="G47" s="53">
        <f t="shared" si="6"/>
        <v>49000</v>
      </c>
      <c r="H47" s="54">
        <v>0</v>
      </c>
      <c r="I47" s="55">
        <v>0</v>
      </c>
      <c r="J47" s="61">
        <v>0</v>
      </c>
      <c r="K47" s="63">
        <v>0</v>
      </c>
      <c r="L47" s="63">
        <v>0</v>
      </c>
      <c r="M47" s="62">
        <f t="shared" si="7"/>
        <v>0</v>
      </c>
      <c r="N47" s="64">
        <v>0</v>
      </c>
      <c r="O47" s="64">
        <v>0</v>
      </c>
      <c r="P47" s="25">
        <v>0</v>
      </c>
      <c r="Q47" s="28">
        <f t="shared" si="8"/>
        <v>0</v>
      </c>
      <c r="R47" s="34">
        <v>0</v>
      </c>
      <c r="S47" s="27">
        <f t="shared" si="9"/>
        <v>0</v>
      </c>
      <c r="T47" s="73">
        <f t="shared" si="13"/>
        <v>0</v>
      </c>
      <c r="U47" s="73">
        <f t="shared" si="5"/>
        <v>0</v>
      </c>
      <c r="V47" s="74">
        <f t="shared" si="12"/>
        <v>0</v>
      </c>
      <c r="W47" s="71">
        <v>0</v>
      </c>
      <c r="X47" s="75">
        <f t="shared" si="10"/>
        <v>0</v>
      </c>
      <c r="Y47" s="91">
        <v>0</v>
      </c>
      <c r="Z47" s="94">
        <f t="shared" si="11"/>
        <v>0</v>
      </c>
    </row>
    <row r="48" spans="1:26" ht="14.25" x14ac:dyDescent="0.2">
      <c r="A48" s="22">
        <v>1908</v>
      </c>
      <c r="B48" s="23" t="s">
        <v>42</v>
      </c>
      <c r="C48" s="51">
        <v>678369.83000000007</v>
      </c>
      <c r="D48" s="52">
        <v>0</v>
      </c>
      <c r="E48" s="52">
        <v>0</v>
      </c>
      <c r="F48" s="52">
        <v>0</v>
      </c>
      <c r="G48" s="53">
        <f t="shared" si="6"/>
        <v>678369.83000000007</v>
      </c>
      <c r="H48" s="54">
        <v>0</v>
      </c>
      <c r="I48" s="55">
        <v>0</v>
      </c>
      <c r="J48" s="61">
        <v>1060</v>
      </c>
      <c r="K48" s="63">
        <v>0</v>
      </c>
      <c r="L48" s="63">
        <v>0</v>
      </c>
      <c r="M48" s="62">
        <f t="shared" si="7"/>
        <v>1060</v>
      </c>
      <c r="N48" s="64">
        <v>0</v>
      </c>
      <c r="O48" s="64">
        <v>5717</v>
      </c>
      <c r="P48" s="25">
        <v>39.328800163467413</v>
      </c>
      <c r="Q48" s="28">
        <f t="shared" si="8"/>
        <v>2.5426659238104641E-2</v>
      </c>
      <c r="R48" s="34">
        <v>60</v>
      </c>
      <c r="S48" s="27">
        <f t="shared" si="9"/>
        <v>1.6666666666666666E-2</v>
      </c>
      <c r="T48" s="73">
        <f t="shared" si="13"/>
        <v>17248.678504820975</v>
      </c>
      <c r="U48" s="73">
        <f t="shared" si="5"/>
        <v>17.666666666666668</v>
      </c>
      <c r="V48" s="74">
        <f t="shared" si="12"/>
        <v>47.641666666666666</v>
      </c>
      <c r="W48" s="71">
        <v>0</v>
      </c>
      <c r="X48" s="75">
        <f t="shared" si="10"/>
        <v>17313.986838154309</v>
      </c>
      <c r="Y48" s="91">
        <v>17314.009999999998</v>
      </c>
      <c r="Z48" s="94">
        <f t="shared" si="11"/>
        <v>2.3161845689173788E-2</v>
      </c>
    </row>
    <row r="49" spans="1:26" ht="14.25" x14ac:dyDescent="0.2">
      <c r="A49" s="22">
        <v>1908</v>
      </c>
      <c r="B49" s="23" t="s">
        <v>66</v>
      </c>
      <c r="C49" s="51">
        <v>1605.5</v>
      </c>
      <c r="D49" s="52">
        <v>0</v>
      </c>
      <c r="E49" s="52">
        <v>0</v>
      </c>
      <c r="F49" s="52">
        <v>0</v>
      </c>
      <c r="G49" s="53">
        <f t="shared" si="6"/>
        <v>1605.5</v>
      </c>
      <c r="H49" s="54">
        <v>0</v>
      </c>
      <c r="I49" s="55">
        <v>0</v>
      </c>
      <c r="J49" s="61">
        <v>0</v>
      </c>
      <c r="K49" s="63">
        <v>0</v>
      </c>
      <c r="L49" s="63">
        <v>0</v>
      </c>
      <c r="M49" s="62">
        <f t="shared" si="7"/>
        <v>0</v>
      </c>
      <c r="N49" s="64">
        <v>0</v>
      </c>
      <c r="O49" s="64">
        <v>0</v>
      </c>
      <c r="P49" s="25">
        <v>5.0027397260273974</v>
      </c>
      <c r="Q49" s="28">
        <f t="shared" si="8"/>
        <v>0.19989047097480833</v>
      </c>
      <c r="R49" s="34">
        <v>30</v>
      </c>
      <c r="S49" s="27">
        <f t="shared" si="9"/>
        <v>3.3333333333333333E-2</v>
      </c>
      <c r="T49" s="73">
        <f t="shared" si="13"/>
        <v>320.92415115005474</v>
      </c>
      <c r="U49" s="73">
        <f>IF(R49=0,0,+M49/R49+N49)</f>
        <v>0</v>
      </c>
      <c r="V49" s="74">
        <f>IF(R49=0,0,+(O49*0.5)/R49)</f>
        <v>0</v>
      </c>
      <c r="W49" s="71">
        <v>0</v>
      </c>
      <c r="X49" s="75">
        <f t="shared" si="10"/>
        <v>320.92415115005474</v>
      </c>
      <c r="Y49" s="91">
        <v>320.93</v>
      </c>
      <c r="Z49" s="94">
        <f t="shared" si="11"/>
        <v>5.8488499452664655E-3</v>
      </c>
    </row>
    <row r="50" spans="1:26" ht="14.25" x14ac:dyDescent="0.2">
      <c r="A50" s="22">
        <v>1910</v>
      </c>
      <c r="B50" s="23" t="s">
        <v>31</v>
      </c>
      <c r="C50" s="51">
        <v>0</v>
      </c>
      <c r="D50" s="52">
        <v>0</v>
      </c>
      <c r="E50" s="52">
        <v>0</v>
      </c>
      <c r="F50" s="52">
        <v>0</v>
      </c>
      <c r="G50" s="53">
        <f t="shared" si="6"/>
        <v>0</v>
      </c>
      <c r="H50" s="54">
        <v>0</v>
      </c>
      <c r="I50" s="55">
        <v>0</v>
      </c>
      <c r="J50" s="61">
        <v>0</v>
      </c>
      <c r="K50" s="63">
        <v>0</v>
      </c>
      <c r="L50" s="63">
        <v>0</v>
      </c>
      <c r="M50" s="62">
        <f t="shared" si="7"/>
        <v>0</v>
      </c>
      <c r="N50" s="64">
        <v>0</v>
      </c>
      <c r="O50" s="64">
        <v>0</v>
      </c>
      <c r="P50" s="25">
        <v>0</v>
      </c>
      <c r="Q50" s="28">
        <f t="shared" si="8"/>
        <v>0</v>
      </c>
      <c r="R50" s="34">
        <v>0</v>
      </c>
      <c r="S50" s="27">
        <f t="shared" si="9"/>
        <v>0</v>
      </c>
      <c r="T50" s="73">
        <f t="shared" si="13"/>
        <v>0</v>
      </c>
      <c r="U50" s="73">
        <f t="shared" si="5"/>
        <v>0</v>
      </c>
      <c r="V50" s="74">
        <f t="shared" si="12"/>
        <v>0</v>
      </c>
      <c r="W50" s="71">
        <v>0</v>
      </c>
      <c r="X50" s="75">
        <f t="shared" si="10"/>
        <v>0</v>
      </c>
      <c r="Y50" s="91">
        <v>0</v>
      </c>
      <c r="Z50" s="94">
        <f t="shared" si="11"/>
        <v>0</v>
      </c>
    </row>
    <row r="51" spans="1:26" ht="14.25" x14ac:dyDescent="0.2">
      <c r="A51" s="22">
        <v>1915</v>
      </c>
      <c r="B51" s="23" t="s">
        <v>43</v>
      </c>
      <c r="C51" s="51">
        <v>43264.039999999979</v>
      </c>
      <c r="D51" s="52">
        <v>0</v>
      </c>
      <c r="E51" s="52">
        <v>257.93040000000002</v>
      </c>
      <c r="F51" s="52">
        <v>0</v>
      </c>
      <c r="G51" s="53">
        <f t="shared" si="6"/>
        <v>43006.109599999982</v>
      </c>
      <c r="H51" s="54">
        <v>85.504400000000004</v>
      </c>
      <c r="I51" s="55">
        <v>0</v>
      </c>
      <c r="J51" s="61">
        <v>2508.75</v>
      </c>
      <c r="K51" s="63">
        <v>0</v>
      </c>
      <c r="L51" s="63">
        <v>0</v>
      </c>
      <c r="M51" s="62">
        <f t="shared" si="7"/>
        <v>2508.75</v>
      </c>
      <c r="N51" s="64">
        <v>0</v>
      </c>
      <c r="O51" s="64">
        <v>0</v>
      </c>
      <c r="P51" s="25">
        <v>6.2518111958012117</v>
      </c>
      <c r="Q51" s="28">
        <f t="shared" si="8"/>
        <v>0.15995364682023852</v>
      </c>
      <c r="R51" s="34">
        <v>10</v>
      </c>
      <c r="S51" s="27">
        <f t="shared" si="9"/>
        <v>0.1</v>
      </c>
      <c r="T51" s="73">
        <f t="shared" si="13"/>
        <v>6964.4884660708658</v>
      </c>
      <c r="U51" s="73">
        <f t="shared" si="5"/>
        <v>250.875</v>
      </c>
      <c r="V51" s="74">
        <f t="shared" si="12"/>
        <v>0</v>
      </c>
      <c r="W51" s="71">
        <v>0</v>
      </c>
      <c r="X51" s="75">
        <f t="shared" si="10"/>
        <v>7215.3634660708658</v>
      </c>
      <c r="Y51" s="91">
        <v>7215.37</v>
      </c>
      <c r="Z51" s="94">
        <f t="shared" si="11"/>
        <v>6.5339291340933414E-3</v>
      </c>
    </row>
    <row r="52" spans="1:26" ht="14.25" x14ac:dyDescent="0.2">
      <c r="A52" s="22">
        <v>1915</v>
      </c>
      <c r="B52" s="23" t="s">
        <v>44</v>
      </c>
      <c r="C52" s="51">
        <v>0</v>
      </c>
      <c r="D52" s="52">
        <v>0</v>
      </c>
      <c r="E52" s="52">
        <v>0</v>
      </c>
      <c r="F52" s="52">
        <v>0</v>
      </c>
      <c r="G52" s="53">
        <f t="shared" si="6"/>
        <v>0</v>
      </c>
      <c r="H52" s="54">
        <v>0</v>
      </c>
      <c r="I52" s="55">
        <v>0</v>
      </c>
      <c r="J52" s="61">
        <v>0</v>
      </c>
      <c r="K52" s="63">
        <v>0</v>
      </c>
      <c r="L52" s="63">
        <v>0</v>
      </c>
      <c r="M52" s="62">
        <f t="shared" si="7"/>
        <v>0</v>
      </c>
      <c r="N52" s="64">
        <v>0</v>
      </c>
      <c r="O52" s="64">
        <v>0</v>
      </c>
      <c r="P52" s="25">
        <v>0</v>
      </c>
      <c r="Q52" s="28">
        <f t="shared" si="8"/>
        <v>0</v>
      </c>
      <c r="R52" s="34">
        <v>0</v>
      </c>
      <c r="S52" s="27">
        <f t="shared" si="9"/>
        <v>0</v>
      </c>
      <c r="T52" s="73">
        <f t="shared" si="13"/>
        <v>0</v>
      </c>
      <c r="U52" s="73">
        <f t="shared" si="5"/>
        <v>0</v>
      </c>
      <c r="V52" s="74">
        <f t="shared" si="12"/>
        <v>0</v>
      </c>
      <c r="W52" s="71">
        <v>0</v>
      </c>
      <c r="X52" s="75">
        <f t="shared" si="10"/>
        <v>0</v>
      </c>
      <c r="Y52" s="91">
        <v>0</v>
      </c>
      <c r="Z52" s="94">
        <f t="shared" si="11"/>
        <v>0</v>
      </c>
    </row>
    <row r="53" spans="1:26" ht="14.25" x14ac:dyDescent="0.2">
      <c r="A53" s="22">
        <v>1920</v>
      </c>
      <c r="B53" s="23" t="s">
        <v>45</v>
      </c>
      <c r="C53" s="51">
        <v>38221.879999999946</v>
      </c>
      <c r="D53" s="52">
        <v>14787.1751</v>
      </c>
      <c r="E53" s="52">
        <v>9257.0622999999996</v>
      </c>
      <c r="F53" s="52">
        <v>0</v>
      </c>
      <c r="G53" s="53">
        <f t="shared" si="6"/>
        <v>14177.642599999946</v>
      </c>
      <c r="H53" s="54">
        <v>3769.3237999999992</v>
      </c>
      <c r="I53" s="55">
        <v>0</v>
      </c>
      <c r="J53" s="61">
        <v>38761.72</v>
      </c>
      <c r="K53" s="63">
        <v>0</v>
      </c>
      <c r="L53" s="63">
        <v>0</v>
      </c>
      <c r="M53" s="62">
        <f t="shared" si="7"/>
        <v>38761.72</v>
      </c>
      <c r="N53" s="64">
        <v>0</v>
      </c>
      <c r="O53" s="64">
        <v>6033.46</v>
      </c>
      <c r="P53" s="25">
        <v>2.6418709815068961</v>
      </c>
      <c r="Q53" s="28">
        <f t="shared" si="8"/>
        <v>0.37851961999658673</v>
      </c>
      <c r="R53" s="34">
        <v>3</v>
      </c>
      <c r="S53" s="27">
        <f t="shared" si="9"/>
        <v>0.33333333333333331</v>
      </c>
      <c r="T53" s="73">
        <f t="shared" si="13"/>
        <v>9135.8396893993995</v>
      </c>
      <c r="U53" s="73">
        <f>IF(R53=0,0,+M53/R53+N53)</f>
        <v>12920.573333333334</v>
      </c>
      <c r="V53" s="74">
        <f t="shared" si="12"/>
        <v>1005.5766666666667</v>
      </c>
      <c r="W53" s="71">
        <v>0</v>
      </c>
      <c r="X53" s="75">
        <f t="shared" si="10"/>
        <v>23061.989689399401</v>
      </c>
      <c r="Y53" s="91">
        <v>23061.99</v>
      </c>
      <c r="Z53" s="94">
        <f t="shared" si="11"/>
        <v>3.106006006419193E-4</v>
      </c>
    </row>
    <row r="54" spans="1:26" ht="14.25" x14ac:dyDescent="0.2">
      <c r="A54" s="22">
        <v>1920</v>
      </c>
      <c r="B54" s="23" t="s">
        <v>46</v>
      </c>
      <c r="C54" s="51">
        <v>0</v>
      </c>
      <c r="D54" s="52">
        <v>0</v>
      </c>
      <c r="E54" s="52">
        <v>0</v>
      </c>
      <c r="F54" s="52">
        <v>0</v>
      </c>
      <c r="G54" s="53">
        <f t="shared" si="6"/>
        <v>0</v>
      </c>
      <c r="H54" s="54">
        <v>0</v>
      </c>
      <c r="I54" s="55">
        <v>0</v>
      </c>
      <c r="J54" s="61">
        <v>0</v>
      </c>
      <c r="K54" s="63">
        <v>0</v>
      </c>
      <c r="L54" s="63">
        <v>0</v>
      </c>
      <c r="M54" s="62">
        <f t="shared" si="7"/>
        <v>0</v>
      </c>
      <c r="N54" s="64">
        <v>0</v>
      </c>
      <c r="O54" s="64">
        <v>0</v>
      </c>
      <c r="P54" s="25">
        <v>0</v>
      </c>
      <c r="Q54" s="28">
        <f t="shared" si="8"/>
        <v>0</v>
      </c>
      <c r="R54" s="34">
        <v>0</v>
      </c>
      <c r="S54" s="27">
        <f t="shared" si="9"/>
        <v>0</v>
      </c>
      <c r="T54" s="73">
        <f t="shared" si="13"/>
        <v>0</v>
      </c>
      <c r="U54" s="73">
        <f t="shared" ref="U54:U93" si="16">IF(R54=0,0,+M54/R54+N54)</f>
        <v>0</v>
      </c>
      <c r="V54" s="74">
        <f t="shared" si="12"/>
        <v>0</v>
      </c>
      <c r="W54" s="71">
        <v>0</v>
      </c>
      <c r="X54" s="75">
        <f t="shared" si="10"/>
        <v>0</v>
      </c>
      <c r="Y54" s="91">
        <v>0</v>
      </c>
      <c r="Z54" s="94">
        <f t="shared" si="11"/>
        <v>0</v>
      </c>
    </row>
    <row r="55" spans="1:26" ht="14.25" x14ac:dyDescent="0.2">
      <c r="A55" s="22">
        <v>1920</v>
      </c>
      <c r="B55" s="23" t="s">
        <v>47</v>
      </c>
      <c r="C55" s="51">
        <v>0</v>
      </c>
      <c r="D55" s="52">
        <v>0</v>
      </c>
      <c r="E55" s="52">
        <v>0</v>
      </c>
      <c r="F55" s="52">
        <v>0</v>
      </c>
      <c r="G55" s="53">
        <f t="shared" si="6"/>
        <v>0</v>
      </c>
      <c r="H55" s="54">
        <v>0</v>
      </c>
      <c r="I55" s="55">
        <v>0</v>
      </c>
      <c r="J55" s="61">
        <v>0</v>
      </c>
      <c r="K55" s="63">
        <v>0</v>
      </c>
      <c r="L55" s="63">
        <v>0</v>
      </c>
      <c r="M55" s="62">
        <f t="shared" si="7"/>
        <v>0</v>
      </c>
      <c r="N55" s="64">
        <v>0</v>
      </c>
      <c r="O55" s="64">
        <v>0</v>
      </c>
      <c r="P55" s="25">
        <v>0</v>
      </c>
      <c r="Q55" s="28">
        <f t="shared" si="8"/>
        <v>0</v>
      </c>
      <c r="R55" s="34">
        <v>0</v>
      </c>
      <c r="S55" s="27">
        <f t="shared" si="9"/>
        <v>0</v>
      </c>
      <c r="T55" s="73">
        <f t="shared" si="13"/>
        <v>0</v>
      </c>
      <c r="U55" s="73">
        <f t="shared" si="16"/>
        <v>0</v>
      </c>
      <c r="V55" s="74">
        <f t="shared" si="12"/>
        <v>0</v>
      </c>
      <c r="W55" s="71">
        <v>0</v>
      </c>
      <c r="X55" s="75">
        <f t="shared" si="10"/>
        <v>0</v>
      </c>
      <c r="Y55" s="91">
        <v>0</v>
      </c>
      <c r="Z55" s="94">
        <f t="shared" si="11"/>
        <v>0</v>
      </c>
    </row>
    <row r="56" spans="1:26" ht="14.25" x14ac:dyDescent="0.2">
      <c r="A56" s="22">
        <v>1930</v>
      </c>
      <c r="B56" s="23" t="s">
        <v>48</v>
      </c>
      <c r="C56" s="51">
        <v>11707.149999999965</v>
      </c>
      <c r="D56" s="52">
        <v>3415.4338000000002</v>
      </c>
      <c r="E56" s="52">
        <v>7615.5534000000007</v>
      </c>
      <c r="F56" s="52">
        <v>0</v>
      </c>
      <c r="G56" s="53">
        <f t="shared" si="6"/>
        <v>676.16279999996368</v>
      </c>
      <c r="H56" s="54">
        <v>2524.5699</v>
      </c>
      <c r="I56" s="55">
        <v>0</v>
      </c>
      <c r="J56" s="61">
        <v>53680.71</v>
      </c>
      <c r="K56" s="63">
        <v>0</v>
      </c>
      <c r="L56" s="63">
        <v>0</v>
      </c>
      <c r="M56" s="62">
        <f t="shared" si="7"/>
        <v>53680.71</v>
      </c>
      <c r="N56" s="64">
        <v>0</v>
      </c>
      <c r="O56" s="64">
        <v>0</v>
      </c>
      <c r="P56" s="25">
        <v>3.4164383561643836</v>
      </c>
      <c r="Q56" s="28">
        <f t="shared" si="8"/>
        <v>0.29270248596631915</v>
      </c>
      <c r="R56" s="34">
        <v>5</v>
      </c>
      <c r="S56" s="27">
        <f t="shared" si="9"/>
        <v>0.2</v>
      </c>
      <c r="T56" s="73">
        <f t="shared" si="13"/>
        <v>2722.4844324779365</v>
      </c>
      <c r="U56" s="73">
        <f t="shared" si="16"/>
        <v>10736.142</v>
      </c>
      <c r="V56" s="74">
        <f t="shared" si="12"/>
        <v>0</v>
      </c>
      <c r="W56" s="71">
        <v>0</v>
      </c>
      <c r="X56" s="75">
        <f t="shared" si="10"/>
        <v>13458.626432477937</v>
      </c>
      <c r="Y56" s="91">
        <v>13458.62</v>
      </c>
      <c r="Z56" s="94">
        <f t="shared" si="11"/>
        <v>-6.4324779359594686E-3</v>
      </c>
    </row>
    <row r="57" spans="1:26" ht="14.25" x14ac:dyDescent="0.2">
      <c r="A57" s="22">
        <v>1930</v>
      </c>
      <c r="B57" s="23" t="s">
        <v>68</v>
      </c>
      <c r="C57" s="51">
        <v>623112.80000000005</v>
      </c>
      <c r="D57" s="52">
        <v>0</v>
      </c>
      <c r="E57" s="52">
        <v>0</v>
      </c>
      <c r="F57" s="52">
        <v>0</v>
      </c>
      <c r="G57" s="53">
        <f t="shared" si="6"/>
        <v>623112.80000000005</v>
      </c>
      <c r="H57" s="54">
        <v>0</v>
      </c>
      <c r="I57" s="55">
        <v>0</v>
      </c>
      <c r="J57" s="61">
        <v>0</v>
      </c>
      <c r="K57" s="63">
        <v>0</v>
      </c>
      <c r="L57" s="63">
        <v>0</v>
      </c>
      <c r="M57" s="62">
        <f t="shared" si="7"/>
        <v>0</v>
      </c>
      <c r="N57" s="64">
        <v>0</v>
      </c>
      <c r="O57" s="64">
        <v>0</v>
      </c>
      <c r="P57" s="25">
        <v>7.8618266467357305</v>
      </c>
      <c r="Q57" s="28">
        <f t="shared" si="8"/>
        <v>0.12719690282349394</v>
      </c>
      <c r="R57" s="34">
        <v>10</v>
      </c>
      <c r="S57" s="27">
        <f t="shared" si="9"/>
        <v>0.1</v>
      </c>
      <c r="T57" s="73">
        <f t="shared" si="13"/>
        <v>79258.018269675231</v>
      </c>
      <c r="U57" s="73">
        <f>IF(R57=0,0,+M57/R57+N57)</f>
        <v>0</v>
      </c>
      <c r="V57" s="74">
        <f>IF(R57=0,0,+(O57*0.5)/R57)</f>
        <v>0</v>
      </c>
      <c r="W57" s="71">
        <v>0</v>
      </c>
      <c r="X57" s="75">
        <f t="shared" si="10"/>
        <v>79258.018269675231</v>
      </c>
      <c r="Y57" s="91">
        <v>79258.02</v>
      </c>
      <c r="Z57" s="94">
        <f t="shared" si="11"/>
        <v>1.7303247732343152E-3</v>
      </c>
    </row>
    <row r="58" spans="1:26" ht="14.25" x14ac:dyDescent="0.2">
      <c r="A58" s="22">
        <v>1930</v>
      </c>
      <c r="B58" s="23" t="s">
        <v>69</v>
      </c>
      <c r="C58" s="51">
        <v>0</v>
      </c>
      <c r="D58" s="52">
        <v>0</v>
      </c>
      <c r="E58" s="52">
        <v>0</v>
      </c>
      <c r="F58" s="52">
        <v>0</v>
      </c>
      <c r="G58" s="53">
        <f t="shared" si="6"/>
        <v>0</v>
      </c>
      <c r="H58" s="54">
        <v>0</v>
      </c>
      <c r="I58" s="55">
        <v>0</v>
      </c>
      <c r="J58" s="61">
        <v>0</v>
      </c>
      <c r="K58" s="63">
        <v>0</v>
      </c>
      <c r="L58" s="63">
        <v>0</v>
      </c>
      <c r="M58" s="62">
        <f t="shared" si="7"/>
        <v>0</v>
      </c>
      <c r="N58" s="64">
        <v>0</v>
      </c>
      <c r="O58" s="64">
        <v>0</v>
      </c>
      <c r="P58" s="25">
        <v>0</v>
      </c>
      <c r="Q58" s="28">
        <f t="shared" si="8"/>
        <v>0</v>
      </c>
      <c r="R58" s="34">
        <v>15</v>
      </c>
      <c r="S58" s="27">
        <f t="shared" si="9"/>
        <v>6.6666666666666666E-2</v>
      </c>
      <c r="T58" s="73">
        <f t="shared" si="13"/>
        <v>0</v>
      </c>
      <c r="U58" s="73">
        <f>IF(R58=0,0,+M58/R58+N58)</f>
        <v>0</v>
      </c>
      <c r="V58" s="74">
        <f>IF(R58=0,0,+(O58*0.5)/R58)</f>
        <v>0</v>
      </c>
      <c r="W58" s="71">
        <v>0</v>
      </c>
      <c r="X58" s="75">
        <f t="shared" si="10"/>
        <v>0</v>
      </c>
      <c r="Y58" s="91">
        <v>0</v>
      </c>
      <c r="Z58" s="94">
        <f t="shared" si="11"/>
        <v>0</v>
      </c>
    </row>
    <row r="59" spans="1:26" ht="14.25" x14ac:dyDescent="0.2">
      <c r="A59" s="22">
        <v>1935</v>
      </c>
      <c r="B59" s="23" t="s">
        <v>49</v>
      </c>
      <c r="C59" s="51">
        <v>6308.9300000000039</v>
      </c>
      <c r="D59" s="52">
        <v>0</v>
      </c>
      <c r="E59" s="52">
        <v>0.64</v>
      </c>
      <c r="F59" s="52">
        <v>0</v>
      </c>
      <c r="G59" s="53">
        <f t="shared" si="6"/>
        <v>6308.2900000000036</v>
      </c>
      <c r="H59" s="54">
        <v>0.64</v>
      </c>
      <c r="I59" s="55">
        <v>0</v>
      </c>
      <c r="J59" s="61">
        <v>0</v>
      </c>
      <c r="K59" s="63">
        <v>0</v>
      </c>
      <c r="L59" s="63">
        <v>0</v>
      </c>
      <c r="M59" s="62">
        <f t="shared" si="7"/>
        <v>0</v>
      </c>
      <c r="N59" s="64">
        <v>0</v>
      </c>
      <c r="O59" s="64">
        <v>0</v>
      </c>
      <c r="P59" s="25">
        <v>6.0405988291147121</v>
      </c>
      <c r="Q59" s="28">
        <f t="shared" si="8"/>
        <v>0.16554650098267762</v>
      </c>
      <c r="R59" s="34">
        <v>10</v>
      </c>
      <c r="S59" s="27">
        <f t="shared" si="9"/>
        <v>0.1</v>
      </c>
      <c r="T59" s="73">
        <f t="shared" si="13"/>
        <v>1044.9553366840162</v>
      </c>
      <c r="U59" s="73">
        <f t="shared" si="16"/>
        <v>0</v>
      </c>
      <c r="V59" s="74">
        <f t="shared" si="12"/>
        <v>0</v>
      </c>
      <c r="W59" s="71">
        <v>0</v>
      </c>
      <c r="X59" s="75">
        <f t="shared" si="10"/>
        <v>1044.9553366840162</v>
      </c>
      <c r="Y59" s="91">
        <v>1044.9000000000001</v>
      </c>
      <c r="Z59" s="94">
        <f t="shared" si="11"/>
        <v>-5.5336684016083382E-2</v>
      </c>
    </row>
    <row r="60" spans="1:26" ht="14.25" x14ac:dyDescent="0.2">
      <c r="A60" s="22">
        <v>1940</v>
      </c>
      <c r="B60" s="23" t="s">
        <v>50</v>
      </c>
      <c r="C60" s="51">
        <v>63171.44</v>
      </c>
      <c r="D60" s="52">
        <v>8827.6414999999997</v>
      </c>
      <c r="E60" s="52">
        <v>2302.9188000000004</v>
      </c>
      <c r="F60" s="52">
        <v>0</v>
      </c>
      <c r="G60" s="53">
        <f t="shared" si="6"/>
        <v>52040.879700000005</v>
      </c>
      <c r="H60" s="54">
        <v>763.42180000000008</v>
      </c>
      <c r="I60" s="55">
        <v>0</v>
      </c>
      <c r="J60" s="61">
        <v>7787.75</v>
      </c>
      <c r="K60" s="63">
        <v>0</v>
      </c>
      <c r="L60" s="63">
        <v>0</v>
      </c>
      <c r="M60" s="62">
        <f t="shared" si="7"/>
        <v>7787.75</v>
      </c>
      <c r="N60" s="64">
        <v>0</v>
      </c>
      <c r="O60" s="64">
        <v>512</v>
      </c>
      <c r="P60" s="25">
        <v>3.7693671593147777</v>
      </c>
      <c r="Q60" s="28">
        <f t="shared" si="8"/>
        <v>0.26529652266132309</v>
      </c>
      <c r="R60" s="34">
        <v>8</v>
      </c>
      <c r="S60" s="27">
        <f t="shared" si="9"/>
        <v>0.125</v>
      </c>
      <c r="T60" s="73">
        <f t="shared" si="13"/>
        <v>14569.686220646241</v>
      </c>
      <c r="U60" s="73">
        <f t="shared" si="16"/>
        <v>973.46875</v>
      </c>
      <c r="V60" s="74">
        <f t="shared" si="12"/>
        <v>32</v>
      </c>
      <c r="W60" s="71">
        <v>0</v>
      </c>
      <c r="X60" s="75">
        <f t="shared" si="10"/>
        <v>15575.154970646241</v>
      </c>
      <c r="Y60" s="91">
        <v>15575.2</v>
      </c>
      <c r="Z60" s="94">
        <f t="shared" si="11"/>
        <v>4.502935375967354E-2</v>
      </c>
    </row>
    <row r="61" spans="1:26" ht="14.25" x14ac:dyDescent="0.2">
      <c r="A61" s="22">
        <v>1945</v>
      </c>
      <c r="B61" s="23" t="s">
        <v>51</v>
      </c>
      <c r="C61" s="51">
        <v>0</v>
      </c>
      <c r="D61" s="52">
        <v>0</v>
      </c>
      <c r="E61" s="52">
        <v>0</v>
      </c>
      <c r="F61" s="52">
        <v>0</v>
      </c>
      <c r="G61" s="53">
        <f t="shared" si="6"/>
        <v>0</v>
      </c>
      <c r="H61" s="54">
        <v>0</v>
      </c>
      <c r="I61" s="55">
        <v>0</v>
      </c>
      <c r="J61" s="61">
        <v>0</v>
      </c>
      <c r="K61" s="63">
        <v>0</v>
      </c>
      <c r="L61" s="63">
        <v>0</v>
      </c>
      <c r="M61" s="62">
        <f t="shared" si="7"/>
        <v>0</v>
      </c>
      <c r="N61" s="64">
        <v>0</v>
      </c>
      <c r="O61" s="64">
        <v>0</v>
      </c>
      <c r="P61" s="25">
        <v>0</v>
      </c>
      <c r="Q61" s="28">
        <f t="shared" si="8"/>
        <v>0</v>
      </c>
      <c r="R61" s="34">
        <v>0</v>
      </c>
      <c r="S61" s="27">
        <f t="shared" si="9"/>
        <v>0</v>
      </c>
      <c r="T61" s="73">
        <f t="shared" si="13"/>
        <v>0</v>
      </c>
      <c r="U61" s="73">
        <f t="shared" si="16"/>
        <v>0</v>
      </c>
      <c r="V61" s="74">
        <f t="shared" si="12"/>
        <v>0</v>
      </c>
      <c r="W61" s="71">
        <v>0</v>
      </c>
      <c r="X61" s="75">
        <f t="shared" si="10"/>
        <v>0</v>
      </c>
      <c r="Y61" s="91">
        <v>0</v>
      </c>
      <c r="Z61" s="94">
        <f t="shared" si="11"/>
        <v>0</v>
      </c>
    </row>
    <row r="62" spans="1:26" ht="14.25" x14ac:dyDescent="0.2">
      <c r="A62" s="22">
        <v>1950</v>
      </c>
      <c r="B62" s="23" t="s">
        <v>52</v>
      </c>
      <c r="C62" s="51">
        <v>0</v>
      </c>
      <c r="D62" s="52">
        <v>0</v>
      </c>
      <c r="E62" s="52">
        <v>0</v>
      </c>
      <c r="F62" s="52">
        <v>0</v>
      </c>
      <c r="G62" s="53">
        <f t="shared" si="6"/>
        <v>0</v>
      </c>
      <c r="H62" s="54">
        <v>0</v>
      </c>
      <c r="I62" s="55">
        <v>0</v>
      </c>
      <c r="J62" s="61">
        <v>0</v>
      </c>
      <c r="K62" s="63">
        <v>0</v>
      </c>
      <c r="L62" s="63">
        <v>0</v>
      </c>
      <c r="M62" s="62">
        <f t="shared" si="7"/>
        <v>0</v>
      </c>
      <c r="N62" s="64">
        <v>0</v>
      </c>
      <c r="O62" s="64">
        <v>0</v>
      </c>
      <c r="P62" s="25">
        <v>0</v>
      </c>
      <c r="Q62" s="28">
        <f t="shared" si="8"/>
        <v>0</v>
      </c>
      <c r="R62" s="34">
        <v>0</v>
      </c>
      <c r="S62" s="27">
        <f t="shared" si="9"/>
        <v>0</v>
      </c>
      <c r="T62" s="73">
        <f t="shared" si="13"/>
        <v>0</v>
      </c>
      <c r="U62" s="73">
        <f t="shared" si="16"/>
        <v>0</v>
      </c>
      <c r="V62" s="74">
        <f t="shared" si="12"/>
        <v>0</v>
      </c>
      <c r="W62" s="71">
        <v>0</v>
      </c>
      <c r="X62" s="75">
        <f t="shared" si="10"/>
        <v>0</v>
      </c>
      <c r="Y62" s="91">
        <v>0</v>
      </c>
      <c r="Z62" s="94">
        <f t="shared" si="11"/>
        <v>0</v>
      </c>
    </row>
    <row r="63" spans="1:26" ht="14.25" x14ac:dyDescent="0.2">
      <c r="A63" s="22">
        <v>1955</v>
      </c>
      <c r="B63" s="23" t="s">
        <v>53</v>
      </c>
      <c r="C63" s="51">
        <v>15937.759999999995</v>
      </c>
      <c r="D63" s="52">
        <v>0</v>
      </c>
      <c r="E63" s="52">
        <v>0</v>
      </c>
      <c r="F63" s="52">
        <v>0</v>
      </c>
      <c r="G63" s="53">
        <f t="shared" si="6"/>
        <v>15937.759999999995</v>
      </c>
      <c r="H63" s="54">
        <v>0</v>
      </c>
      <c r="I63" s="55">
        <v>0</v>
      </c>
      <c r="J63" s="61">
        <v>0</v>
      </c>
      <c r="K63" s="63">
        <v>0</v>
      </c>
      <c r="L63" s="63">
        <v>0</v>
      </c>
      <c r="M63" s="62">
        <f t="shared" si="7"/>
        <v>0</v>
      </c>
      <c r="N63" s="64">
        <v>0</v>
      </c>
      <c r="O63" s="64">
        <v>0</v>
      </c>
      <c r="P63" s="25">
        <v>3.9895442638762009</v>
      </c>
      <c r="Q63" s="28">
        <f t="shared" si="8"/>
        <v>0.25065519614724369</v>
      </c>
      <c r="R63" s="34">
        <v>10</v>
      </c>
      <c r="S63" s="27">
        <f t="shared" si="9"/>
        <v>0.1</v>
      </c>
      <c r="T63" s="73">
        <f t="shared" si="13"/>
        <v>3994.8823589476929</v>
      </c>
      <c r="U63" s="73">
        <f t="shared" si="16"/>
        <v>0</v>
      </c>
      <c r="V63" s="74">
        <f t="shared" si="12"/>
        <v>0</v>
      </c>
      <c r="W63" s="71">
        <v>0</v>
      </c>
      <c r="X63" s="75">
        <f t="shared" si="10"/>
        <v>3994.8823589476929</v>
      </c>
      <c r="Y63" s="91">
        <v>3994.87</v>
      </c>
      <c r="Z63" s="94">
        <f t="shared" si="11"/>
        <v>-1.2358947692973743E-2</v>
      </c>
    </row>
    <row r="64" spans="1:26" ht="14.25" x14ac:dyDescent="0.2">
      <c r="A64" s="22">
        <v>1955</v>
      </c>
      <c r="B64" s="23" t="s">
        <v>54</v>
      </c>
      <c r="C64" s="51">
        <v>0</v>
      </c>
      <c r="D64" s="52">
        <v>0</v>
      </c>
      <c r="E64" s="52">
        <v>0</v>
      </c>
      <c r="F64" s="52">
        <v>0</v>
      </c>
      <c r="G64" s="53">
        <f t="shared" si="6"/>
        <v>0</v>
      </c>
      <c r="H64" s="54">
        <v>0</v>
      </c>
      <c r="I64" s="55">
        <v>0</v>
      </c>
      <c r="J64" s="61">
        <v>0</v>
      </c>
      <c r="K64" s="63">
        <v>0</v>
      </c>
      <c r="L64" s="63">
        <v>0</v>
      </c>
      <c r="M64" s="62">
        <f t="shared" si="7"/>
        <v>0</v>
      </c>
      <c r="N64" s="64">
        <v>0</v>
      </c>
      <c r="O64" s="64">
        <v>0</v>
      </c>
      <c r="P64" s="25">
        <v>0</v>
      </c>
      <c r="Q64" s="28">
        <f t="shared" si="8"/>
        <v>0</v>
      </c>
      <c r="R64" s="34">
        <v>0</v>
      </c>
      <c r="S64" s="27">
        <f t="shared" si="9"/>
        <v>0</v>
      </c>
      <c r="T64" s="73">
        <f t="shared" si="13"/>
        <v>0</v>
      </c>
      <c r="U64" s="73">
        <f t="shared" si="16"/>
        <v>0</v>
      </c>
      <c r="V64" s="74">
        <f t="shared" si="12"/>
        <v>0</v>
      </c>
      <c r="W64" s="71">
        <v>0</v>
      </c>
      <c r="X64" s="75">
        <f t="shared" si="10"/>
        <v>0</v>
      </c>
      <c r="Y64" s="91">
        <v>0</v>
      </c>
      <c r="Z64" s="94">
        <f t="shared" si="11"/>
        <v>0</v>
      </c>
    </row>
    <row r="65" spans="1:26" ht="14.25" x14ac:dyDescent="0.2">
      <c r="A65" s="22">
        <v>1960</v>
      </c>
      <c r="B65" s="23" t="s">
        <v>55</v>
      </c>
      <c r="C65" s="51">
        <v>0</v>
      </c>
      <c r="D65" s="52">
        <v>0</v>
      </c>
      <c r="E65" s="52">
        <v>0</v>
      </c>
      <c r="F65" s="52">
        <v>0</v>
      </c>
      <c r="G65" s="53">
        <f t="shared" si="6"/>
        <v>0</v>
      </c>
      <c r="H65" s="54">
        <v>0</v>
      </c>
      <c r="I65" s="55">
        <v>0</v>
      </c>
      <c r="J65" s="61">
        <v>0</v>
      </c>
      <c r="K65" s="63">
        <v>0</v>
      </c>
      <c r="L65" s="63">
        <v>0</v>
      </c>
      <c r="M65" s="62">
        <f t="shared" si="7"/>
        <v>0</v>
      </c>
      <c r="N65" s="64">
        <v>0</v>
      </c>
      <c r="O65" s="64">
        <v>0</v>
      </c>
      <c r="P65" s="25">
        <v>0</v>
      </c>
      <c r="Q65" s="28">
        <f t="shared" si="8"/>
        <v>0</v>
      </c>
      <c r="R65" s="34">
        <v>0</v>
      </c>
      <c r="S65" s="27">
        <f t="shared" si="9"/>
        <v>0</v>
      </c>
      <c r="T65" s="73">
        <f t="shared" si="13"/>
        <v>0</v>
      </c>
      <c r="U65" s="73">
        <f t="shared" si="16"/>
        <v>0</v>
      </c>
      <c r="V65" s="74">
        <f t="shared" si="12"/>
        <v>0</v>
      </c>
      <c r="W65" s="71">
        <v>0</v>
      </c>
      <c r="X65" s="75">
        <f t="shared" si="10"/>
        <v>0</v>
      </c>
      <c r="Y65" s="91">
        <v>0</v>
      </c>
      <c r="Z65" s="94">
        <f t="shared" si="11"/>
        <v>0</v>
      </c>
    </row>
    <row r="66" spans="1:26" ht="14.25" x14ac:dyDescent="0.2">
      <c r="A66" s="22">
        <v>1970</v>
      </c>
      <c r="B66" s="24" t="s">
        <v>56</v>
      </c>
      <c r="C66" s="51">
        <v>0</v>
      </c>
      <c r="D66" s="52">
        <v>0</v>
      </c>
      <c r="E66" s="52">
        <v>0</v>
      </c>
      <c r="F66" s="52">
        <v>0</v>
      </c>
      <c r="G66" s="53">
        <f t="shared" si="6"/>
        <v>0</v>
      </c>
      <c r="H66" s="54">
        <v>0</v>
      </c>
      <c r="I66" s="55">
        <v>0</v>
      </c>
      <c r="J66" s="61">
        <v>0</v>
      </c>
      <c r="K66" s="63">
        <v>0</v>
      </c>
      <c r="L66" s="63">
        <v>0</v>
      </c>
      <c r="M66" s="62">
        <f t="shared" si="7"/>
        <v>0</v>
      </c>
      <c r="N66" s="64">
        <v>0</v>
      </c>
      <c r="O66" s="64">
        <v>0</v>
      </c>
      <c r="P66" s="25">
        <v>0</v>
      </c>
      <c r="Q66" s="28">
        <f t="shared" si="8"/>
        <v>0</v>
      </c>
      <c r="R66" s="34">
        <v>0</v>
      </c>
      <c r="S66" s="27">
        <f t="shared" si="9"/>
        <v>0</v>
      </c>
      <c r="T66" s="73">
        <f t="shared" si="13"/>
        <v>0</v>
      </c>
      <c r="U66" s="73">
        <f t="shared" si="16"/>
        <v>0</v>
      </c>
      <c r="V66" s="74">
        <f t="shared" si="12"/>
        <v>0</v>
      </c>
      <c r="W66" s="71">
        <v>0</v>
      </c>
      <c r="X66" s="75">
        <f t="shared" si="10"/>
        <v>0</v>
      </c>
      <c r="Y66" s="91">
        <v>0</v>
      </c>
      <c r="Z66" s="94">
        <f t="shared" si="11"/>
        <v>0</v>
      </c>
    </row>
    <row r="67" spans="1:26" ht="14.25" x14ac:dyDescent="0.2">
      <c r="A67" s="22">
        <v>1975</v>
      </c>
      <c r="B67" s="23" t="s">
        <v>57</v>
      </c>
      <c r="C67" s="51">
        <v>0</v>
      </c>
      <c r="D67" s="52">
        <v>0</v>
      </c>
      <c r="E67" s="52">
        <v>0</v>
      </c>
      <c r="F67" s="52">
        <v>0</v>
      </c>
      <c r="G67" s="53">
        <f t="shared" si="6"/>
        <v>0</v>
      </c>
      <c r="H67" s="54">
        <v>0</v>
      </c>
      <c r="I67" s="55">
        <v>0</v>
      </c>
      <c r="J67" s="61">
        <v>0</v>
      </c>
      <c r="K67" s="63">
        <v>0</v>
      </c>
      <c r="L67" s="63">
        <v>0</v>
      </c>
      <c r="M67" s="62">
        <f t="shared" si="7"/>
        <v>0</v>
      </c>
      <c r="N67" s="64">
        <v>0</v>
      </c>
      <c r="O67" s="64">
        <v>0</v>
      </c>
      <c r="P67" s="25">
        <v>0</v>
      </c>
      <c r="Q67" s="28">
        <f t="shared" si="8"/>
        <v>0</v>
      </c>
      <c r="R67" s="34">
        <v>0</v>
      </c>
      <c r="S67" s="27">
        <f t="shared" si="9"/>
        <v>0</v>
      </c>
      <c r="T67" s="73">
        <f t="shared" si="13"/>
        <v>0</v>
      </c>
      <c r="U67" s="73">
        <f t="shared" si="16"/>
        <v>0</v>
      </c>
      <c r="V67" s="74">
        <f t="shared" si="12"/>
        <v>0</v>
      </c>
      <c r="W67" s="71">
        <v>0</v>
      </c>
      <c r="X67" s="75">
        <f t="shared" si="10"/>
        <v>0</v>
      </c>
      <c r="Y67" s="91">
        <v>0</v>
      </c>
      <c r="Z67" s="94">
        <f t="shared" si="11"/>
        <v>0</v>
      </c>
    </row>
    <row r="68" spans="1:26" ht="14.25" x14ac:dyDescent="0.2">
      <c r="A68" s="22">
        <v>1980</v>
      </c>
      <c r="B68" s="23" t="s">
        <v>58</v>
      </c>
      <c r="C68" s="51">
        <v>110748.56000000003</v>
      </c>
      <c r="D68" s="52">
        <v>16301.706699999999</v>
      </c>
      <c r="E68" s="52">
        <v>10489.2606</v>
      </c>
      <c r="F68" s="52">
        <v>0</v>
      </c>
      <c r="G68" s="53">
        <f t="shared" si="6"/>
        <v>83957.592700000037</v>
      </c>
      <c r="H68" s="54">
        <v>3477.2090999999996</v>
      </c>
      <c r="I68" s="55">
        <v>0</v>
      </c>
      <c r="J68" s="61">
        <v>237952</v>
      </c>
      <c r="K68" s="63">
        <v>0</v>
      </c>
      <c r="L68" s="63">
        <v>0</v>
      </c>
      <c r="M68" s="62">
        <f t="shared" si="7"/>
        <v>237952</v>
      </c>
      <c r="N68" s="64">
        <v>0</v>
      </c>
      <c r="O68" s="64">
        <v>0</v>
      </c>
      <c r="P68" s="25">
        <v>2.9651530602262373</v>
      </c>
      <c r="Q68" s="28">
        <f t="shared" si="8"/>
        <v>0.33725071849198279</v>
      </c>
      <c r="R68" s="34">
        <v>10</v>
      </c>
      <c r="S68" s="27">
        <f t="shared" si="9"/>
        <v>0.1</v>
      </c>
      <c r="T68" s="73">
        <f t="shared" si="13"/>
        <v>31791.967560932262</v>
      </c>
      <c r="U68" s="73">
        <f t="shared" si="16"/>
        <v>23795.200000000001</v>
      </c>
      <c r="V68" s="74">
        <f t="shared" si="12"/>
        <v>0</v>
      </c>
      <c r="W68" s="71">
        <v>-5568.2000000000007</v>
      </c>
      <c r="X68" s="75">
        <f t="shared" si="10"/>
        <v>50018.967560932258</v>
      </c>
      <c r="Y68" s="91">
        <v>50094.06</v>
      </c>
      <c r="Z68" s="94">
        <f t="shared" si="11"/>
        <v>75.092439067739178</v>
      </c>
    </row>
    <row r="69" spans="1:26" ht="14.25" x14ac:dyDescent="0.2">
      <c r="A69" s="22">
        <v>1985</v>
      </c>
      <c r="B69" s="23" t="s">
        <v>59</v>
      </c>
      <c r="C69" s="51">
        <v>0</v>
      </c>
      <c r="D69" s="52">
        <v>0</v>
      </c>
      <c r="E69" s="52">
        <v>0</v>
      </c>
      <c r="F69" s="52">
        <v>0</v>
      </c>
      <c r="G69" s="53">
        <f t="shared" si="6"/>
        <v>0</v>
      </c>
      <c r="H69" s="54">
        <v>0</v>
      </c>
      <c r="I69" s="55">
        <v>0</v>
      </c>
      <c r="J69" s="61">
        <v>0</v>
      </c>
      <c r="K69" s="63">
        <v>0</v>
      </c>
      <c r="L69" s="63">
        <v>0</v>
      </c>
      <c r="M69" s="62">
        <f t="shared" si="7"/>
        <v>0</v>
      </c>
      <c r="N69" s="64">
        <v>0</v>
      </c>
      <c r="O69" s="64">
        <v>0</v>
      </c>
      <c r="P69" s="25">
        <v>0</v>
      </c>
      <c r="Q69" s="28">
        <f t="shared" si="8"/>
        <v>0</v>
      </c>
      <c r="R69" s="34">
        <v>0</v>
      </c>
      <c r="S69" s="27">
        <f t="shared" si="9"/>
        <v>0</v>
      </c>
      <c r="T69" s="73">
        <f t="shared" si="13"/>
        <v>0</v>
      </c>
      <c r="U69" s="73">
        <f t="shared" si="16"/>
        <v>0</v>
      </c>
      <c r="V69" s="74">
        <f t="shared" si="12"/>
        <v>0</v>
      </c>
      <c r="W69" s="71">
        <v>0</v>
      </c>
      <c r="X69" s="75">
        <f t="shared" si="10"/>
        <v>0</v>
      </c>
      <c r="Y69" s="91">
        <v>0</v>
      </c>
      <c r="Z69" s="94">
        <f t="shared" si="11"/>
        <v>0</v>
      </c>
    </row>
    <row r="70" spans="1:26" ht="14.25" x14ac:dyDescent="0.2">
      <c r="A70" s="22">
        <v>1990</v>
      </c>
      <c r="B70" s="38" t="s">
        <v>60</v>
      </c>
      <c r="C70" s="51">
        <v>0</v>
      </c>
      <c r="D70" s="52">
        <v>0</v>
      </c>
      <c r="E70" s="52">
        <v>0</v>
      </c>
      <c r="F70" s="52">
        <v>0</v>
      </c>
      <c r="G70" s="53">
        <f t="shared" si="6"/>
        <v>0</v>
      </c>
      <c r="H70" s="54">
        <v>0</v>
      </c>
      <c r="I70" s="55">
        <v>0</v>
      </c>
      <c r="J70" s="61">
        <v>0</v>
      </c>
      <c r="K70" s="63">
        <v>0</v>
      </c>
      <c r="L70" s="63">
        <v>0</v>
      </c>
      <c r="M70" s="62">
        <f t="shared" si="7"/>
        <v>0</v>
      </c>
      <c r="N70" s="64">
        <v>0</v>
      </c>
      <c r="O70" s="64">
        <v>0</v>
      </c>
      <c r="P70" s="25">
        <v>0</v>
      </c>
      <c r="Q70" s="28">
        <f t="shared" si="8"/>
        <v>0</v>
      </c>
      <c r="R70" s="34">
        <v>0</v>
      </c>
      <c r="S70" s="27">
        <f t="shared" si="9"/>
        <v>0</v>
      </c>
      <c r="T70" s="73">
        <f t="shared" si="13"/>
        <v>0</v>
      </c>
      <c r="U70" s="73">
        <f t="shared" si="16"/>
        <v>0</v>
      </c>
      <c r="V70" s="74">
        <f t="shared" si="12"/>
        <v>0</v>
      </c>
      <c r="W70" s="71">
        <v>0</v>
      </c>
      <c r="X70" s="75">
        <f t="shared" si="10"/>
        <v>0</v>
      </c>
      <c r="Y70" s="91">
        <v>0</v>
      </c>
      <c r="Z70" s="94">
        <f t="shared" si="11"/>
        <v>0</v>
      </c>
    </row>
    <row r="71" spans="1:26" ht="14.25" x14ac:dyDescent="0.2">
      <c r="A71" s="22">
        <v>1995</v>
      </c>
      <c r="B71" s="23" t="s">
        <v>70</v>
      </c>
      <c r="C71" s="51">
        <v>-169565.24999999994</v>
      </c>
      <c r="D71" s="52">
        <v>0</v>
      </c>
      <c r="E71" s="52">
        <v>0</v>
      </c>
      <c r="F71" s="52">
        <v>0</v>
      </c>
      <c r="G71" s="53">
        <f t="shared" si="6"/>
        <v>-169565.24999999994</v>
      </c>
      <c r="H71" s="54">
        <v>0</v>
      </c>
      <c r="I71" s="55">
        <v>0</v>
      </c>
      <c r="J71" s="61">
        <v>-6683.25</v>
      </c>
      <c r="K71" s="63">
        <v>0</v>
      </c>
      <c r="L71" s="63">
        <v>0</v>
      </c>
      <c r="M71" s="62">
        <f t="shared" si="7"/>
        <v>-6683.25</v>
      </c>
      <c r="N71" s="64">
        <v>0</v>
      </c>
      <c r="O71" s="64">
        <v>0</v>
      </c>
      <c r="P71" s="25">
        <v>38.54519913525241</v>
      </c>
      <c r="Q71" s="28">
        <f t="shared" si="8"/>
        <v>2.5943568133895738E-2</v>
      </c>
      <c r="R71" s="34">
        <v>45</v>
      </c>
      <c r="S71" s="27">
        <f t="shared" si="9"/>
        <v>2.2222222222222223E-2</v>
      </c>
      <c r="T71" s="73">
        <f t="shared" si="13"/>
        <v>-4399.1276165160625</v>
      </c>
      <c r="U71" s="73">
        <f t="shared" si="16"/>
        <v>-148.51666666666668</v>
      </c>
      <c r="V71" s="74">
        <f t="shared" si="12"/>
        <v>0</v>
      </c>
      <c r="W71" s="71">
        <v>0</v>
      </c>
      <c r="X71" s="75">
        <f t="shared" si="10"/>
        <v>-4547.6442831827289</v>
      </c>
      <c r="Y71" s="91">
        <v>-4547.6253333333334</v>
      </c>
      <c r="Z71" s="94">
        <f t="shared" si="11"/>
        <v>1.8949849395539786E-2</v>
      </c>
    </row>
    <row r="72" spans="1:26" ht="14.25" x14ac:dyDescent="0.2">
      <c r="A72" s="22">
        <v>1995</v>
      </c>
      <c r="B72" s="23" t="s">
        <v>112</v>
      </c>
      <c r="C72" s="51">
        <v>-164116.12</v>
      </c>
      <c r="D72" s="52">
        <v>0</v>
      </c>
      <c r="E72" s="52">
        <v>0</v>
      </c>
      <c r="F72" s="52">
        <v>0</v>
      </c>
      <c r="G72" s="53">
        <f t="shared" si="6"/>
        <v>-164116.12</v>
      </c>
      <c r="H72" s="54">
        <v>0</v>
      </c>
      <c r="I72" s="55">
        <v>0</v>
      </c>
      <c r="J72" s="61">
        <v>0</v>
      </c>
      <c r="K72" s="63">
        <v>0</v>
      </c>
      <c r="L72" s="63">
        <v>0</v>
      </c>
      <c r="M72" s="62">
        <f t="shared" si="7"/>
        <v>0</v>
      </c>
      <c r="N72" s="64">
        <v>0</v>
      </c>
      <c r="O72" s="64">
        <v>0</v>
      </c>
      <c r="P72" s="25">
        <v>52.817116713442701</v>
      </c>
      <c r="Q72" s="28">
        <f t="shared" si="8"/>
        <v>1.8933256153028245E-2</v>
      </c>
      <c r="R72" s="34">
        <v>60</v>
      </c>
      <c r="S72" s="27">
        <f t="shared" si="9"/>
        <v>1.6666666666666666E-2</v>
      </c>
      <c r="T72" s="73">
        <f t="shared" si="13"/>
        <v>-3107.2525388011218</v>
      </c>
      <c r="U72" s="73">
        <f t="shared" si="16"/>
        <v>0</v>
      </c>
      <c r="V72" s="74"/>
      <c r="W72" s="71">
        <v>0</v>
      </c>
      <c r="X72" s="75">
        <f t="shared" si="10"/>
        <v>-3107.2525388011218</v>
      </c>
      <c r="Y72" s="91">
        <v>-3107.2468333333331</v>
      </c>
      <c r="Z72" s="94">
        <f t="shared" si="11"/>
        <v>5.7054677886299032E-3</v>
      </c>
    </row>
    <row r="73" spans="1:26" ht="14.25" x14ac:dyDescent="0.2">
      <c r="A73" s="22">
        <v>1995</v>
      </c>
      <c r="B73" s="23" t="s">
        <v>113</v>
      </c>
      <c r="C73" s="51">
        <v>-88520.37</v>
      </c>
      <c r="D73" s="52">
        <v>0</v>
      </c>
      <c r="E73" s="52">
        <v>0</v>
      </c>
      <c r="F73" s="52">
        <v>0</v>
      </c>
      <c r="G73" s="53">
        <f t="shared" si="6"/>
        <v>-88520.37</v>
      </c>
      <c r="H73" s="54">
        <v>0</v>
      </c>
      <c r="I73" s="55">
        <v>0</v>
      </c>
      <c r="J73" s="61">
        <v>-9013.56</v>
      </c>
      <c r="K73" s="63">
        <v>0</v>
      </c>
      <c r="L73" s="63">
        <v>0</v>
      </c>
      <c r="M73" s="62">
        <f t="shared" si="7"/>
        <v>-9013.56</v>
      </c>
      <c r="N73" s="64">
        <v>0</v>
      </c>
      <c r="O73" s="64">
        <v>0</v>
      </c>
      <c r="P73" s="25">
        <v>51.235749125459478</v>
      </c>
      <c r="Q73" s="28">
        <f t="shared" si="8"/>
        <v>1.9517622306084163E-2</v>
      </c>
      <c r="R73" s="34">
        <v>60</v>
      </c>
      <c r="S73" s="27">
        <f t="shared" si="9"/>
        <v>1.6666666666666666E-2</v>
      </c>
      <c r="T73" s="73">
        <f t="shared" si="13"/>
        <v>-1727.7071480548232</v>
      </c>
      <c r="U73" s="73">
        <f t="shared" si="16"/>
        <v>-150.226</v>
      </c>
      <c r="V73" s="74">
        <f t="shared" si="12"/>
        <v>0</v>
      </c>
      <c r="W73" s="71">
        <v>0</v>
      </c>
      <c r="X73" s="75">
        <f t="shared" si="10"/>
        <v>-1877.9331480548231</v>
      </c>
      <c r="Y73" s="91">
        <v>-1877.9568333333332</v>
      </c>
      <c r="Z73" s="94">
        <f t="shared" si="11"/>
        <v>-2.3685278510129137E-2</v>
      </c>
    </row>
    <row r="74" spans="1:26" ht="14.25" x14ac:dyDescent="0.2">
      <c r="A74" s="22">
        <v>1995</v>
      </c>
      <c r="B74" s="23" t="s">
        <v>114</v>
      </c>
      <c r="C74" s="51">
        <v>-578116.79</v>
      </c>
      <c r="D74" s="52">
        <v>0</v>
      </c>
      <c r="E74" s="52">
        <v>0</v>
      </c>
      <c r="F74" s="52">
        <v>0</v>
      </c>
      <c r="G74" s="53">
        <f t="shared" si="6"/>
        <v>-578116.79</v>
      </c>
      <c r="H74" s="54">
        <v>0</v>
      </c>
      <c r="I74" s="55">
        <v>0</v>
      </c>
      <c r="J74" s="61">
        <v>-97677.7</v>
      </c>
      <c r="K74" s="63">
        <v>0</v>
      </c>
      <c r="L74" s="63">
        <v>0</v>
      </c>
      <c r="M74" s="62">
        <f t="shared" si="7"/>
        <v>-97677.7</v>
      </c>
      <c r="N74" s="64">
        <v>0</v>
      </c>
      <c r="O74" s="64">
        <v>0</v>
      </c>
      <c r="P74" s="25">
        <v>60.820068358013714</v>
      </c>
      <c r="Q74" s="28">
        <f t="shared" si="8"/>
        <v>1.6441941401866889E-2</v>
      </c>
      <c r="R74" s="34">
        <v>65</v>
      </c>
      <c r="S74" s="27">
        <f t="shared" si="9"/>
        <v>1.5384615384615385E-2</v>
      </c>
      <c r="T74" s="73">
        <f t="shared" si="13"/>
        <v>-9505.362384615386</v>
      </c>
      <c r="U74" s="73">
        <f t="shared" si="16"/>
        <v>-1502.7338461538461</v>
      </c>
      <c r="V74" s="74">
        <f t="shared" si="12"/>
        <v>0</v>
      </c>
      <c r="W74" s="71">
        <v>0</v>
      </c>
      <c r="X74" s="75">
        <f t="shared" si="10"/>
        <v>-11008.096230769232</v>
      </c>
      <c r="Y74" s="91">
        <v>-11008.096230769232</v>
      </c>
      <c r="Z74" s="94">
        <f t="shared" si="11"/>
        <v>0</v>
      </c>
    </row>
    <row r="75" spans="1:26" ht="14.25" x14ac:dyDescent="0.2">
      <c r="A75" s="22">
        <v>1995</v>
      </c>
      <c r="B75" s="23" t="s">
        <v>115</v>
      </c>
      <c r="C75" s="51">
        <v>-1090529.3699999999</v>
      </c>
      <c r="D75" s="52">
        <v>0</v>
      </c>
      <c r="E75" s="52">
        <v>0</v>
      </c>
      <c r="F75" s="52">
        <v>0</v>
      </c>
      <c r="G75" s="53">
        <f t="shared" si="6"/>
        <v>-1090529.3699999999</v>
      </c>
      <c r="H75" s="54">
        <v>0</v>
      </c>
      <c r="I75" s="55">
        <v>0</v>
      </c>
      <c r="J75" s="61">
        <v>-144330.32</v>
      </c>
      <c r="K75" s="63">
        <v>0</v>
      </c>
      <c r="L75" s="63">
        <v>0</v>
      </c>
      <c r="M75" s="62">
        <f t="shared" si="7"/>
        <v>-144330.32</v>
      </c>
      <c r="N75" s="64">
        <v>0</v>
      </c>
      <c r="O75" s="64">
        <v>0</v>
      </c>
      <c r="P75" s="25">
        <v>37.421231344548758</v>
      </c>
      <c r="Q75" s="28">
        <f t="shared" si="8"/>
        <v>2.6722797836145295E-2</v>
      </c>
      <c r="R75" s="34">
        <v>45</v>
      </c>
      <c r="S75" s="27">
        <f t="shared" si="9"/>
        <v>2.2222222222222223E-2</v>
      </c>
      <c r="T75" s="73">
        <f t="shared" si="13"/>
        <v>-29141.995888888887</v>
      </c>
      <c r="U75" s="73">
        <f t="shared" si="16"/>
        <v>-3207.3404444444445</v>
      </c>
      <c r="V75" s="74">
        <f t="shared" si="12"/>
        <v>0</v>
      </c>
      <c r="W75" s="71">
        <v>0</v>
      </c>
      <c r="X75" s="75">
        <f t="shared" si="10"/>
        <v>-32349.336333333333</v>
      </c>
      <c r="Y75" s="91">
        <v>-32349.336333333333</v>
      </c>
      <c r="Z75" s="94">
        <f t="shared" si="11"/>
        <v>0</v>
      </c>
    </row>
    <row r="76" spans="1:26" ht="14.25" x14ac:dyDescent="0.2">
      <c r="A76" s="22">
        <v>1995</v>
      </c>
      <c r="B76" s="23" t="s">
        <v>116</v>
      </c>
      <c r="C76" s="51">
        <v>-1031864.9600000003</v>
      </c>
      <c r="D76" s="52">
        <v>0</v>
      </c>
      <c r="E76" s="52">
        <v>0</v>
      </c>
      <c r="F76" s="52">
        <v>0</v>
      </c>
      <c r="G76" s="53">
        <f t="shared" si="6"/>
        <v>-1031864.9600000003</v>
      </c>
      <c r="H76" s="54">
        <v>0</v>
      </c>
      <c r="I76" s="55">
        <v>0</v>
      </c>
      <c r="J76" s="61">
        <v>-171231.45</v>
      </c>
      <c r="K76" s="63">
        <v>0</v>
      </c>
      <c r="L76" s="63">
        <v>0</v>
      </c>
      <c r="M76" s="62">
        <f t="shared" si="7"/>
        <v>-171231.45</v>
      </c>
      <c r="N76" s="64">
        <v>0</v>
      </c>
      <c r="O76" s="64">
        <v>0</v>
      </c>
      <c r="P76" s="25">
        <v>38.474491157279623</v>
      </c>
      <c r="Q76" s="28">
        <f t="shared" si="8"/>
        <v>2.5991246925452672E-2</v>
      </c>
      <c r="R76" s="34">
        <v>45</v>
      </c>
      <c r="S76" s="27">
        <f t="shared" si="9"/>
        <v>2.2222222222222223E-2</v>
      </c>
      <c r="T76" s="73">
        <f t="shared" si="13"/>
        <v>-26819.456969082352</v>
      </c>
      <c r="U76" s="73">
        <f t="shared" si="16"/>
        <v>-3805.1433333333334</v>
      </c>
      <c r="V76" s="74"/>
      <c r="W76" s="71">
        <v>0</v>
      </c>
      <c r="X76" s="75">
        <f t="shared" si="10"/>
        <v>-30624.600302415685</v>
      </c>
      <c r="Y76" s="91">
        <v>-30624.652777777781</v>
      </c>
      <c r="Z76" s="94">
        <f t="shared" si="11"/>
        <v>-5.2475362095719902E-2</v>
      </c>
    </row>
    <row r="77" spans="1:26" ht="14.25" x14ac:dyDescent="0.2">
      <c r="A77" s="22">
        <v>1995</v>
      </c>
      <c r="B77" s="23" t="s">
        <v>71</v>
      </c>
      <c r="C77" s="51">
        <v>-1509639.2600000002</v>
      </c>
      <c r="D77" s="52">
        <v>0</v>
      </c>
      <c r="E77" s="52">
        <v>0</v>
      </c>
      <c r="F77" s="52">
        <v>0</v>
      </c>
      <c r="G77" s="53">
        <f t="shared" si="6"/>
        <v>-1509639.2600000002</v>
      </c>
      <c r="H77" s="54">
        <v>0</v>
      </c>
      <c r="I77" s="55">
        <v>0</v>
      </c>
      <c r="J77" s="61">
        <v>-143572.74</v>
      </c>
      <c r="K77" s="63">
        <v>0</v>
      </c>
      <c r="L77" s="63">
        <v>0</v>
      </c>
      <c r="M77" s="62">
        <f t="shared" si="7"/>
        <v>-143572.74</v>
      </c>
      <c r="N77" s="64">
        <v>0</v>
      </c>
      <c r="O77" s="64">
        <v>0</v>
      </c>
      <c r="P77" s="25">
        <v>38.314584028885243</v>
      </c>
      <c r="Q77" s="28">
        <f t="shared" si="8"/>
        <v>2.6099722216639577E-2</v>
      </c>
      <c r="R77" s="34">
        <v>45</v>
      </c>
      <c r="S77" s="27">
        <f t="shared" si="9"/>
        <v>2.2222222222222223E-2</v>
      </c>
      <c r="T77" s="73">
        <f t="shared" si="13"/>
        <v>-39401.165333333331</v>
      </c>
      <c r="U77" s="73">
        <f t="shared" si="16"/>
        <v>-3190.5053333333331</v>
      </c>
      <c r="V77" s="74">
        <f t="shared" si="12"/>
        <v>0</v>
      </c>
      <c r="W77" s="71">
        <v>0</v>
      </c>
      <c r="X77" s="75">
        <f t="shared" si="10"/>
        <v>-42591.670666666665</v>
      </c>
      <c r="Y77" s="91">
        <v>-42591.670666666665</v>
      </c>
      <c r="Z77" s="94">
        <f t="shared" si="11"/>
        <v>0</v>
      </c>
    </row>
    <row r="78" spans="1:26" ht="14.25" x14ac:dyDescent="0.2">
      <c r="A78" s="22">
        <v>1995</v>
      </c>
      <c r="B78" s="23" t="s">
        <v>72</v>
      </c>
      <c r="C78" s="51">
        <v>-4319.3300000000017</v>
      </c>
      <c r="D78" s="52">
        <v>0</v>
      </c>
      <c r="E78" s="52">
        <v>0</v>
      </c>
      <c r="F78" s="52">
        <v>0</v>
      </c>
      <c r="G78" s="53">
        <f t="shared" si="6"/>
        <v>-4319.3300000000017</v>
      </c>
      <c r="H78" s="54">
        <v>0</v>
      </c>
      <c r="I78" s="55">
        <v>0</v>
      </c>
      <c r="J78" s="61">
        <v>0</v>
      </c>
      <c r="K78" s="63">
        <v>0</v>
      </c>
      <c r="L78" s="63">
        <v>0</v>
      </c>
      <c r="M78" s="62">
        <f t="shared" si="7"/>
        <v>0</v>
      </c>
      <c r="N78" s="64">
        <v>0</v>
      </c>
      <c r="O78" s="64">
        <v>0</v>
      </c>
      <c r="P78" s="25">
        <v>14.704250428596913</v>
      </c>
      <c r="Q78" s="28">
        <f t="shared" si="8"/>
        <v>6.8007546855648901E-2</v>
      </c>
      <c r="R78" s="34">
        <v>25</v>
      </c>
      <c r="S78" s="27">
        <f t="shared" si="9"/>
        <v>0.04</v>
      </c>
      <c r="T78" s="73">
        <f t="shared" si="13"/>
        <v>-293.7470373600101</v>
      </c>
      <c r="U78" s="73">
        <f t="shared" si="16"/>
        <v>0</v>
      </c>
      <c r="V78" s="74">
        <f t="shared" si="12"/>
        <v>0</v>
      </c>
      <c r="W78" s="71">
        <v>0</v>
      </c>
      <c r="X78" s="75">
        <f t="shared" si="10"/>
        <v>-293.7470373600101</v>
      </c>
      <c r="Y78" s="91">
        <v>-293.7054</v>
      </c>
      <c r="Z78" s="94">
        <f t="shared" si="11"/>
        <v>4.1637360010099655E-2</v>
      </c>
    </row>
    <row r="79" spans="1:26" ht="14.25" x14ac:dyDescent="0.2">
      <c r="A79" s="22">
        <v>1995</v>
      </c>
      <c r="B79" s="23" t="s">
        <v>73</v>
      </c>
      <c r="C79" s="51">
        <v>-9619.73</v>
      </c>
      <c r="D79" s="52">
        <v>0</v>
      </c>
      <c r="E79" s="52">
        <v>0</v>
      </c>
      <c r="F79" s="52">
        <v>0</v>
      </c>
      <c r="G79" s="53">
        <f t="shared" si="6"/>
        <v>-9619.73</v>
      </c>
      <c r="H79" s="54">
        <v>0</v>
      </c>
      <c r="I79" s="55">
        <v>0</v>
      </c>
      <c r="J79" s="61">
        <v>0</v>
      </c>
      <c r="K79" s="63">
        <v>0</v>
      </c>
      <c r="L79" s="63">
        <v>0</v>
      </c>
      <c r="M79" s="62">
        <f t="shared" si="7"/>
        <v>0</v>
      </c>
      <c r="N79" s="64">
        <v>0</v>
      </c>
      <c r="O79" s="64">
        <v>0</v>
      </c>
      <c r="P79" s="25">
        <v>47</v>
      </c>
      <c r="Q79" s="28">
        <f t="shared" si="8"/>
        <v>2.1276595744680851E-2</v>
      </c>
      <c r="R79" s="34">
        <v>60</v>
      </c>
      <c r="S79" s="27">
        <f t="shared" si="9"/>
        <v>1.6666666666666666E-2</v>
      </c>
      <c r="T79" s="73">
        <f t="shared" si="13"/>
        <v>-204.67510638297873</v>
      </c>
      <c r="U79" s="73">
        <f t="shared" si="16"/>
        <v>0</v>
      </c>
      <c r="V79" s="74">
        <f t="shared" si="12"/>
        <v>0</v>
      </c>
      <c r="W79" s="71">
        <v>0</v>
      </c>
      <c r="X79" s="75">
        <f t="shared" si="10"/>
        <v>-204.67510638297873</v>
      </c>
      <c r="Y79" s="91">
        <v>-204.68</v>
      </c>
      <c r="Z79" s="94">
        <f t="shared" si="11"/>
        <v>-4.8936170212812158E-3</v>
      </c>
    </row>
    <row r="80" spans="1:26" ht="14.25" x14ac:dyDescent="0.2">
      <c r="A80" s="22">
        <v>1995</v>
      </c>
      <c r="B80" s="23" t="s">
        <v>74</v>
      </c>
      <c r="C80" s="51">
        <v>3.9999999999054126E-2</v>
      </c>
      <c r="D80" s="52">
        <v>0</v>
      </c>
      <c r="E80" s="52">
        <v>0</v>
      </c>
      <c r="F80" s="52">
        <v>0</v>
      </c>
      <c r="G80" s="53">
        <f t="shared" si="6"/>
        <v>3.9999999999054126E-2</v>
      </c>
      <c r="H80" s="54">
        <v>0</v>
      </c>
      <c r="I80" s="55">
        <v>0</v>
      </c>
      <c r="J80" s="61">
        <v>0</v>
      </c>
      <c r="K80" s="63">
        <v>0</v>
      </c>
      <c r="L80" s="63">
        <v>0</v>
      </c>
      <c r="M80" s="62">
        <f t="shared" si="7"/>
        <v>0</v>
      </c>
      <c r="N80" s="64">
        <v>0</v>
      </c>
      <c r="O80" s="64">
        <v>0</v>
      </c>
      <c r="P80" s="25">
        <v>0</v>
      </c>
      <c r="Q80" s="28">
        <f t="shared" si="8"/>
        <v>0</v>
      </c>
      <c r="R80" s="34">
        <v>0</v>
      </c>
      <c r="S80" s="27">
        <f t="shared" si="9"/>
        <v>0</v>
      </c>
      <c r="T80" s="73">
        <f t="shared" si="13"/>
        <v>0</v>
      </c>
      <c r="U80" s="73">
        <f t="shared" si="16"/>
        <v>0</v>
      </c>
      <c r="V80" s="74">
        <f t="shared" si="12"/>
        <v>0</v>
      </c>
      <c r="W80" s="71">
        <v>0</v>
      </c>
      <c r="X80" s="75">
        <f t="shared" si="10"/>
        <v>0</v>
      </c>
      <c r="Y80" s="91">
        <v>0.04</v>
      </c>
      <c r="Z80" s="94">
        <f t="shared" si="11"/>
        <v>0.04</v>
      </c>
    </row>
    <row r="81" spans="1:26" ht="14.25" x14ac:dyDescent="0.2">
      <c r="A81" s="22">
        <v>1606</v>
      </c>
      <c r="B81" s="23" t="s">
        <v>75</v>
      </c>
      <c r="C81" s="51">
        <v>9806.9499999999989</v>
      </c>
      <c r="D81" s="52">
        <v>0</v>
      </c>
      <c r="E81" s="52">
        <v>0</v>
      </c>
      <c r="F81" s="52">
        <v>9807</v>
      </c>
      <c r="G81" s="53">
        <f t="shared" si="6"/>
        <v>-5.0000000001091394E-2</v>
      </c>
      <c r="H81" s="54">
        <v>0</v>
      </c>
      <c r="I81" s="55">
        <v>1251.8399999999999</v>
      </c>
      <c r="J81" s="61">
        <v>0</v>
      </c>
      <c r="K81" s="63">
        <v>0</v>
      </c>
      <c r="L81" s="63">
        <v>0</v>
      </c>
      <c r="M81" s="62">
        <f t="shared" si="7"/>
        <v>0</v>
      </c>
      <c r="N81" s="64">
        <v>0</v>
      </c>
      <c r="O81" s="64">
        <v>0</v>
      </c>
      <c r="P81" s="25">
        <v>20</v>
      </c>
      <c r="Q81" s="28">
        <f t="shared" si="8"/>
        <v>0.05</v>
      </c>
      <c r="R81" s="34">
        <v>0</v>
      </c>
      <c r="S81" s="27">
        <f t="shared" si="9"/>
        <v>0</v>
      </c>
      <c r="T81" s="73">
        <f t="shared" si="13"/>
        <v>1251.8374999999999</v>
      </c>
      <c r="U81" s="73">
        <f t="shared" si="16"/>
        <v>0</v>
      </c>
      <c r="V81" s="74">
        <f t="shared" si="12"/>
        <v>0</v>
      </c>
      <c r="W81" s="71">
        <v>0</v>
      </c>
      <c r="X81" s="75">
        <f t="shared" si="10"/>
        <v>1251.8374999999999</v>
      </c>
      <c r="Y81" s="91">
        <v>1251.8399999999999</v>
      </c>
      <c r="Z81" s="94">
        <f t="shared" si="11"/>
        <v>2.5000000000545697E-3</v>
      </c>
    </row>
    <row r="82" spans="1:26" ht="14.25" x14ac:dyDescent="0.2">
      <c r="A82" s="22">
        <v>2440</v>
      </c>
      <c r="B82" s="23" t="s">
        <v>99</v>
      </c>
      <c r="C82" s="51">
        <v>0</v>
      </c>
      <c r="D82" s="52">
        <v>0</v>
      </c>
      <c r="E82" s="52">
        <v>0</v>
      </c>
      <c r="F82" s="52">
        <v>0</v>
      </c>
      <c r="G82" s="53">
        <f t="shared" si="6"/>
        <v>0</v>
      </c>
      <c r="H82" s="54">
        <v>0</v>
      </c>
      <c r="I82" s="55">
        <v>0</v>
      </c>
      <c r="J82" s="61">
        <v>0</v>
      </c>
      <c r="K82" s="63">
        <v>0</v>
      </c>
      <c r="L82" s="63">
        <v>0</v>
      </c>
      <c r="M82" s="62">
        <f t="shared" si="7"/>
        <v>0</v>
      </c>
      <c r="N82" s="64">
        <v>0</v>
      </c>
      <c r="O82" s="64">
        <v>9252.48</v>
      </c>
      <c r="P82" s="25">
        <v>0</v>
      </c>
      <c r="Q82" s="28">
        <f t="shared" si="8"/>
        <v>0</v>
      </c>
      <c r="R82" s="34">
        <v>45</v>
      </c>
      <c r="S82" s="27">
        <f t="shared" si="9"/>
        <v>2.2222222222222223E-2</v>
      </c>
      <c r="T82" s="73">
        <f t="shared" si="13"/>
        <v>0</v>
      </c>
      <c r="U82" s="73">
        <f t="shared" si="16"/>
        <v>0</v>
      </c>
      <c r="V82" s="74">
        <f t="shared" si="12"/>
        <v>102.80533333333332</v>
      </c>
      <c r="W82" s="71">
        <v>0</v>
      </c>
      <c r="X82" s="75">
        <f t="shared" si="10"/>
        <v>102.80533333333332</v>
      </c>
      <c r="Y82" s="91">
        <v>102.80533333333332</v>
      </c>
      <c r="Z82" s="94">
        <f t="shared" si="11"/>
        <v>0</v>
      </c>
    </row>
    <row r="83" spans="1:26" ht="25.5" customHeight="1" x14ac:dyDescent="0.2">
      <c r="A83" s="22">
        <v>2440</v>
      </c>
      <c r="B83" s="23" t="s">
        <v>100</v>
      </c>
      <c r="C83" s="51">
        <v>0</v>
      </c>
      <c r="D83" s="52">
        <v>0</v>
      </c>
      <c r="E83" s="52">
        <v>0</v>
      </c>
      <c r="F83" s="52">
        <v>0</v>
      </c>
      <c r="G83" s="53">
        <f t="shared" si="6"/>
        <v>0</v>
      </c>
      <c r="H83" s="54">
        <v>0</v>
      </c>
      <c r="I83" s="55">
        <v>0</v>
      </c>
      <c r="J83" s="61">
        <v>0</v>
      </c>
      <c r="K83" s="63">
        <v>0</v>
      </c>
      <c r="L83" s="63">
        <v>0</v>
      </c>
      <c r="M83" s="62">
        <f t="shared" si="7"/>
        <v>0</v>
      </c>
      <c r="N83" s="64">
        <v>0</v>
      </c>
      <c r="O83" s="64">
        <v>167.62</v>
      </c>
      <c r="P83" s="25">
        <v>0</v>
      </c>
      <c r="Q83" s="28">
        <f t="shared" si="8"/>
        <v>0</v>
      </c>
      <c r="R83" s="34">
        <v>60</v>
      </c>
      <c r="S83" s="27">
        <f t="shared" si="9"/>
        <v>1.6666666666666666E-2</v>
      </c>
      <c r="T83" s="73">
        <f t="shared" si="13"/>
        <v>0</v>
      </c>
      <c r="U83" s="73">
        <f t="shared" si="16"/>
        <v>0</v>
      </c>
      <c r="V83" s="74">
        <f t="shared" si="12"/>
        <v>1.3968333333333334</v>
      </c>
      <c r="W83" s="71">
        <v>0</v>
      </c>
      <c r="X83" s="75">
        <f t="shared" si="10"/>
        <v>1.3968333333333334</v>
      </c>
      <c r="Y83" s="91">
        <v>1.3968333333333334</v>
      </c>
      <c r="Z83" s="94">
        <f t="shared" si="11"/>
        <v>0</v>
      </c>
    </row>
    <row r="84" spans="1:26" ht="25.5" customHeight="1" x14ac:dyDescent="0.2">
      <c r="A84" s="22">
        <v>2440</v>
      </c>
      <c r="B84" s="23" t="s">
        <v>101</v>
      </c>
      <c r="C84" s="51">
        <v>0</v>
      </c>
      <c r="D84" s="52">
        <v>0</v>
      </c>
      <c r="E84" s="52">
        <v>0</v>
      </c>
      <c r="F84" s="52">
        <v>0</v>
      </c>
      <c r="G84" s="53">
        <f t="shared" si="6"/>
        <v>0</v>
      </c>
      <c r="H84" s="54">
        <v>0</v>
      </c>
      <c r="I84" s="55">
        <v>0</v>
      </c>
      <c r="J84" s="61">
        <v>0</v>
      </c>
      <c r="K84" s="63">
        <v>0</v>
      </c>
      <c r="L84" s="63">
        <v>0</v>
      </c>
      <c r="M84" s="62">
        <f t="shared" si="7"/>
        <v>0</v>
      </c>
      <c r="N84" s="64">
        <v>0</v>
      </c>
      <c r="O84" s="64">
        <v>-15377.18</v>
      </c>
      <c r="P84" s="25">
        <v>0</v>
      </c>
      <c r="Q84" s="28">
        <f t="shared" si="8"/>
        <v>0</v>
      </c>
      <c r="R84" s="34">
        <v>60</v>
      </c>
      <c r="S84" s="27">
        <f t="shared" si="9"/>
        <v>1.6666666666666666E-2</v>
      </c>
      <c r="T84" s="73">
        <f t="shared" si="13"/>
        <v>0</v>
      </c>
      <c r="U84" s="73">
        <f t="shared" si="16"/>
        <v>0</v>
      </c>
      <c r="V84" s="74">
        <f t="shared" si="12"/>
        <v>-128.14316666666667</v>
      </c>
      <c r="W84" s="71">
        <v>0</v>
      </c>
      <c r="X84" s="75">
        <f t="shared" si="10"/>
        <v>-128.14316666666667</v>
      </c>
      <c r="Y84" s="91">
        <v>-128.14316666666667</v>
      </c>
      <c r="Z84" s="94">
        <f t="shared" si="11"/>
        <v>0</v>
      </c>
    </row>
    <row r="85" spans="1:26" ht="25.5" customHeight="1" x14ac:dyDescent="0.2">
      <c r="A85" s="22">
        <v>2440</v>
      </c>
      <c r="B85" s="23" t="s">
        <v>102</v>
      </c>
      <c r="C85" s="51">
        <v>0</v>
      </c>
      <c r="D85" s="52">
        <v>0</v>
      </c>
      <c r="E85" s="52">
        <v>0</v>
      </c>
      <c r="F85" s="52">
        <v>0</v>
      </c>
      <c r="G85" s="53">
        <f t="shared" ref="G85:G93" si="17">C85-D85-E85-F85</f>
        <v>0</v>
      </c>
      <c r="H85" s="54">
        <v>0</v>
      </c>
      <c r="I85" s="55">
        <v>0</v>
      </c>
      <c r="J85" s="61">
        <v>0</v>
      </c>
      <c r="K85" s="63">
        <v>0</v>
      </c>
      <c r="L85" s="63">
        <v>0</v>
      </c>
      <c r="M85" s="62">
        <f t="shared" ref="M85:M93" si="18">J85-K85-L85</f>
        <v>0</v>
      </c>
      <c r="N85" s="64">
        <v>0</v>
      </c>
      <c r="O85" s="64">
        <v>-219666.69</v>
      </c>
      <c r="P85" s="25">
        <v>0</v>
      </c>
      <c r="Q85" s="28">
        <f t="shared" ref="Q85:Q86" si="19">IF(P85=0,0,1/P85)</f>
        <v>0</v>
      </c>
      <c r="R85" s="34">
        <v>65</v>
      </c>
      <c r="S85" s="27">
        <f t="shared" ref="S85:S93" si="20">IF(R85=0,0,1/R85)</f>
        <v>1.5384615384615385E-2</v>
      </c>
      <c r="T85" s="73">
        <f t="shared" si="13"/>
        <v>0</v>
      </c>
      <c r="U85" s="73">
        <f t="shared" si="16"/>
        <v>0</v>
      </c>
      <c r="V85" s="74">
        <f t="shared" si="12"/>
        <v>-1689.7437692307692</v>
      </c>
      <c r="W85" s="71">
        <v>0</v>
      </c>
      <c r="X85" s="75">
        <f t="shared" ref="X85:X93" si="21">IF(ISERROR(+T85+U85+V85+W85), 0, +T85+U85+V85+W85)</f>
        <v>-1689.7437692307692</v>
      </c>
      <c r="Y85" s="91">
        <v>-1689.7437692307692</v>
      </c>
      <c r="Z85" s="94">
        <f t="shared" ref="Z85:Z93" si="22">IF(ISERROR(+Y85-122), 0, +Y85-X85)</f>
        <v>0</v>
      </c>
    </row>
    <row r="86" spans="1:26" ht="25.5" customHeight="1" x14ac:dyDescent="0.2">
      <c r="A86" s="22">
        <v>2440</v>
      </c>
      <c r="B86" s="23" t="s">
        <v>103</v>
      </c>
      <c r="C86" s="51">
        <v>0</v>
      </c>
      <c r="D86" s="52">
        <v>0</v>
      </c>
      <c r="E86" s="52">
        <v>0</v>
      </c>
      <c r="F86" s="52">
        <v>0</v>
      </c>
      <c r="G86" s="53">
        <f t="shared" si="17"/>
        <v>0</v>
      </c>
      <c r="H86" s="54">
        <v>0</v>
      </c>
      <c r="I86" s="55">
        <v>0</v>
      </c>
      <c r="J86" s="61">
        <v>0</v>
      </c>
      <c r="K86" s="63">
        <v>0</v>
      </c>
      <c r="L86" s="63">
        <v>0</v>
      </c>
      <c r="M86" s="62">
        <f t="shared" si="18"/>
        <v>0</v>
      </c>
      <c r="N86" s="64">
        <v>0</v>
      </c>
      <c r="O86" s="64">
        <v>-212022.33</v>
      </c>
      <c r="P86" s="25">
        <v>0</v>
      </c>
      <c r="Q86" s="28">
        <f t="shared" si="19"/>
        <v>0</v>
      </c>
      <c r="R86" s="34">
        <v>45</v>
      </c>
      <c r="S86" s="27">
        <f t="shared" si="20"/>
        <v>2.2222222222222223E-2</v>
      </c>
      <c r="T86" s="73">
        <f t="shared" si="13"/>
        <v>0</v>
      </c>
      <c r="U86" s="73">
        <f t="shared" si="16"/>
        <v>0</v>
      </c>
      <c r="V86" s="74">
        <f t="shared" ref="V86:V93" si="23">IF(R86=0,0,+(O86*0.5)/R86)</f>
        <v>-2355.8036666666667</v>
      </c>
      <c r="W86" s="71">
        <v>0</v>
      </c>
      <c r="X86" s="75">
        <f t="shared" si="21"/>
        <v>-2355.8036666666667</v>
      </c>
      <c r="Y86" s="91">
        <v>-2355.8036666666667</v>
      </c>
      <c r="Z86" s="94">
        <f t="shared" si="22"/>
        <v>0</v>
      </c>
    </row>
    <row r="87" spans="1:26" ht="25.5" customHeight="1" x14ac:dyDescent="0.2">
      <c r="A87" s="22">
        <v>2440</v>
      </c>
      <c r="B87" s="23" t="s">
        <v>104</v>
      </c>
      <c r="C87" s="51">
        <v>0</v>
      </c>
      <c r="D87" s="52">
        <v>0</v>
      </c>
      <c r="E87" s="52">
        <v>0</v>
      </c>
      <c r="F87" s="52">
        <v>0</v>
      </c>
      <c r="G87" s="53">
        <f t="shared" si="17"/>
        <v>0</v>
      </c>
      <c r="H87" s="54">
        <v>0</v>
      </c>
      <c r="I87" s="55">
        <v>0</v>
      </c>
      <c r="J87" s="61">
        <v>0</v>
      </c>
      <c r="K87" s="63">
        <v>0</v>
      </c>
      <c r="L87" s="63">
        <v>0</v>
      </c>
      <c r="M87" s="62">
        <f t="shared" si="18"/>
        <v>0</v>
      </c>
      <c r="N87" s="64">
        <v>0</v>
      </c>
      <c r="O87" s="64">
        <v>-207443.45</v>
      </c>
      <c r="P87" s="25">
        <v>0</v>
      </c>
      <c r="Q87" s="28">
        <f t="shared" ref="Q87:Q93" si="24">IF(P87=0,0,1/P87)</f>
        <v>0</v>
      </c>
      <c r="R87" s="34">
        <v>45</v>
      </c>
      <c r="S87" s="27">
        <f t="shared" si="20"/>
        <v>2.2222222222222223E-2</v>
      </c>
      <c r="T87" s="73">
        <f t="shared" si="13"/>
        <v>0</v>
      </c>
      <c r="U87" s="73">
        <f t="shared" si="16"/>
        <v>0</v>
      </c>
      <c r="V87" s="74">
        <f t="shared" si="23"/>
        <v>-2304.9272222222226</v>
      </c>
      <c r="W87" s="71">
        <v>0</v>
      </c>
      <c r="X87" s="75">
        <f t="shared" si="21"/>
        <v>-2304.9272222222226</v>
      </c>
      <c r="Y87" s="91">
        <v>-2304.9272222222226</v>
      </c>
      <c r="Z87" s="94">
        <f t="shared" si="22"/>
        <v>0</v>
      </c>
    </row>
    <row r="88" spans="1:26" ht="25.5" customHeight="1" x14ac:dyDescent="0.2">
      <c r="A88" s="22">
        <v>2440</v>
      </c>
      <c r="B88" s="23" t="s">
        <v>105</v>
      </c>
      <c r="C88" s="51">
        <v>0</v>
      </c>
      <c r="D88" s="52">
        <v>0</v>
      </c>
      <c r="E88" s="52">
        <v>0</v>
      </c>
      <c r="F88" s="52">
        <v>0</v>
      </c>
      <c r="G88" s="53">
        <f t="shared" si="17"/>
        <v>0</v>
      </c>
      <c r="H88" s="54">
        <v>0</v>
      </c>
      <c r="I88" s="55">
        <v>0</v>
      </c>
      <c r="J88" s="61">
        <v>0</v>
      </c>
      <c r="K88" s="63">
        <v>0</v>
      </c>
      <c r="L88" s="63">
        <v>0</v>
      </c>
      <c r="M88" s="62">
        <f t="shared" si="18"/>
        <v>0</v>
      </c>
      <c r="N88" s="64">
        <v>0</v>
      </c>
      <c r="O88" s="64">
        <v>-63054.84</v>
      </c>
      <c r="P88" s="25">
        <v>0</v>
      </c>
      <c r="Q88" s="28">
        <f t="shared" si="24"/>
        <v>0</v>
      </c>
      <c r="R88" s="34">
        <v>45</v>
      </c>
      <c r="S88" s="27">
        <f t="shared" si="20"/>
        <v>2.2222222222222223E-2</v>
      </c>
      <c r="T88" s="73">
        <f t="shared" si="13"/>
        <v>0</v>
      </c>
      <c r="U88" s="73">
        <f t="shared" si="16"/>
        <v>0</v>
      </c>
      <c r="V88" s="74">
        <f t="shared" si="23"/>
        <v>-700.60933333333332</v>
      </c>
      <c r="W88" s="71">
        <v>0</v>
      </c>
      <c r="X88" s="75">
        <f t="shared" si="21"/>
        <v>-700.60933333333332</v>
      </c>
      <c r="Y88" s="91">
        <v>-700.60933333333332</v>
      </c>
      <c r="Z88" s="94">
        <f t="shared" si="22"/>
        <v>0</v>
      </c>
    </row>
    <row r="89" spans="1:26" ht="14.25" x14ac:dyDescent="0.2">
      <c r="A89" s="22">
        <v>2440</v>
      </c>
      <c r="B89" s="23" t="s">
        <v>106</v>
      </c>
      <c r="C89" s="51">
        <v>0</v>
      </c>
      <c r="D89" s="52">
        <v>0</v>
      </c>
      <c r="E89" s="52">
        <v>0</v>
      </c>
      <c r="F89" s="52">
        <v>0</v>
      </c>
      <c r="G89" s="53">
        <f t="shared" si="17"/>
        <v>0</v>
      </c>
      <c r="H89" s="54">
        <v>0</v>
      </c>
      <c r="I89" s="55">
        <v>0</v>
      </c>
      <c r="J89" s="61">
        <v>0</v>
      </c>
      <c r="K89" s="63">
        <v>0</v>
      </c>
      <c r="L89" s="63">
        <v>0</v>
      </c>
      <c r="M89" s="62">
        <f t="shared" si="18"/>
        <v>0</v>
      </c>
      <c r="N89" s="64">
        <v>0</v>
      </c>
      <c r="O89" s="64">
        <v>-319.83</v>
      </c>
      <c r="P89" s="25">
        <v>0</v>
      </c>
      <c r="Q89" s="28">
        <f t="shared" si="24"/>
        <v>0</v>
      </c>
      <c r="R89" s="34">
        <v>25</v>
      </c>
      <c r="S89" s="27">
        <f t="shared" si="20"/>
        <v>0.04</v>
      </c>
      <c r="T89" s="73">
        <f t="shared" si="13"/>
        <v>0</v>
      </c>
      <c r="U89" s="73">
        <f t="shared" si="16"/>
        <v>0</v>
      </c>
      <c r="V89" s="74">
        <f t="shared" si="23"/>
        <v>-6.3965999999999994</v>
      </c>
      <c r="W89" s="71">
        <v>0</v>
      </c>
      <c r="X89" s="75">
        <f t="shared" si="21"/>
        <v>-6.3965999999999994</v>
      </c>
      <c r="Y89" s="91">
        <v>-6.3946000000000005</v>
      </c>
      <c r="Z89" s="94">
        <f t="shared" si="22"/>
        <v>1.9999999999988916E-3</v>
      </c>
    </row>
    <row r="90" spans="1:26" ht="14.25" x14ac:dyDescent="0.2">
      <c r="A90" s="22">
        <v>2440</v>
      </c>
      <c r="B90" s="23" t="s">
        <v>107</v>
      </c>
      <c r="C90" s="51">
        <v>0</v>
      </c>
      <c r="D90" s="52">
        <v>0</v>
      </c>
      <c r="E90" s="52">
        <v>0</v>
      </c>
      <c r="F90" s="52">
        <v>0</v>
      </c>
      <c r="G90" s="53">
        <f t="shared" si="17"/>
        <v>0</v>
      </c>
      <c r="H90" s="54">
        <v>0</v>
      </c>
      <c r="I90" s="55">
        <v>0</v>
      </c>
      <c r="J90" s="61">
        <v>0</v>
      </c>
      <c r="K90" s="63">
        <v>0</v>
      </c>
      <c r="L90" s="63">
        <v>0</v>
      </c>
      <c r="M90" s="62">
        <f t="shared" si="18"/>
        <v>0</v>
      </c>
      <c r="N90" s="64">
        <v>0</v>
      </c>
      <c r="O90" s="64">
        <v>0</v>
      </c>
      <c r="P90" s="25">
        <v>0</v>
      </c>
      <c r="Q90" s="28">
        <f t="shared" si="24"/>
        <v>0</v>
      </c>
      <c r="R90" s="34">
        <v>60</v>
      </c>
      <c r="S90" s="27">
        <f t="shared" si="20"/>
        <v>1.6666666666666666E-2</v>
      </c>
      <c r="T90" s="73">
        <f t="shared" si="13"/>
        <v>0</v>
      </c>
      <c r="U90" s="73">
        <f t="shared" si="16"/>
        <v>0</v>
      </c>
      <c r="V90" s="74">
        <f t="shared" si="23"/>
        <v>0</v>
      </c>
      <c r="W90" s="71">
        <v>0</v>
      </c>
      <c r="X90" s="75">
        <f t="shared" si="21"/>
        <v>0</v>
      </c>
      <c r="Y90" s="91">
        <v>0</v>
      </c>
      <c r="Z90" s="94">
        <f t="shared" si="22"/>
        <v>0</v>
      </c>
    </row>
    <row r="91" spans="1:26" ht="14.25" x14ac:dyDescent="0.2">
      <c r="A91" s="22">
        <v>2440</v>
      </c>
      <c r="B91" s="23" t="s">
        <v>108</v>
      </c>
      <c r="C91" s="51">
        <v>0</v>
      </c>
      <c r="D91" s="52">
        <v>0</v>
      </c>
      <c r="E91" s="52">
        <v>0</v>
      </c>
      <c r="F91" s="52">
        <v>0</v>
      </c>
      <c r="G91" s="53">
        <f t="shared" si="17"/>
        <v>0</v>
      </c>
      <c r="H91" s="54">
        <v>0</v>
      </c>
      <c r="I91" s="55">
        <v>0</v>
      </c>
      <c r="J91" s="61">
        <v>0</v>
      </c>
      <c r="K91" s="63">
        <v>0</v>
      </c>
      <c r="L91" s="63">
        <v>0</v>
      </c>
      <c r="M91" s="62">
        <f t="shared" si="18"/>
        <v>0</v>
      </c>
      <c r="N91" s="64">
        <v>0</v>
      </c>
      <c r="O91" s="64">
        <v>0</v>
      </c>
      <c r="P91" s="25">
        <v>0</v>
      </c>
      <c r="Q91" s="28">
        <f t="shared" si="24"/>
        <v>0</v>
      </c>
      <c r="R91" s="34">
        <v>0</v>
      </c>
      <c r="S91" s="27">
        <f t="shared" si="20"/>
        <v>0</v>
      </c>
      <c r="T91" s="73">
        <f t="shared" si="13"/>
        <v>0</v>
      </c>
      <c r="U91" s="73">
        <f t="shared" si="16"/>
        <v>0</v>
      </c>
      <c r="V91" s="74">
        <f t="shared" si="23"/>
        <v>0</v>
      </c>
      <c r="W91" s="71">
        <v>0</v>
      </c>
      <c r="X91" s="75">
        <f t="shared" si="21"/>
        <v>0</v>
      </c>
      <c r="Y91" s="91">
        <v>0</v>
      </c>
      <c r="Z91" s="94">
        <f t="shared" si="22"/>
        <v>0</v>
      </c>
    </row>
    <row r="92" spans="1:26" ht="14.25" x14ac:dyDescent="0.2">
      <c r="A92" s="22">
        <v>2440</v>
      </c>
      <c r="B92" s="23" t="s">
        <v>109</v>
      </c>
      <c r="C92" s="51">
        <v>0</v>
      </c>
      <c r="D92" s="52">
        <v>0</v>
      </c>
      <c r="E92" s="52">
        <v>0</v>
      </c>
      <c r="F92" s="52">
        <v>0</v>
      </c>
      <c r="G92" s="53">
        <f t="shared" si="17"/>
        <v>0</v>
      </c>
      <c r="H92" s="54">
        <v>0</v>
      </c>
      <c r="I92" s="55">
        <v>0</v>
      </c>
      <c r="J92" s="61">
        <v>0</v>
      </c>
      <c r="K92" s="63">
        <v>0</v>
      </c>
      <c r="L92" s="63">
        <v>0</v>
      </c>
      <c r="M92" s="62">
        <f t="shared" si="18"/>
        <v>0</v>
      </c>
      <c r="N92" s="64">
        <v>0</v>
      </c>
      <c r="O92" s="64">
        <v>0</v>
      </c>
      <c r="P92" s="25">
        <v>0</v>
      </c>
      <c r="Q92" s="28">
        <f t="shared" si="24"/>
        <v>0</v>
      </c>
      <c r="R92" s="34">
        <v>0</v>
      </c>
      <c r="S92" s="27">
        <f t="shared" si="20"/>
        <v>0</v>
      </c>
      <c r="T92" s="73">
        <f t="shared" si="13"/>
        <v>0</v>
      </c>
      <c r="U92" s="73">
        <f t="shared" si="16"/>
        <v>0</v>
      </c>
      <c r="V92" s="74">
        <f t="shared" si="23"/>
        <v>0</v>
      </c>
      <c r="W92" s="71">
        <v>0</v>
      </c>
      <c r="X92" s="75">
        <f t="shared" si="21"/>
        <v>0</v>
      </c>
      <c r="Y92" s="91">
        <v>0</v>
      </c>
      <c r="Z92" s="94">
        <f t="shared" si="22"/>
        <v>0</v>
      </c>
    </row>
    <row r="93" spans="1:26" ht="14.25" x14ac:dyDescent="0.2">
      <c r="A93" s="22">
        <v>2440</v>
      </c>
      <c r="B93" s="23" t="s">
        <v>110</v>
      </c>
      <c r="C93" s="56">
        <v>0</v>
      </c>
      <c r="D93" s="57">
        <v>0</v>
      </c>
      <c r="E93" s="57">
        <v>0</v>
      </c>
      <c r="F93" s="57">
        <v>0</v>
      </c>
      <c r="G93" s="58">
        <f t="shared" si="17"/>
        <v>0</v>
      </c>
      <c r="H93" s="59">
        <v>0</v>
      </c>
      <c r="I93" s="60">
        <v>0</v>
      </c>
      <c r="J93" s="65">
        <v>0</v>
      </c>
      <c r="K93" s="66">
        <v>0</v>
      </c>
      <c r="L93" s="66">
        <v>0</v>
      </c>
      <c r="M93" s="67">
        <f t="shared" si="18"/>
        <v>0</v>
      </c>
      <c r="N93" s="68">
        <v>0</v>
      </c>
      <c r="O93" s="68">
        <v>0</v>
      </c>
      <c r="P93" s="46">
        <v>0</v>
      </c>
      <c r="Q93" s="48">
        <f t="shared" si="24"/>
        <v>0</v>
      </c>
      <c r="R93" s="49">
        <v>0</v>
      </c>
      <c r="S93" s="50">
        <f t="shared" si="20"/>
        <v>0</v>
      </c>
      <c r="T93" s="76">
        <f t="shared" si="13"/>
        <v>0</v>
      </c>
      <c r="U93" s="76">
        <f t="shared" si="16"/>
        <v>0</v>
      </c>
      <c r="V93" s="77">
        <f t="shared" si="23"/>
        <v>0</v>
      </c>
      <c r="W93" s="85">
        <v>0</v>
      </c>
      <c r="X93" s="78">
        <f t="shared" si="21"/>
        <v>0</v>
      </c>
      <c r="Y93" s="92">
        <v>0</v>
      </c>
      <c r="Z93" s="95">
        <f t="shared" si="22"/>
        <v>0</v>
      </c>
    </row>
    <row r="94" spans="1:26" ht="15.75" thickBot="1" x14ac:dyDescent="0.3">
      <c r="A94" s="39"/>
      <c r="B94" s="40" t="s">
        <v>76</v>
      </c>
      <c r="C94" s="79">
        <f>SUM(C15:C93)</f>
        <v>21566950.621699993</v>
      </c>
      <c r="D94" s="80">
        <f t="shared" ref="D94:Z94" si="25">SUM(D15:D93)</f>
        <v>296285.04870000004</v>
      </c>
      <c r="E94" s="80">
        <f t="shared" si="25"/>
        <v>46496.688900000001</v>
      </c>
      <c r="F94" s="80">
        <f t="shared" si="25"/>
        <v>89720.089999999982</v>
      </c>
      <c r="G94" s="81">
        <f t="shared" si="25"/>
        <v>21134448.794100001</v>
      </c>
      <c r="H94" s="79">
        <f t="shared" si="25"/>
        <v>14807.936399999999</v>
      </c>
      <c r="I94" s="81">
        <f t="shared" si="25"/>
        <v>1251.8399999999999</v>
      </c>
      <c r="J94" s="82">
        <f t="shared" si="25"/>
        <v>1611888.4299999997</v>
      </c>
      <c r="K94" s="83">
        <f t="shared" si="25"/>
        <v>0</v>
      </c>
      <c r="L94" s="83">
        <f t="shared" si="25"/>
        <v>0</v>
      </c>
      <c r="M94" s="84">
        <f t="shared" si="25"/>
        <v>1611888.4299999997</v>
      </c>
      <c r="N94" s="82">
        <f t="shared" si="25"/>
        <v>0</v>
      </c>
      <c r="O94" s="82">
        <f t="shared" si="25"/>
        <v>1273589.1199999999</v>
      </c>
      <c r="P94" s="88"/>
      <c r="Q94" s="89"/>
      <c r="R94" s="89"/>
      <c r="S94" s="90"/>
      <c r="T94" s="86">
        <f t="shared" si="25"/>
        <v>868622.90059456578</v>
      </c>
      <c r="U94" s="86">
        <f t="shared" si="25"/>
        <v>108804.04947136753</v>
      </c>
      <c r="V94" s="89">
        <f t="shared" si="25"/>
        <v>34680.325107614597</v>
      </c>
      <c r="W94" s="89">
        <f t="shared" si="25"/>
        <v>-5568.2000000000007</v>
      </c>
      <c r="X94" s="90">
        <f t="shared" si="25"/>
        <v>1006539.0751735482</v>
      </c>
      <c r="Y94" s="93">
        <f t="shared" si="25"/>
        <v>1006610.1600000003</v>
      </c>
      <c r="Z94" s="87">
        <f t="shared" si="25"/>
        <v>71.084826452135076</v>
      </c>
    </row>
    <row r="95" spans="1:26" ht="14.25" x14ac:dyDescent="0.2">
      <c r="A95" s="41"/>
      <c r="B95" s="42"/>
      <c r="C95" s="43"/>
      <c r="D95" s="43"/>
      <c r="E95" s="43"/>
      <c r="F95" s="43"/>
      <c r="G95" s="43"/>
      <c r="H95" s="43"/>
      <c r="I95" s="43"/>
      <c r="J95" s="43"/>
      <c r="K95" s="43"/>
      <c r="L95" s="43"/>
      <c r="M95" s="43"/>
      <c r="N95" s="43"/>
      <c r="O95" s="43"/>
      <c r="P95" s="43"/>
      <c r="Q95" s="43"/>
      <c r="R95" s="44"/>
      <c r="S95" s="45"/>
      <c r="T95" s="43"/>
      <c r="U95" s="43"/>
      <c r="V95" s="43"/>
      <c r="W95" s="43"/>
      <c r="X95" s="43"/>
      <c r="Y95" s="43"/>
      <c r="Z95" s="43"/>
    </row>
    <row r="96" spans="1:26" x14ac:dyDescent="0.2">
      <c r="C96" s="20"/>
      <c r="O96" s="21">
        <v>1273589.1199999999</v>
      </c>
      <c r="Y96" s="21">
        <v>1006610.7700000001</v>
      </c>
      <c r="Z96" s="26"/>
    </row>
    <row r="97" spans="3:25" x14ac:dyDescent="0.2">
      <c r="O97" s="120">
        <f>+O94-O96</f>
        <v>0</v>
      </c>
      <c r="Y97" s="120">
        <f>+Y94-Y96</f>
        <v>-0.60999999986961484</v>
      </c>
    </row>
    <row r="112" spans="3:25" x14ac:dyDescent="0.2">
      <c r="C112" s="20"/>
    </row>
  </sheetData>
  <mergeCells count="16">
    <mergeCell ref="A13:A14"/>
    <mergeCell ref="B13:B14"/>
    <mergeCell ref="A8:B8"/>
    <mergeCell ref="C8:X8"/>
    <mergeCell ref="A9:B9"/>
    <mergeCell ref="C9:X9"/>
    <mergeCell ref="C12:O12"/>
    <mergeCell ref="P12:S12"/>
    <mergeCell ref="T12:X12"/>
    <mergeCell ref="A7:B7"/>
    <mergeCell ref="C7:X7"/>
    <mergeCell ref="A1:Z1"/>
    <mergeCell ref="A2:Z2"/>
    <mergeCell ref="A3:Z3"/>
    <mergeCell ref="A6:B6"/>
    <mergeCell ref="C6:X6"/>
  </mergeCells>
  <dataValidations count="1">
    <dataValidation allowBlank="1" showInputMessage="1" showErrorMessage="1" promptTitle="Date Format" prompt="E.g:  &quot;August 1, 2011&quot;" sqref="Z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Z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Z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Z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Z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Z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Z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Z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Z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Z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Z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Z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Z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Z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Z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xr:uid="{D6F19044-D5B7-4D5D-8722-C5E332186250}"/>
  </dataValidations>
  <printOptions horizontalCentered="1"/>
  <pageMargins left="0.11811023622047245" right="0.11811023622047245" top="0.19685039370078741" bottom="0.19685039370078741" header="0.11811023622047245" footer="0.11811023622047245"/>
  <pageSetup scale="2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8729A-3E83-4430-8DD1-8B02180AD79E}">
  <sheetPr>
    <pageSetUpPr fitToPage="1"/>
  </sheetPr>
  <dimension ref="A1:BUT112"/>
  <sheetViews>
    <sheetView zoomScale="75" zoomScaleNormal="75" workbookViewId="0">
      <selection activeCell="C13" sqref="C13:Z13"/>
    </sheetView>
  </sheetViews>
  <sheetFormatPr defaultRowHeight="12.75" x14ac:dyDescent="0.2"/>
  <cols>
    <col min="1" max="1" width="14.140625" style="1" customWidth="1"/>
    <col min="2" max="2" width="40.28515625" style="1" bestFit="1" customWidth="1"/>
    <col min="3" max="3" width="20.140625" style="1" customWidth="1"/>
    <col min="4" max="4" width="17.140625" style="1" customWidth="1"/>
    <col min="5" max="6" width="15" style="1" customWidth="1"/>
    <col min="7" max="7" width="21.28515625" style="1" customWidth="1"/>
    <col min="8" max="8" width="18.28515625" style="1" customWidth="1"/>
    <col min="9" max="9" width="15" style="1" customWidth="1"/>
    <col min="10" max="11" width="19.5703125" style="1" customWidth="1"/>
    <col min="12" max="12" width="17.28515625" style="1" customWidth="1"/>
    <col min="13" max="13" width="17.5703125" style="1" customWidth="1"/>
    <col min="14" max="14" width="20.28515625" style="1" customWidth="1"/>
    <col min="15" max="15" width="16" style="1" customWidth="1"/>
    <col min="16" max="16" width="16.5703125" style="1" customWidth="1"/>
    <col min="17" max="17" width="14.85546875" style="1" customWidth="1"/>
    <col min="18" max="19" width="14.5703125" style="1" customWidth="1"/>
    <col min="20" max="20" width="18.5703125" style="1" customWidth="1"/>
    <col min="21" max="21" width="17.5703125" style="1" customWidth="1"/>
    <col min="22" max="22" width="18.28515625" style="1" customWidth="1"/>
    <col min="23" max="23" width="16" style="1" customWidth="1"/>
    <col min="24" max="24" width="16.85546875" style="1" bestFit="1" customWidth="1"/>
    <col min="25" max="25" width="23.28515625" style="1" customWidth="1"/>
    <col min="26" max="26" width="18.28515625" style="1" bestFit="1" customWidth="1"/>
    <col min="27" max="251" width="9.140625" style="1"/>
    <col min="252" max="252" width="2.7109375" style="1" customWidth="1"/>
    <col min="253" max="253" width="9.140625" style="1"/>
    <col min="254" max="254" width="40.28515625" style="1" bestFit="1" customWidth="1"/>
    <col min="255" max="255" width="12" style="1" customWidth="1"/>
    <col min="256" max="256" width="10" style="1" customWidth="1"/>
    <col min="257" max="257" width="14.85546875" style="1" customWidth="1"/>
    <col min="258" max="258" width="9.5703125" style="1" customWidth="1"/>
    <col min="259" max="260" width="12.28515625" style="1" customWidth="1"/>
    <col min="261" max="263" width="12.85546875" style="1" customWidth="1"/>
    <col min="264" max="264" width="12.7109375" style="1" customWidth="1"/>
    <col min="265" max="265" width="12.28515625" style="1" bestFit="1" customWidth="1"/>
    <col min="266" max="266" width="13.140625" style="1" customWidth="1"/>
    <col min="267" max="507" width="9.140625" style="1"/>
    <col min="508" max="508" width="2.7109375" style="1" customWidth="1"/>
    <col min="509" max="509" width="9.140625" style="1"/>
    <col min="510" max="510" width="40.28515625" style="1" bestFit="1" customWidth="1"/>
    <col min="511" max="511" width="12" style="1" customWidth="1"/>
    <col min="512" max="512" width="10" style="1" customWidth="1"/>
    <col min="513" max="513" width="14.85546875" style="1" customWidth="1"/>
    <col min="514" max="514" width="9.5703125" style="1" customWidth="1"/>
    <col min="515" max="516" width="12.28515625" style="1" customWidth="1"/>
    <col min="517" max="519" width="12.85546875" style="1" customWidth="1"/>
    <col min="520" max="520" width="12.7109375" style="1" customWidth="1"/>
    <col min="521" max="521" width="12.28515625" style="1" bestFit="1" customWidth="1"/>
    <col min="522" max="522" width="13.140625" style="1" customWidth="1"/>
    <col min="523" max="763" width="9.140625" style="1"/>
    <col min="764" max="764" width="2.7109375" style="1" customWidth="1"/>
    <col min="765" max="765" width="9.140625" style="1"/>
    <col min="766" max="766" width="40.28515625" style="1" bestFit="1" customWidth="1"/>
    <col min="767" max="767" width="12" style="1" customWidth="1"/>
    <col min="768" max="768" width="10" style="1" customWidth="1"/>
    <col min="769" max="769" width="14.85546875" style="1" customWidth="1"/>
    <col min="770" max="770" width="9.5703125" style="1" customWidth="1"/>
    <col min="771" max="772" width="12.28515625" style="1" customWidth="1"/>
    <col min="773" max="775" width="12.85546875" style="1" customWidth="1"/>
    <col min="776" max="776" width="12.7109375" style="1" customWidth="1"/>
    <col min="777" max="777" width="12.28515625" style="1" bestFit="1" customWidth="1"/>
    <col min="778" max="778" width="13.140625" style="1" customWidth="1"/>
    <col min="779" max="1019" width="9.140625" style="1"/>
    <col min="1020" max="1020" width="2.7109375" style="1" customWidth="1"/>
    <col min="1021" max="1021" width="9.140625" style="1"/>
    <col min="1022" max="1022" width="40.28515625" style="1" bestFit="1" customWidth="1"/>
    <col min="1023" max="1023" width="12" style="1" customWidth="1"/>
    <col min="1024" max="1024" width="10" style="1" customWidth="1"/>
    <col min="1025" max="1025" width="14.85546875" style="1" customWidth="1"/>
    <col min="1026" max="1026" width="9.5703125" style="1" customWidth="1"/>
    <col min="1027" max="1028" width="12.28515625" style="1" customWidth="1"/>
    <col min="1029" max="1031" width="12.85546875" style="1" customWidth="1"/>
    <col min="1032" max="1032" width="12.7109375" style="1" customWidth="1"/>
    <col min="1033" max="1033" width="12.28515625" style="1" bestFit="1" customWidth="1"/>
    <col min="1034" max="1034" width="13.140625" style="1" customWidth="1"/>
    <col min="1035" max="1275" width="9.140625" style="1"/>
    <col min="1276" max="1276" width="2.7109375" style="1" customWidth="1"/>
    <col min="1277" max="1277" width="9.140625" style="1"/>
    <col min="1278" max="1278" width="40.28515625" style="1" bestFit="1" customWidth="1"/>
    <col min="1279" max="1279" width="12" style="1" customWidth="1"/>
    <col min="1280" max="1280" width="10" style="1" customWidth="1"/>
    <col min="1281" max="1281" width="14.85546875" style="1" customWidth="1"/>
    <col min="1282" max="1282" width="9.5703125" style="1" customWidth="1"/>
    <col min="1283" max="1284" width="12.28515625" style="1" customWidth="1"/>
    <col min="1285" max="1287" width="12.85546875" style="1" customWidth="1"/>
    <col min="1288" max="1288" width="12.7109375" style="1" customWidth="1"/>
    <col min="1289" max="1289" width="12.28515625" style="1" bestFit="1" customWidth="1"/>
    <col min="1290" max="1290" width="13.140625" style="1" customWidth="1"/>
    <col min="1291" max="1531" width="9.140625" style="1"/>
    <col min="1532" max="1532" width="2.7109375" style="1" customWidth="1"/>
    <col min="1533" max="1533" width="9.140625" style="1"/>
    <col min="1534" max="1534" width="40.28515625" style="1" bestFit="1" customWidth="1"/>
    <col min="1535" max="1535" width="12" style="1" customWidth="1"/>
    <col min="1536" max="1536" width="10" style="1" customWidth="1"/>
    <col min="1537" max="1537" width="14.85546875" style="1" customWidth="1"/>
    <col min="1538" max="1538" width="9.5703125" style="1" customWidth="1"/>
    <col min="1539" max="1540" width="12.28515625" style="1" customWidth="1"/>
    <col min="1541" max="1543" width="12.85546875" style="1" customWidth="1"/>
    <col min="1544" max="1544" width="12.7109375" style="1" customWidth="1"/>
    <col min="1545" max="1545" width="12.28515625" style="1" bestFit="1" customWidth="1"/>
    <col min="1546" max="1546" width="13.140625" style="1" customWidth="1"/>
    <col min="1547" max="1787" width="9.140625" style="1"/>
    <col min="1788" max="1788" width="2.7109375" style="1" customWidth="1"/>
    <col min="1789" max="1789" width="9.140625" style="1"/>
    <col min="1790" max="1790" width="40.28515625" style="1" bestFit="1" customWidth="1"/>
    <col min="1791" max="1791" width="12" style="1" customWidth="1"/>
    <col min="1792" max="1792" width="10" style="1" customWidth="1"/>
    <col min="1793" max="1793" width="14.85546875" style="1" customWidth="1"/>
    <col min="1794" max="1794" width="9.5703125" style="1" customWidth="1"/>
    <col min="1795" max="1796" width="12.28515625" style="1" customWidth="1"/>
    <col min="1797" max="1799" width="12.85546875" style="1" customWidth="1"/>
    <col min="1800" max="1800" width="12.7109375" style="1" customWidth="1"/>
    <col min="1801" max="1801" width="12.28515625" style="1" bestFit="1" customWidth="1"/>
    <col min="1802" max="1802" width="13.140625" style="1" customWidth="1"/>
    <col min="1803" max="2043" width="9.140625" style="1"/>
    <col min="2044" max="2044" width="2.7109375" style="1" customWidth="1"/>
    <col min="2045" max="2045" width="9.140625" style="1"/>
    <col min="2046" max="2046" width="40.28515625" style="1" bestFit="1" customWidth="1"/>
    <col min="2047" max="2047" width="12" style="1" customWidth="1"/>
    <col min="2048" max="2048" width="10" style="1" customWidth="1"/>
    <col min="2049" max="2049" width="14.85546875" style="1" customWidth="1"/>
    <col min="2050" max="2050" width="9.5703125" style="1" customWidth="1"/>
    <col min="2051" max="2052" width="12.28515625" style="1" customWidth="1"/>
    <col min="2053" max="2055" width="12.85546875" style="1" customWidth="1"/>
    <col min="2056" max="2056" width="12.7109375" style="1" customWidth="1"/>
    <col min="2057" max="2057" width="12.28515625" style="1" bestFit="1" customWidth="1"/>
    <col min="2058" max="2058" width="13.140625" style="1" customWidth="1"/>
    <col min="2059" max="2299" width="9.140625" style="1"/>
    <col min="2300" max="2300" width="2.7109375" style="1" customWidth="1"/>
    <col min="2301" max="2301" width="9.140625" style="1"/>
    <col min="2302" max="2302" width="40.28515625" style="1" bestFit="1" customWidth="1"/>
    <col min="2303" max="2303" width="12" style="1" customWidth="1"/>
    <col min="2304" max="2304" width="10" style="1" customWidth="1"/>
    <col min="2305" max="2305" width="14.85546875" style="1" customWidth="1"/>
    <col min="2306" max="2306" width="9.5703125" style="1" customWidth="1"/>
    <col min="2307" max="2308" width="12.28515625" style="1" customWidth="1"/>
    <col min="2309" max="2311" width="12.85546875" style="1" customWidth="1"/>
    <col min="2312" max="2312" width="12.7109375" style="1" customWidth="1"/>
    <col min="2313" max="2313" width="12.28515625" style="1" bestFit="1" customWidth="1"/>
    <col min="2314" max="2314" width="13.140625" style="1" customWidth="1"/>
    <col min="2315" max="2555" width="9.140625" style="1"/>
    <col min="2556" max="2556" width="2.7109375" style="1" customWidth="1"/>
    <col min="2557" max="2557" width="9.140625" style="1"/>
    <col min="2558" max="2558" width="40.28515625" style="1" bestFit="1" customWidth="1"/>
    <col min="2559" max="2559" width="12" style="1" customWidth="1"/>
    <col min="2560" max="2560" width="10" style="1" customWidth="1"/>
    <col min="2561" max="2561" width="14.85546875" style="1" customWidth="1"/>
    <col min="2562" max="2562" width="9.5703125" style="1" customWidth="1"/>
    <col min="2563" max="2564" width="12.28515625" style="1" customWidth="1"/>
    <col min="2565" max="2567" width="12.85546875" style="1" customWidth="1"/>
    <col min="2568" max="2568" width="12.7109375" style="1" customWidth="1"/>
    <col min="2569" max="2569" width="12.28515625" style="1" bestFit="1" customWidth="1"/>
    <col min="2570" max="2570" width="13.140625" style="1" customWidth="1"/>
    <col min="2571" max="2811" width="9.140625" style="1"/>
    <col min="2812" max="2812" width="2.7109375" style="1" customWidth="1"/>
    <col min="2813" max="2813" width="9.140625" style="1"/>
    <col min="2814" max="2814" width="40.28515625" style="1" bestFit="1" customWidth="1"/>
    <col min="2815" max="2815" width="12" style="1" customWidth="1"/>
    <col min="2816" max="2816" width="10" style="1" customWidth="1"/>
    <col min="2817" max="2817" width="14.85546875" style="1" customWidth="1"/>
    <col min="2818" max="2818" width="9.5703125" style="1" customWidth="1"/>
    <col min="2819" max="2820" width="12.28515625" style="1" customWidth="1"/>
    <col min="2821" max="2823" width="12.85546875" style="1" customWidth="1"/>
    <col min="2824" max="2824" width="12.7109375" style="1" customWidth="1"/>
    <col min="2825" max="2825" width="12.28515625" style="1" bestFit="1" customWidth="1"/>
    <col min="2826" max="2826" width="13.140625" style="1" customWidth="1"/>
    <col min="2827" max="3067" width="9.140625" style="1"/>
    <col min="3068" max="3068" width="2.7109375" style="1" customWidth="1"/>
    <col min="3069" max="3069" width="9.140625" style="1"/>
    <col min="3070" max="3070" width="40.28515625" style="1" bestFit="1" customWidth="1"/>
    <col min="3071" max="3071" width="12" style="1" customWidth="1"/>
    <col min="3072" max="3072" width="10" style="1" customWidth="1"/>
    <col min="3073" max="3073" width="14.85546875" style="1" customWidth="1"/>
    <col min="3074" max="3074" width="9.5703125" style="1" customWidth="1"/>
    <col min="3075" max="3076" width="12.28515625" style="1" customWidth="1"/>
    <col min="3077" max="3079" width="12.85546875" style="1" customWidth="1"/>
    <col min="3080" max="3080" width="12.7109375" style="1" customWidth="1"/>
    <col min="3081" max="3081" width="12.28515625" style="1" bestFit="1" customWidth="1"/>
    <col min="3082" max="3082" width="13.140625" style="1" customWidth="1"/>
    <col min="3083" max="3323" width="9.140625" style="1"/>
    <col min="3324" max="3324" width="2.7109375" style="1" customWidth="1"/>
    <col min="3325" max="3325" width="9.140625" style="1"/>
    <col min="3326" max="3326" width="40.28515625" style="1" bestFit="1" customWidth="1"/>
    <col min="3327" max="3327" width="12" style="1" customWidth="1"/>
    <col min="3328" max="3328" width="10" style="1" customWidth="1"/>
    <col min="3329" max="3329" width="14.85546875" style="1" customWidth="1"/>
    <col min="3330" max="3330" width="9.5703125" style="1" customWidth="1"/>
    <col min="3331" max="3332" width="12.28515625" style="1" customWidth="1"/>
    <col min="3333" max="3335" width="12.85546875" style="1" customWidth="1"/>
    <col min="3336" max="3336" width="12.7109375" style="1" customWidth="1"/>
    <col min="3337" max="3337" width="12.28515625" style="1" bestFit="1" customWidth="1"/>
    <col min="3338" max="3338" width="13.140625" style="1" customWidth="1"/>
    <col min="3339" max="3579" width="9.140625" style="1"/>
    <col min="3580" max="3580" width="2.7109375" style="1" customWidth="1"/>
    <col min="3581" max="3581" width="9.140625" style="1"/>
    <col min="3582" max="3582" width="40.28515625" style="1" bestFit="1" customWidth="1"/>
    <col min="3583" max="3583" width="12" style="1" customWidth="1"/>
    <col min="3584" max="3584" width="10" style="1" customWidth="1"/>
    <col min="3585" max="3585" width="14.85546875" style="1" customWidth="1"/>
    <col min="3586" max="3586" width="9.5703125" style="1" customWidth="1"/>
    <col min="3587" max="3588" width="12.28515625" style="1" customWidth="1"/>
    <col min="3589" max="3591" width="12.85546875" style="1" customWidth="1"/>
    <col min="3592" max="3592" width="12.7109375" style="1" customWidth="1"/>
    <col min="3593" max="3593" width="12.28515625" style="1" bestFit="1" customWidth="1"/>
    <col min="3594" max="3594" width="13.140625" style="1" customWidth="1"/>
    <col min="3595" max="3835" width="9.140625" style="1"/>
    <col min="3836" max="3836" width="2.7109375" style="1" customWidth="1"/>
    <col min="3837" max="3837" width="9.140625" style="1"/>
    <col min="3838" max="3838" width="40.28515625" style="1" bestFit="1" customWidth="1"/>
    <col min="3839" max="3839" width="12" style="1" customWidth="1"/>
    <col min="3840" max="3840" width="10" style="1" customWidth="1"/>
    <col min="3841" max="3841" width="14.85546875" style="1" customWidth="1"/>
    <col min="3842" max="3842" width="9.5703125" style="1" customWidth="1"/>
    <col min="3843" max="3844" width="12.28515625" style="1" customWidth="1"/>
    <col min="3845" max="3847" width="12.85546875" style="1" customWidth="1"/>
    <col min="3848" max="3848" width="12.7109375" style="1" customWidth="1"/>
    <col min="3849" max="3849" width="12.28515625" style="1" bestFit="1" customWidth="1"/>
    <col min="3850" max="3850" width="13.140625" style="1" customWidth="1"/>
    <col min="3851" max="4091" width="9.140625" style="1"/>
    <col min="4092" max="4092" width="2.7109375" style="1" customWidth="1"/>
    <col min="4093" max="4093" width="9.140625" style="1"/>
    <col min="4094" max="4094" width="40.28515625" style="1" bestFit="1" customWidth="1"/>
    <col min="4095" max="4095" width="12" style="1" customWidth="1"/>
    <col min="4096" max="4096" width="10" style="1" customWidth="1"/>
    <col min="4097" max="4097" width="14.85546875" style="1" customWidth="1"/>
    <col min="4098" max="4098" width="9.5703125" style="1" customWidth="1"/>
    <col min="4099" max="4100" width="12.28515625" style="1" customWidth="1"/>
    <col min="4101" max="4103" width="12.85546875" style="1" customWidth="1"/>
    <col min="4104" max="4104" width="12.7109375" style="1" customWidth="1"/>
    <col min="4105" max="4105" width="12.28515625" style="1" bestFit="1" customWidth="1"/>
    <col min="4106" max="4106" width="13.140625" style="1" customWidth="1"/>
    <col min="4107" max="4347" width="9.140625" style="1"/>
    <col min="4348" max="4348" width="2.7109375" style="1" customWidth="1"/>
    <col min="4349" max="4349" width="9.140625" style="1"/>
    <col min="4350" max="4350" width="40.28515625" style="1" bestFit="1" customWidth="1"/>
    <col min="4351" max="4351" width="12" style="1" customWidth="1"/>
    <col min="4352" max="4352" width="10" style="1" customWidth="1"/>
    <col min="4353" max="4353" width="14.85546875" style="1" customWidth="1"/>
    <col min="4354" max="4354" width="9.5703125" style="1" customWidth="1"/>
    <col min="4355" max="4356" width="12.28515625" style="1" customWidth="1"/>
    <col min="4357" max="4359" width="12.85546875" style="1" customWidth="1"/>
    <col min="4360" max="4360" width="12.7109375" style="1" customWidth="1"/>
    <col min="4361" max="4361" width="12.28515625" style="1" bestFit="1" customWidth="1"/>
    <col min="4362" max="4362" width="13.140625" style="1" customWidth="1"/>
    <col min="4363" max="4603" width="9.140625" style="1"/>
    <col min="4604" max="4604" width="2.7109375" style="1" customWidth="1"/>
    <col min="4605" max="4605" width="9.140625" style="1"/>
    <col min="4606" max="4606" width="40.28515625" style="1" bestFit="1" customWidth="1"/>
    <col min="4607" max="4607" width="12" style="1" customWidth="1"/>
    <col min="4608" max="4608" width="10" style="1" customWidth="1"/>
    <col min="4609" max="4609" width="14.85546875" style="1" customWidth="1"/>
    <col min="4610" max="4610" width="9.5703125" style="1" customWidth="1"/>
    <col min="4611" max="4612" width="12.28515625" style="1" customWidth="1"/>
    <col min="4613" max="4615" width="12.85546875" style="1" customWidth="1"/>
    <col min="4616" max="4616" width="12.7109375" style="1" customWidth="1"/>
    <col min="4617" max="4617" width="12.28515625" style="1" bestFit="1" customWidth="1"/>
    <col min="4618" max="4618" width="13.140625" style="1" customWidth="1"/>
    <col min="4619" max="4859" width="9.140625" style="1"/>
    <col min="4860" max="4860" width="2.7109375" style="1" customWidth="1"/>
    <col min="4861" max="4861" width="9.140625" style="1"/>
    <col min="4862" max="4862" width="40.28515625" style="1" bestFit="1" customWidth="1"/>
    <col min="4863" max="4863" width="12" style="1" customWidth="1"/>
    <col min="4864" max="4864" width="10" style="1" customWidth="1"/>
    <col min="4865" max="4865" width="14.85546875" style="1" customWidth="1"/>
    <col min="4866" max="4866" width="9.5703125" style="1" customWidth="1"/>
    <col min="4867" max="4868" width="12.28515625" style="1" customWidth="1"/>
    <col min="4869" max="4871" width="12.85546875" style="1" customWidth="1"/>
    <col min="4872" max="4872" width="12.7109375" style="1" customWidth="1"/>
    <col min="4873" max="4873" width="12.28515625" style="1" bestFit="1" customWidth="1"/>
    <col min="4874" max="4874" width="13.140625" style="1" customWidth="1"/>
    <col min="4875" max="5115" width="9.140625" style="1"/>
    <col min="5116" max="5116" width="2.7109375" style="1" customWidth="1"/>
    <col min="5117" max="5117" width="9.140625" style="1"/>
    <col min="5118" max="5118" width="40.28515625" style="1" bestFit="1" customWidth="1"/>
    <col min="5119" max="5119" width="12" style="1" customWidth="1"/>
    <col min="5120" max="5120" width="10" style="1" customWidth="1"/>
    <col min="5121" max="5121" width="14.85546875" style="1" customWidth="1"/>
    <col min="5122" max="5122" width="9.5703125" style="1" customWidth="1"/>
    <col min="5123" max="5124" width="12.28515625" style="1" customWidth="1"/>
    <col min="5125" max="5127" width="12.85546875" style="1" customWidth="1"/>
    <col min="5128" max="5128" width="12.7109375" style="1" customWidth="1"/>
    <col min="5129" max="5129" width="12.28515625" style="1" bestFit="1" customWidth="1"/>
    <col min="5130" max="5130" width="13.140625" style="1" customWidth="1"/>
    <col min="5131" max="5371" width="9.140625" style="1"/>
    <col min="5372" max="5372" width="2.7109375" style="1" customWidth="1"/>
    <col min="5373" max="5373" width="9.140625" style="1"/>
    <col min="5374" max="5374" width="40.28515625" style="1" bestFit="1" customWidth="1"/>
    <col min="5375" max="5375" width="12" style="1" customWidth="1"/>
    <col min="5376" max="5376" width="10" style="1" customWidth="1"/>
    <col min="5377" max="5377" width="14.85546875" style="1" customWidth="1"/>
    <col min="5378" max="5378" width="9.5703125" style="1" customWidth="1"/>
    <col min="5379" max="5380" width="12.28515625" style="1" customWidth="1"/>
    <col min="5381" max="5383" width="12.85546875" style="1" customWidth="1"/>
    <col min="5384" max="5384" width="12.7109375" style="1" customWidth="1"/>
    <col min="5385" max="5385" width="12.28515625" style="1" bestFit="1" customWidth="1"/>
    <col min="5386" max="5386" width="13.140625" style="1" customWidth="1"/>
    <col min="5387" max="5627" width="9.140625" style="1"/>
    <col min="5628" max="5628" width="2.7109375" style="1" customWidth="1"/>
    <col min="5629" max="5629" width="9.140625" style="1"/>
    <col min="5630" max="5630" width="40.28515625" style="1" bestFit="1" customWidth="1"/>
    <col min="5631" max="5631" width="12" style="1" customWidth="1"/>
    <col min="5632" max="5632" width="10" style="1" customWidth="1"/>
    <col min="5633" max="5633" width="14.85546875" style="1" customWidth="1"/>
    <col min="5634" max="5634" width="9.5703125" style="1" customWidth="1"/>
    <col min="5635" max="5636" width="12.28515625" style="1" customWidth="1"/>
    <col min="5637" max="5639" width="12.85546875" style="1" customWidth="1"/>
    <col min="5640" max="5640" width="12.7109375" style="1" customWidth="1"/>
    <col min="5641" max="5641" width="12.28515625" style="1" bestFit="1" customWidth="1"/>
    <col min="5642" max="5642" width="13.140625" style="1" customWidth="1"/>
    <col min="5643" max="5883" width="9.140625" style="1"/>
    <col min="5884" max="5884" width="2.7109375" style="1" customWidth="1"/>
    <col min="5885" max="5885" width="9.140625" style="1"/>
    <col min="5886" max="5886" width="40.28515625" style="1" bestFit="1" customWidth="1"/>
    <col min="5887" max="5887" width="12" style="1" customWidth="1"/>
    <col min="5888" max="5888" width="10" style="1" customWidth="1"/>
    <col min="5889" max="5889" width="14.85546875" style="1" customWidth="1"/>
    <col min="5890" max="5890" width="9.5703125" style="1" customWidth="1"/>
    <col min="5891" max="5892" width="12.28515625" style="1" customWidth="1"/>
    <col min="5893" max="5895" width="12.85546875" style="1" customWidth="1"/>
    <col min="5896" max="5896" width="12.7109375" style="1" customWidth="1"/>
    <col min="5897" max="5897" width="12.28515625" style="1" bestFit="1" customWidth="1"/>
    <col min="5898" max="5898" width="13.140625" style="1" customWidth="1"/>
    <col min="5899" max="6139" width="9.140625" style="1"/>
    <col min="6140" max="6140" width="2.7109375" style="1" customWidth="1"/>
    <col min="6141" max="6141" width="9.140625" style="1"/>
    <col min="6142" max="6142" width="40.28515625" style="1" bestFit="1" customWidth="1"/>
    <col min="6143" max="6143" width="12" style="1" customWidth="1"/>
    <col min="6144" max="6144" width="10" style="1" customWidth="1"/>
    <col min="6145" max="6145" width="14.85546875" style="1" customWidth="1"/>
    <col min="6146" max="6146" width="9.5703125" style="1" customWidth="1"/>
    <col min="6147" max="6148" width="12.28515625" style="1" customWidth="1"/>
    <col min="6149" max="6151" width="12.85546875" style="1" customWidth="1"/>
    <col min="6152" max="6152" width="12.7109375" style="1" customWidth="1"/>
    <col min="6153" max="6153" width="12.28515625" style="1" bestFit="1" customWidth="1"/>
    <col min="6154" max="6154" width="13.140625" style="1" customWidth="1"/>
    <col min="6155" max="6395" width="9.140625" style="1"/>
    <col min="6396" max="6396" width="2.7109375" style="1" customWidth="1"/>
    <col min="6397" max="6397" width="9.140625" style="1"/>
    <col min="6398" max="6398" width="40.28515625" style="1" bestFit="1" customWidth="1"/>
    <col min="6399" max="6399" width="12" style="1" customWidth="1"/>
    <col min="6400" max="6400" width="10" style="1" customWidth="1"/>
    <col min="6401" max="6401" width="14.85546875" style="1" customWidth="1"/>
    <col min="6402" max="6402" width="9.5703125" style="1" customWidth="1"/>
    <col min="6403" max="6404" width="12.28515625" style="1" customWidth="1"/>
    <col min="6405" max="6407" width="12.85546875" style="1" customWidth="1"/>
    <col min="6408" max="6408" width="12.7109375" style="1" customWidth="1"/>
    <col min="6409" max="6409" width="12.28515625" style="1" bestFit="1" customWidth="1"/>
    <col min="6410" max="6410" width="13.140625" style="1" customWidth="1"/>
    <col min="6411" max="6651" width="9.140625" style="1"/>
    <col min="6652" max="6652" width="2.7109375" style="1" customWidth="1"/>
    <col min="6653" max="6653" width="9.140625" style="1"/>
    <col min="6654" max="6654" width="40.28515625" style="1" bestFit="1" customWidth="1"/>
    <col min="6655" max="6655" width="12" style="1" customWidth="1"/>
    <col min="6656" max="6656" width="10" style="1" customWidth="1"/>
    <col min="6657" max="6657" width="14.85546875" style="1" customWidth="1"/>
    <col min="6658" max="6658" width="9.5703125" style="1" customWidth="1"/>
    <col min="6659" max="6660" width="12.28515625" style="1" customWidth="1"/>
    <col min="6661" max="6663" width="12.85546875" style="1" customWidth="1"/>
    <col min="6664" max="6664" width="12.7109375" style="1" customWidth="1"/>
    <col min="6665" max="6665" width="12.28515625" style="1" bestFit="1" customWidth="1"/>
    <col min="6666" max="6666" width="13.140625" style="1" customWidth="1"/>
    <col min="6667" max="6907" width="9.140625" style="1"/>
    <col min="6908" max="6908" width="2.7109375" style="1" customWidth="1"/>
    <col min="6909" max="6909" width="9.140625" style="1"/>
    <col min="6910" max="6910" width="40.28515625" style="1" bestFit="1" customWidth="1"/>
    <col min="6911" max="6911" width="12" style="1" customWidth="1"/>
    <col min="6912" max="6912" width="10" style="1" customWidth="1"/>
    <col min="6913" max="6913" width="14.85546875" style="1" customWidth="1"/>
    <col min="6914" max="6914" width="9.5703125" style="1" customWidth="1"/>
    <col min="6915" max="6916" width="12.28515625" style="1" customWidth="1"/>
    <col min="6917" max="6919" width="12.85546875" style="1" customWidth="1"/>
    <col min="6920" max="6920" width="12.7109375" style="1" customWidth="1"/>
    <col min="6921" max="6921" width="12.28515625" style="1" bestFit="1" customWidth="1"/>
    <col min="6922" max="6922" width="13.140625" style="1" customWidth="1"/>
    <col min="6923" max="7163" width="9.140625" style="1"/>
    <col min="7164" max="7164" width="2.7109375" style="1" customWidth="1"/>
    <col min="7165" max="7165" width="9.140625" style="1"/>
    <col min="7166" max="7166" width="40.28515625" style="1" bestFit="1" customWidth="1"/>
    <col min="7167" max="7167" width="12" style="1" customWidth="1"/>
    <col min="7168" max="7168" width="10" style="1" customWidth="1"/>
    <col min="7169" max="7169" width="14.85546875" style="1" customWidth="1"/>
    <col min="7170" max="7170" width="9.5703125" style="1" customWidth="1"/>
    <col min="7171" max="7172" width="12.28515625" style="1" customWidth="1"/>
    <col min="7173" max="7175" width="12.85546875" style="1" customWidth="1"/>
    <col min="7176" max="7176" width="12.7109375" style="1" customWidth="1"/>
    <col min="7177" max="7177" width="12.28515625" style="1" bestFit="1" customWidth="1"/>
    <col min="7178" max="7178" width="13.140625" style="1" customWidth="1"/>
    <col min="7179" max="7419" width="9.140625" style="1"/>
    <col min="7420" max="7420" width="2.7109375" style="1" customWidth="1"/>
    <col min="7421" max="7421" width="9.140625" style="1"/>
    <col min="7422" max="7422" width="40.28515625" style="1" bestFit="1" customWidth="1"/>
    <col min="7423" max="7423" width="12" style="1" customWidth="1"/>
    <col min="7424" max="7424" width="10" style="1" customWidth="1"/>
    <col min="7425" max="7425" width="14.85546875" style="1" customWidth="1"/>
    <col min="7426" max="7426" width="9.5703125" style="1" customWidth="1"/>
    <col min="7427" max="7428" width="12.28515625" style="1" customWidth="1"/>
    <col min="7429" max="7431" width="12.85546875" style="1" customWidth="1"/>
    <col min="7432" max="7432" width="12.7109375" style="1" customWidth="1"/>
    <col min="7433" max="7433" width="12.28515625" style="1" bestFit="1" customWidth="1"/>
    <col min="7434" max="7434" width="13.140625" style="1" customWidth="1"/>
    <col min="7435" max="7675" width="9.140625" style="1"/>
    <col min="7676" max="7676" width="2.7109375" style="1" customWidth="1"/>
    <col min="7677" max="7677" width="9.140625" style="1"/>
    <col min="7678" max="7678" width="40.28515625" style="1" bestFit="1" customWidth="1"/>
    <col min="7679" max="7679" width="12" style="1" customWidth="1"/>
    <col min="7680" max="7680" width="10" style="1" customWidth="1"/>
    <col min="7681" max="7681" width="14.85546875" style="1" customWidth="1"/>
    <col min="7682" max="7682" width="9.5703125" style="1" customWidth="1"/>
    <col min="7683" max="7684" width="12.28515625" style="1" customWidth="1"/>
    <col min="7685" max="7687" width="12.85546875" style="1" customWidth="1"/>
    <col min="7688" max="7688" width="12.7109375" style="1" customWidth="1"/>
    <col min="7689" max="7689" width="12.28515625" style="1" bestFit="1" customWidth="1"/>
    <col min="7690" max="7690" width="13.140625" style="1" customWidth="1"/>
    <col min="7691" max="7931" width="9.140625" style="1"/>
    <col min="7932" max="7932" width="2.7109375" style="1" customWidth="1"/>
    <col min="7933" max="7933" width="9.140625" style="1"/>
    <col min="7934" max="7934" width="40.28515625" style="1" bestFit="1" customWidth="1"/>
    <col min="7935" max="7935" width="12" style="1" customWidth="1"/>
    <col min="7936" max="7936" width="10" style="1" customWidth="1"/>
    <col min="7937" max="7937" width="14.85546875" style="1" customWidth="1"/>
    <col min="7938" max="7938" width="9.5703125" style="1" customWidth="1"/>
    <col min="7939" max="7940" width="12.28515625" style="1" customWidth="1"/>
    <col min="7941" max="7943" width="12.85546875" style="1" customWidth="1"/>
    <col min="7944" max="7944" width="12.7109375" style="1" customWidth="1"/>
    <col min="7945" max="7945" width="12.28515625" style="1" bestFit="1" customWidth="1"/>
    <col min="7946" max="7946" width="13.140625" style="1" customWidth="1"/>
    <col min="7947" max="8187" width="9.140625" style="1"/>
    <col min="8188" max="8188" width="2.7109375" style="1" customWidth="1"/>
    <col min="8189" max="8189" width="9.140625" style="1"/>
    <col min="8190" max="8190" width="40.28515625" style="1" bestFit="1" customWidth="1"/>
    <col min="8191" max="8191" width="12" style="1" customWidth="1"/>
    <col min="8192" max="8192" width="10" style="1" customWidth="1"/>
    <col min="8193" max="8193" width="14.85546875" style="1" customWidth="1"/>
    <col min="8194" max="8194" width="9.5703125" style="1" customWidth="1"/>
    <col min="8195" max="8196" width="12.28515625" style="1" customWidth="1"/>
    <col min="8197" max="8199" width="12.85546875" style="1" customWidth="1"/>
    <col min="8200" max="8200" width="12.7109375" style="1" customWidth="1"/>
    <col min="8201" max="8201" width="12.28515625" style="1" bestFit="1" customWidth="1"/>
    <col min="8202" max="8202" width="13.140625" style="1" customWidth="1"/>
    <col min="8203" max="8443" width="9.140625" style="1"/>
    <col min="8444" max="8444" width="2.7109375" style="1" customWidth="1"/>
    <col min="8445" max="8445" width="9.140625" style="1"/>
    <col min="8446" max="8446" width="40.28515625" style="1" bestFit="1" customWidth="1"/>
    <col min="8447" max="8447" width="12" style="1" customWidth="1"/>
    <col min="8448" max="8448" width="10" style="1" customWidth="1"/>
    <col min="8449" max="8449" width="14.85546875" style="1" customWidth="1"/>
    <col min="8450" max="8450" width="9.5703125" style="1" customWidth="1"/>
    <col min="8451" max="8452" width="12.28515625" style="1" customWidth="1"/>
    <col min="8453" max="8455" width="12.85546875" style="1" customWidth="1"/>
    <col min="8456" max="8456" width="12.7109375" style="1" customWidth="1"/>
    <col min="8457" max="8457" width="12.28515625" style="1" bestFit="1" customWidth="1"/>
    <col min="8458" max="8458" width="13.140625" style="1" customWidth="1"/>
    <col min="8459" max="8699" width="9.140625" style="1"/>
    <col min="8700" max="8700" width="2.7109375" style="1" customWidth="1"/>
    <col min="8701" max="8701" width="9.140625" style="1"/>
    <col min="8702" max="8702" width="40.28515625" style="1" bestFit="1" customWidth="1"/>
    <col min="8703" max="8703" width="12" style="1" customWidth="1"/>
    <col min="8704" max="8704" width="10" style="1" customWidth="1"/>
    <col min="8705" max="8705" width="14.85546875" style="1" customWidth="1"/>
    <col min="8706" max="8706" width="9.5703125" style="1" customWidth="1"/>
    <col min="8707" max="8708" width="12.28515625" style="1" customWidth="1"/>
    <col min="8709" max="8711" width="12.85546875" style="1" customWidth="1"/>
    <col min="8712" max="8712" width="12.7109375" style="1" customWidth="1"/>
    <col min="8713" max="8713" width="12.28515625" style="1" bestFit="1" customWidth="1"/>
    <col min="8714" max="8714" width="13.140625" style="1" customWidth="1"/>
    <col min="8715" max="8955" width="9.140625" style="1"/>
    <col min="8956" max="8956" width="2.7109375" style="1" customWidth="1"/>
    <col min="8957" max="8957" width="9.140625" style="1"/>
    <col min="8958" max="8958" width="40.28515625" style="1" bestFit="1" customWidth="1"/>
    <col min="8959" max="8959" width="12" style="1" customWidth="1"/>
    <col min="8960" max="8960" width="10" style="1" customWidth="1"/>
    <col min="8961" max="8961" width="14.85546875" style="1" customWidth="1"/>
    <col min="8962" max="8962" width="9.5703125" style="1" customWidth="1"/>
    <col min="8963" max="8964" width="12.28515625" style="1" customWidth="1"/>
    <col min="8965" max="8967" width="12.85546875" style="1" customWidth="1"/>
    <col min="8968" max="8968" width="12.7109375" style="1" customWidth="1"/>
    <col min="8969" max="8969" width="12.28515625" style="1" bestFit="1" customWidth="1"/>
    <col min="8970" max="8970" width="13.140625" style="1" customWidth="1"/>
    <col min="8971" max="9211" width="9.140625" style="1"/>
    <col min="9212" max="9212" width="2.7109375" style="1" customWidth="1"/>
    <col min="9213" max="9213" width="9.140625" style="1"/>
    <col min="9214" max="9214" width="40.28515625" style="1" bestFit="1" customWidth="1"/>
    <col min="9215" max="9215" width="12" style="1" customWidth="1"/>
    <col min="9216" max="9216" width="10" style="1" customWidth="1"/>
    <col min="9217" max="9217" width="14.85546875" style="1" customWidth="1"/>
    <col min="9218" max="9218" width="9.5703125" style="1" customWidth="1"/>
    <col min="9219" max="9220" width="12.28515625" style="1" customWidth="1"/>
    <col min="9221" max="9223" width="12.85546875" style="1" customWidth="1"/>
    <col min="9224" max="9224" width="12.7109375" style="1" customWidth="1"/>
    <col min="9225" max="9225" width="12.28515625" style="1" bestFit="1" customWidth="1"/>
    <col min="9226" max="9226" width="13.140625" style="1" customWidth="1"/>
    <col min="9227" max="9467" width="9.140625" style="1"/>
    <col min="9468" max="9468" width="2.7109375" style="1" customWidth="1"/>
    <col min="9469" max="9469" width="9.140625" style="1"/>
    <col min="9470" max="9470" width="40.28515625" style="1" bestFit="1" customWidth="1"/>
    <col min="9471" max="9471" width="12" style="1" customWidth="1"/>
    <col min="9472" max="9472" width="10" style="1" customWidth="1"/>
    <col min="9473" max="9473" width="14.85546875" style="1" customWidth="1"/>
    <col min="9474" max="9474" width="9.5703125" style="1" customWidth="1"/>
    <col min="9475" max="9476" width="12.28515625" style="1" customWidth="1"/>
    <col min="9477" max="9479" width="12.85546875" style="1" customWidth="1"/>
    <col min="9480" max="9480" width="12.7109375" style="1" customWidth="1"/>
    <col min="9481" max="9481" width="12.28515625" style="1" bestFit="1" customWidth="1"/>
    <col min="9482" max="9482" width="13.140625" style="1" customWidth="1"/>
    <col min="9483" max="9723" width="9.140625" style="1"/>
    <col min="9724" max="9724" width="2.7109375" style="1" customWidth="1"/>
    <col min="9725" max="9725" width="9.140625" style="1"/>
    <col min="9726" max="9726" width="40.28515625" style="1" bestFit="1" customWidth="1"/>
    <col min="9727" max="9727" width="12" style="1" customWidth="1"/>
    <col min="9728" max="9728" width="10" style="1" customWidth="1"/>
    <col min="9729" max="9729" width="14.85546875" style="1" customWidth="1"/>
    <col min="9730" max="9730" width="9.5703125" style="1" customWidth="1"/>
    <col min="9731" max="9732" width="12.28515625" style="1" customWidth="1"/>
    <col min="9733" max="9735" width="12.85546875" style="1" customWidth="1"/>
    <col min="9736" max="9736" width="12.7109375" style="1" customWidth="1"/>
    <col min="9737" max="9737" width="12.28515625" style="1" bestFit="1" customWidth="1"/>
    <col min="9738" max="9738" width="13.140625" style="1" customWidth="1"/>
    <col min="9739" max="9979" width="9.140625" style="1"/>
    <col min="9980" max="9980" width="2.7109375" style="1" customWidth="1"/>
    <col min="9981" max="9981" width="9.140625" style="1"/>
    <col min="9982" max="9982" width="40.28515625" style="1" bestFit="1" customWidth="1"/>
    <col min="9983" max="9983" width="12" style="1" customWidth="1"/>
    <col min="9984" max="9984" width="10" style="1" customWidth="1"/>
    <col min="9985" max="9985" width="14.85546875" style="1" customWidth="1"/>
    <col min="9986" max="9986" width="9.5703125" style="1" customWidth="1"/>
    <col min="9987" max="9988" width="12.28515625" style="1" customWidth="1"/>
    <col min="9989" max="9991" width="12.85546875" style="1" customWidth="1"/>
    <col min="9992" max="9992" width="12.7109375" style="1" customWidth="1"/>
    <col min="9993" max="9993" width="12.28515625" style="1" bestFit="1" customWidth="1"/>
    <col min="9994" max="9994" width="13.140625" style="1" customWidth="1"/>
    <col min="9995" max="10235" width="9.140625" style="1"/>
    <col min="10236" max="10236" width="2.7109375" style="1" customWidth="1"/>
    <col min="10237" max="10237" width="9.140625" style="1"/>
    <col min="10238" max="10238" width="40.28515625" style="1" bestFit="1" customWidth="1"/>
    <col min="10239" max="10239" width="12" style="1" customWidth="1"/>
    <col min="10240" max="10240" width="10" style="1" customWidth="1"/>
    <col min="10241" max="10241" width="14.85546875" style="1" customWidth="1"/>
    <col min="10242" max="10242" width="9.5703125" style="1" customWidth="1"/>
    <col min="10243" max="10244" width="12.28515625" style="1" customWidth="1"/>
    <col min="10245" max="10247" width="12.85546875" style="1" customWidth="1"/>
    <col min="10248" max="10248" width="12.7109375" style="1" customWidth="1"/>
    <col min="10249" max="10249" width="12.28515625" style="1" bestFit="1" customWidth="1"/>
    <col min="10250" max="10250" width="13.140625" style="1" customWidth="1"/>
    <col min="10251" max="10491" width="9.140625" style="1"/>
    <col min="10492" max="10492" width="2.7109375" style="1" customWidth="1"/>
    <col min="10493" max="10493" width="9.140625" style="1"/>
    <col min="10494" max="10494" width="40.28515625" style="1" bestFit="1" customWidth="1"/>
    <col min="10495" max="10495" width="12" style="1" customWidth="1"/>
    <col min="10496" max="10496" width="10" style="1" customWidth="1"/>
    <col min="10497" max="10497" width="14.85546875" style="1" customWidth="1"/>
    <col min="10498" max="10498" width="9.5703125" style="1" customWidth="1"/>
    <col min="10499" max="10500" width="12.28515625" style="1" customWidth="1"/>
    <col min="10501" max="10503" width="12.85546875" style="1" customWidth="1"/>
    <col min="10504" max="10504" width="12.7109375" style="1" customWidth="1"/>
    <col min="10505" max="10505" width="12.28515625" style="1" bestFit="1" customWidth="1"/>
    <col min="10506" max="10506" width="13.140625" style="1" customWidth="1"/>
    <col min="10507" max="10747" width="9.140625" style="1"/>
    <col min="10748" max="10748" width="2.7109375" style="1" customWidth="1"/>
    <col min="10749" max="10749" width="9.140625" style="1"/>
    <col min="10750" max="10750" width="40.28515625" style="1" bestFit="1" customWidth="1"/>
    <col min="10751" max="10751" width="12" style="1" customWidth="1"/>
    <col min="10752" max="10752" width="10" style="1" customWidth="1"/>
    <col min="10753" max="10753" width="14.85546875" style="1" customWidth="1"/>
    <col min="10754" max="10754" width="9.5703125" style="1" customWidth="1"/>
    <col min="10755" max="10756" width="12.28515625" style="1" customWidth="1"/>
    <col min="10757" max="10759" width="12.85546875" style="1" customWidth="1"/>
    <col min="10760" max="10760" width="12.7109375" style="1" customWidth="1"/>
    <col min="10761" max="10761" width="12.28515625" style="1" bestFit="1" customWidth="1"/>
    <col min="10762" max="10762" width="13.140625" style="1" customWidth="1"/>
    <col min="10763" max="11003" width="9.140625" style="1"/>
    <col min="11004" max="11004" width="2.7109375" style="1" customWidth="1"/>
    <col min="11005" max="11005" width="9.140625" style="1"/>
    <col min="11006" max="11006" width="40.28515625" style="1" bestFit="1" customWidth="1"/>
    <col min="11007" max="11007" width="12" style="1" customWidth="1"/>
    <col min="11008" max="11008" width="10" style="1" customWidth="1"/>
    <col min="11009" max="11009" width="14.85546875" style="1" customWidth="1"/>
    <col min="11010" max="11010" width="9.5703125" style="1" customWidth="1"/>
    <col min="11011" max="11012" width="12.28515625" style="1" customWidth="1"/>
    <col min="11013" max="11015" width="12.85546875" style="1" customWidth="1"/>
    <col min="11016" max="11016" width="12.7109375" style="1" customWidth="1"/>
    <col min="11017" max="11017" width="12.28515625" style="1" bestFit="1" customWidth="1"/>
    <col min="11018" max="11018" width="13.140625" style="1" customWidth="1"/>
    <col min="11019" max="11259" width="9.140625" style="1"/>
    <col min="11260" max="11260" width="2.7109375" style="1" customWidth="1"/>
    <col min="11261" max="11261" width="9.140625" style="1"/>
    <col min="11262" max="11262" width="40.28515625" style="1" bestFit="1" customWidth="1"/>
    <col min="11263" max="11263" width="12" style="1" customWidth="1"/>
    <col min="11264" max="11264" width="10" style="1" customWidth="1"/>
    <col min="11265" max="11265" width="14.85546875" style="1" customWidth="1"/>
    <col min="11266" max="11266" width="9.5703125" style="1" customWidth="1"/>
    <col min="11267" max="11268" width="12.28515625" style="1" customWidth="1"/>
    <col min="11269" max="11271" width="12.85546875" style="1" customWidth="1"/>
    <col min="11272" max="11272" width="12.7109375" style="1" customWidth="1"/>
    <col min="11273" max="11273" width="12.28515625" style="1" bestFit="1" customWidth="1"/>
    <col min="11274" max="11274" width="13.140625" style="1" customWidth="1"/>
    <col min="11275" max="11515" width="9.140625" style="1"/>
    <col min="11516" max="11516" width="2.7109375" style="1" customWidth="1"/>
    <col min="11517" max="11517" width="9.140625" style="1"/>
    <col min="11518" max="11518" width="40.28515625" style="1" bestFit="1" customWidth="1"/>
    <col min="11519" max="11519" width="12" style="1" customWidth="1"/>
    <col min="11520" max="11520" width="10" style="1" customWidth="1"/>
    <col min="11521" max="11521" width="14.85546875" style="1" customWidth="1"/>
    <col min="11522" max="11522" width="9.5703125" style="1" customWidth="1"/>
    <col min="11523" max="11524" width="12.28515625" style="1" customWidth="1"/>
    <col min="11525" max="11527" width="12.85546875" style="1" customWidth="1"/>
    <col min="11528" max="11528" width="12.7109375" style="1" customWidth="1"/>
    <col min="11529" max="11529" width="12.28515625" style="1" bestFit="1" customWidth="1"/>
    <col min="11530" max="11530" width="13.140625" style="1" customWidth="1"/>
    <col min="11531" max="11771" width="9.140625" style="1"/>
    <col min="11772" max="11772" width="2.7109375" style="1" customWidth="1"/>
    <col min="11773" max="11773" width="9.140625" style="1"/>
    <col min="11774" max="11774" width="40.28515625" style="1" bestFit="1" customWidth="1"/>
    <col min="11775" max="11775" width="12" style="1" customWidth="1"/>
    <col min="11776" max="11776" width="10" style="1" customWidth="1"/>
    <col min="11777" max="11777" width="14.85546875" style="1" customWidth="1"/>
    <col min="11778" max="11778" width="9.5703125" style="1" customWidth="1"/>
    <col min="11779" max="11780" width="12.28515625" style="1" customWidth="1"/>
    <col min="11781" max="11783" width="12.85546875" style="1" customWidth="1"/>
    <col min="11784" max="11784" width="12.7109375" style="1" customWidth="1"/>
    <col min="11785" max="11785" width="12.28515625" style="1" bestFit="1" customWidth="1"/>
    <col min="11786" max="11786" width="13.140625" style="1" customWidth="1"/>
    <col min="11787" max="12027" width="9.140625" style="1"/>
    <col min="12028" max="12028" width="2.7109375" style="1" customWidth="1"/>
    <col min="12029" max="12029" width="9.140625" style="1"/>
    <col min="12030" max="12030" width="40.28515625" style="1" bestFit="1" customWidth="1"/>
    <col min="12031" max="12031" width="12" style="1" customWidth="1"/>
    <col min="12032" max="12032" width="10" style="1" customWidth="1"/>
    <col min="12033" max="12033" width="14.85546875" style="1" customWidth="1"/>
    <col min="12034" max="12034" width="9.5703125" style="1" customWidth="1"/>
    <col min="12035" max="12036" width="12.28515625" style="1" customWidth="1"/>
    <col min="12037" max="12039" width="12.85546875" style="1" customWidth="1"/>
    <col min="12040" max="12040" width="12.7109375" style="1" customWidth="1"/>
    <col min="12041" max="12041" width="12.28515625" style="1" bestFit="1" customWidth="1"/>
    <col min="12042" max="12042" width="13.140625" style="1" customWidth="1"/>
    <col min="12043" max="12283" width="9.140625" style="1"/>
    <col min="12284" max="12284" width="2.7109375" style="1" customWidth="1"/>
    <col min="12285" max="12285" width="9.140625" style="1"/>
    <col min="12286" max="12286" width="40.28515625" style="1" bestFit="1" customWidth="1"/>
    <col min="12287" max="12287" width="12" style="1" customWidth="1"/>
    <col min="12288" max="12288" width="10" style="1" customWidth="1"/>
    <col min="12289" max="12289" width="14.85546875" style="1" customWidth="1"/>
    <col min="12290" max="12290" width="9.5703125" style="1" customWidth="1"/>
    <col min="12291" max="12292" width="12.28515625" style="1" customWidth="1"/>
    <col min="12293" max="12295" width="12.85546875" style="1" customWidth="1"/>
    <col min="12296" max="12296" width="12.7109375" style="1" customWidth="1"/>
    <col min="12297" max="12297" width="12.28515625" style="1" bestFit="1" customWidth="1"/>
    <col min="12298" max="12298" width="13.140625" style="1" customWidth="1"/>
    <col min="12299" max="12539" width="9.140625" style="1"/>
    <col min="12540" max="12540" width="2.7109375" style="1" customWidth="1"/>
    <col min="12541" max="12541" width="9.140625" style="1"/>
    <col min="12542" max="12542" width="40.28515625" style="1" bestFit="1" customWidth="1"/>
    <col min="12543" max="12543" width="12" style="1" customWidth="1"/>
    <col min="12544" max="12544" width="10" style="1" customWidth="1"/>
    <col min="12545" max="12545" width="14.85546875" style="1" customWidth="1"/>
    <col min="12546" max="12546" width="9.5703125" style="1" customWidth="1"/>
    <col min="12547" max="12548" width="12.28515625" style="1" customWidth="1"/>
    <col min="12549" max="12551" width="12.85546875" style="1" customWidth="1"/>
    <col min="12552" max="12552" width="12.7109375" style="1" customWidth="1"/>
    <col min="12553" max="12553" width="12.28515625" style="1" bestFit="1" customWidth="1"/>
    <col min="12554" max="12554" width="13.140625" style="1" customWidth="1"/>
    <col min="12555" max="12795" width="9.140625" style="1"/>
    <col min="12796" max="12796" width="2.7109375" style="1" customWidth="1"/>
    <col min="12797" max="12797" width="9.140625" style="1"/>
    <col min="12798" max="12798" width="40.28515625" style="1" bestFit="1" customWidth="1"/>
    <col min="12799" max="12799" width="12" style="1" customWidth="1"/>
    <col min="12800" max="12800" width="10" style="1" customWidth="1"/>
    <col min="12801" max="12801" width="14.85546875" style="1" customWidth="1"/>
    <col min="12802" max="12802" width="9.5703125" style="1" customWidth="1"/>
    <col min="12803" max="12804" width="12.28515625" style="1" customWidth="1"/>
    <col min="12805" max="12807" width="12.85546875" style="1" customWidth="1"/>
    <col min="12808" max="12808" width="12.7109375" style="1" customWidth="1"/>
    <col min="12809" max="12809" width="12.28515625" style="1" bestFit="1" customWidth="1"/>
    <col min="12810" max="12810" width="13.140625" style="1" customWidth="1"/>
    <col min="12811" max="13051" width="9.140625" style="1"/>
    <col min="13052" max="13052" width="2.7109375" style="1" customWidth="1"/>
    <col min="13053" max="13053" width="9.140625" style="1"/>
    <col min="13054" max="13054" width="40.28515625" style="1" bestFit="1" customWidth="1"/>
    <col min="13055" max="13055" width="12" style="1" customWidth="1"/>
    <col min="13056" max="13056" width="10" style="1" customWidth="1"/>
    <col min="13057" max="13057" width="14.85546875" style="1" customWidth="1"/>
    <col min="13058" max="13058" width="9.5703125" style="1" customWidth="1"/>
    <col min="13059" max="13060" width="12.28515625" style="1" customWidth="1"/>
    <col min="13061" max="13063" width="12.85546875" style="1" customWidth="1"/>
    <col min="13064" max="13064" width="12.7109375" style="1" customWidth="1"/>
    <col min="13065" max="13065" width="12.28515625" style="1" bestFit="1" customWidth="1"/>
    <col min="13066" max="13066" width="13.140625" style="1" customWidth="1"/>
    <col min="13067" max="13307" width="9.140625" style="1"/>
    <col min="13308" max="13308" width="2.7109375" style="1" customWidth="1"/>
    <col min="13309" max="13309" width="9.140625" style="1"/>
    <col min="13310" max="13310" width="40.28515625" style="1" bestFit="1" customWidth="1"/>
    <col min="13311" max="13311" width="12" style="1" customWidth="1"/>
    <col min="13312" max="13312" width="10" style="1" customWidth="1"/>
    <col min="13313" max="13313" width="14.85546875" style="1" customWidth="1"/>
    <col min="13314" max="13314" width="9.5703125" style="1" customWidth="1"/>
    <col min="13315" max="13316" width="12.28515625" style="1" customWidth="1"/>
    <col min="13317" max="13319" width="12.85546875" style="1" customWidth="1"/>
    <col min="13320" max="13320" width="12.7109375" style="1" customWidth="1"/>
    <col min="13321" max="13321" width="12.28515625" style="1" bestFit="1" customWidth="1"/>
    <col min="13322" max="13322" width="13.140625" style="1" customWidth="1"/>
    <col min="13323" max="13563" width="9.140625" style="1"/>
    <col min="13564" max="13564" width="2.7109375" style="1" customWidth="1"/>
    <col min="13565" max="13565" width="9.140625" style="1"/>
    <col min="13566" max="13566" width="40.28515625" style="1" bestFit="1" customWidth="1"/>
    <col min="13567" max="13567" width="12" style="1" customWidth="1"/>
    <col min="13568" max="13568" width="10" style="1" customWidth="1"/>
    <col min="13569" max="13569" width="14.85546875" style="1" customWidth="1"/>
    <col min="13570" max="13570" width="9.5703125" style="1" customWidth="1"/>
    <col min="13571" max="13572" width="12.28515625" style="1" customWidth="1"/>
    <col min="13573" max="13575" width="12.85546875" style="1" customWidth="1"/>
    <col min="13576" max="13576" width="12.7109375" style="1" customWidth="1"/>
    <col min="13577" max="13577" width="12.28515625" style="1" bestFit="1" customWidth="1"/>
    <col min="13578" max="13578" width="13.140625" style="1" customWidth="1"/>
    <col min="13579" max="13819" width="9.140625" style="1"/>
    <col min="13820" max="13820" width="2.7109375" style="1" customWidth="1"/>
    <col min="13821" max="13821" width="9.140625" style="1"/>
    <col min="13822" max="13822" width="40.28515625" style="1" bestFit="1" customWidth="1"/>
    <col min="13823" max="13823" width="12" style="1" customWidth="1"/>
    <col min="13824" max="13824" width="10" style="1" customWidth="1"/>
    <col min="13825" max="13825" width="14.85546875" style="1" customWidth="1"/>
    <col min="13826" max="13826" width="9.5703125" style="1" customWidth="1"/>
    <col min="13827" max="13828" width="12.28515625" style="1" customWidth="1"/>
    <col min="13829" max="13831" width="12.85546875" style="1" customWidth="1"/>
    <col min="13832" max="13832" width="12.7109375" style="1" customWidth="1"/>
    <col min="13833" max="13833" width="12.28515625" style="1" bestFit="1" customWidth="1"/>
    <col min="13834" max="13834" width="13.140625" style="1" customWidth="1"/>
    <col min="13835" max="14075" width="9.140625" style="1"/>
    <col min="14076" max="14076" width="2.7109375" style="1" customWidth="1"/>
    <col min="14077" max="14077" width="9.140625" style="1"/>
    <col min="14078" max="14078" width="40.28515625" style="1" bestFit="1" customWidth="1"/>
    <col min="14079" max="14079" width="12" style="1" customWidth="1"/>
    <col min="14080" max="14080" width="10" style="1" customWidth="1"/>
    <col min="14081" max="14081" width="14.85546875" style="1" customWidth="1"/>
    <col min="14082" max="14082" width="9.5703125" style="1" customWidth="1"/>
    <col min="14083" max="14084" width="12.28515625" style="1" customWidth="1"/>
    <col min="14085" max="14087" width="12.85546875" style="1" customWidth="1"/>
    <col min="14088" max="14088" width="12.7109375" style="1" customWidth="1"/>
    <col min="14089" max="14089" width="12.28515625" style="1" bestFit="1" customWidth="1"/>
    <col min="14090" max="14090" width="13.140625" style="1" customWidth="1"/>
    <col min="14091" max="14331" width="9.140625" style="1"/>
    <col min="14332" max="14332" width="2.7109375" style="1" customWidth="1"/>
    <col min="14333" max="14333" width="9.140625" style="1"/>
    <col min="14334" max="14334" width="40.28515625" style="1" bestFit="1" customWidth="1"/>
    <col min="14335" max="14335" width="12" style="1" customWidth="1"/>
    <col min="14336" max="14336" width="10" style="1" customWidth="1"/>
    <col min="14337" max="14337" width="14.85546875" style="1" customWidth="1"/>
    <col min="14338" max="14338" width="9.5703125" style="1" customWidth="1"/>
    <col min="14339" max="14340" width="12.28515625" style="1" customWidth="1"/>
    <col min="14341" max="14343" width="12.85546875" style="1" customWidth="1"/>
    <col min="14344" max="14344" width="12.7109375" style="1" customWidth="1"/>
    <col min="14345" max="14345" width="12.28515625" style="1" bestFit="1" customWidth="1"/>
    <col min="14346" max="14346" width="13.140625" style="1" customWidth="1"/>
    <col min="14347" max="14587" width="9.140625" style="1"/>
    <col min="14588" max="14588" width="2.7109375" style="1" customWidth="1"/>
    <col min="14589" max="14589" width="9.140625" style="1"/>
    <col min="14590" max="14590" width="40.28515625" style="1" bestFit="1" customWidth="1"/>
    <col min="14591" max="14591" width="12" style="1" customWidth="1"/>
    <col min="14592" max="14592" width="10" style="1" customWidth="1"/>
    <col min="14593" max="14593" width="14.85546875" style="1" customWidth="1"/>
    <col min="14594" max="14594" width="9.5703125" style="1" customWidth="1"/>
    <col min="14595" max="14596" width="12.28515625" style="1" customWidth="1"/>
    <col min="14597" max="14599" width="12.85546875" style="1" customWidth="1"/>
    <col min="14600" max="14600" width="12.7109375" style="1" customWidth="1"/>
    <col min="14601" max="14601" width="12.28515625" style="1" bestFit="1" customWidth="1"/>
    <col min="14602" max="14602" width="13.140625" style="1" customWidth="1"/>
    <col min="14603" max="14843" width="9.140625" style="1"/>
    <col min="14844" max="14844" width="2.7109375" style="1" customWidth="1"/>
    <col min="14845" max="14845" width="9.140625" style="1"/>
    <col min="14846" max="14846" width="40.28515625" style="1" bestFit="1" customWidth="1"/>
    <col min="14847" max="14847" width="12" style="1" customWidth="1"/>
    <col min="14848" max="14848" width="10" style="1" customWidth="1"/>
    <col min="14849" max="14849" width="14.85546875" style="1" customWidth="1"/>
    <col min="14850" max="14850" width="9.5703125" style="1" customWidth="1"/>
    <col min="14851" max="14852" width="12.28515625" style="1" customWidth="1"/>
    <col min="14853" max="14855" width="12.85546875" style="1" customWidth="1"/>
    <col min="14856" max="14856" width="12.7109375" style="1" customWidth="1"/>
    <col min="14857" max="14857" width="12.28515625" style="1" bestFit="1" customWidth="1"/>
    <col min="14858" max="14858" width="13.140625" style="1" customWidth="1"/>
    <col min="14859" max="15099" width="9.140625" style="1"/>
    <col min="15100" max="15100" width="2.7109375" style="1" customWidth="1"/>
    <col min="15101" max="15101" width="9.140625" style="1"/>
    <col min="15102" max="15102" width="40.28515625" style="1" bestFit="1" customWidth="1"/>
    <col min="15103" max="15103" width="12" style="1" customWidth="1"/>
    <col min="15104" max="15104" width="10" style="1" customWidth="1"/>
    <col min="15105" max="15105" width="14.85546875" style="1" customWidth="1"/>
    <col min="15106" max="15106" width="9.5703125" style="1" customWidth="1"/>
    <col min="15107" max="15108" width="12.28515625" style="1" customWidth="1"/>
    <col min="15109" max="15111" width="12.85546875" style="1" customWidth="1"/>
    <col min="15112" max="15112" width="12.7109375" style="1" customWidth="1"/>
    <col min="15113" max="15113" width="12.28515625" style="1" bestFit="1" customWidth="1"/>
    <col min="15114" max="15114" width="13.140625" style="1" customWidth="1"/>
    <col min="15115" max="15355" width="9.140625" style="1"/>
    <col min="15356" max="15356" width="2.7109375" style="1" customWidth="1"/>
    <col min="15357" max="15357" width="9.140625" style="1"/>
    <col min="15358" max="15358" width="40.28515625" style="1" bestFit="1" customWidth="1"/>
    <col min="15359" max="15359" width="12" style="1" customWidth="1"/>
    <col min="15360" max="15360" width="10" style="1" customWidth="1"/>
    <col min="15361" max="15361" width="14.85546875" style="1" customWidth="1"/>
    <col min="15362" max="15362" width="9.5703125" style="1" customWidth="1"/>
    <col min="15363" max="15364" width="12.28515625" style="1" customWidth="1"/>
    <col min="15365" max="15367" width="12.85546875" style="1" customWidth="1"/>
    <col min="15368" max="15368" width="12.7109375" style="1" customWidth="1"/>
    <col min="15369" max="15369" width="12.28515625" style="1" bestFit="1" customWidth="1"/>
    <col min="15370" max="15370" width="13.140625" style="1" customWidth="1"/>
    <col min="15371" max="15611" width="9.140625" style="1"/>
    <col min="15612" max="15612" width="2.7109375" style="1" customWidth="1"/>
    <col min="15613" max="15613" width="9.140625" style="1"/>
    <col min="15614" max="15614" width="40.28515625" style="1" bestFit="1" customWidth="1"/>
    <col min="15615" max="15615" width="12" style="1" customWidth="1"/>
    <col min="15616" max="15616" width="10" style="1" customWidth="1"/>
    <col min="15617" max="15617" width="14.85546875" style="1" customWidth="1"/>
    <col min="15618" max="15618" width="9.5703125" style="1" customWidth="1"/>
    <col min="15619" max="15620" width="12.28515625" style="1" customWidth="1"/>
    <col min="15621" max="15623" width="12.85546875" style="1" customWidth="1"/>
    <col min="15624" max="15624" width="12.7109375" style="1" customWidth="1"/>
    <col min="15625" max="15625" width="12.28515625" style="1" bestFit="1" customWidth="1"/>
    <col min="15626" max="15626" width="13.140625" style="1" customWidth="1"/>
    <col min="15627" max="15867" width="9.140625" style="1"/>
    <col min="15868" max="15868" width="2.7109375" style="1" customWidth="1"/>
    <col min="15869" max="15869" width="9.140625" style="1"/>
    <col min="15870" max="15870" width="40.28515625" style="1" bestFit="1" customWidth="1"/>
    <col min="15871" max="15871" width="12" style="1" customWidth="1"/>
    <col min="15872" max="15872" width="10" style="1" customWidth="1"/>
    <col min="15873" max="15873" width="14.85546875" style="1" customWidth="1"/>
    <col min="15874" max="15874" width="9.5703125" style="1" customWidth="1"/>
    <col min="15875" max="15876" width="12.28515625" style="1" customWidth="1"/>
    <col min="15877" max="15879" width="12.85546875" style="1" customWidth="1"/>
    <col min="15880" max="15880" width="12.7109375" style="1" customWidth="1"/>
    <col min="15881" max="15881" width="12.28515625" style="1" bestFit="1" customWidth="1"/>
    <col min="15882" max="15882" width="13.140625" style="1" customWidth="1"/>
    <col min="15883" max="16123" width="9.140625" style="1"/>
    <col min="16124" max="16124" width="2.7109375" style="1" customWidth="1"/>
    <col min="16125" max="16125" width="9.140625" style="1"/>
    <col min="16126" max="16126" width="40.28515625" style="1" bestFit="1" customWidth="1"/>
    <col min="16127" max="16127" width="12" style="1" customWidth="1"/>
    <col min="16128" max="16128" width="10" style="1" customWidth="1"/>
    <col min="16129" max="16129" width="14.85546875" style="1" customWidth="1"/>
    <col min="16130" max="16130" width="9.5703125" style="1" customWidth="1"/>
    <col min="16131" max="16132" width="12.28515625" style="1" customWidth="1"/>
    <col min="16133" max="16135" width="12.85546875" style="1" customWidth="1"/>
    <col min="16136" max="16136" width="12.7109375" style="1" customWidth="1"/>
    <col min="16137" max="16137" width="12.28515625" style="1" bestFit="1" customWidth="1"/>
    <col min="16138" max="16138" width="13.140625" style="1" customWidth="1"/>
    <col min="16139" max="16384" width="9.140625" style="1"/>
  </cols>
  <sheetData>
    <row r="1" spans="1:26" ht="18" x14ac:dyDescent="0.25">
      <c r="A1" s="125" t="s">
        <v>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row>
    <row r="2" spans="1:26" ht="18" x14ac:dyDescent="0.25">
      <c r="A2" s="125" t="s">
        <v>1</v>
      </c>
      <c r="B2" s="125"/>
      <c r="C2" s="125"/>
      <c r="D2" s="125"/>
      <c r="E2" s="125"/>
      <c r="F2" s="125"/>
      <c r="G2" s="125"/>
      <c r="H2" s="125"/>
      <c r="I2" s="125"/>
      <c r="J2" s="125"/>
      <c r="K2" s="125"/>
      <c r="L2" s="125"/>
      <c r="M2" s="125"/>
      <c r="N2" s="125"/>
      <c r="O2" s="125"/>
      <c r="P2" s="125"/>
      <c r="Q2" s="125"/>
      <c r="R2" s="125"/>
      <c r="S2" s="125"/>
      <c r="T2" s="125"/>
      <c r="U2" s="125"/>
      <c r="V2" s="125"/>
      <c r="W2" s="125"/>
      <c r="X2" s="125"/>
      <c r="Y2" s="125"/>
      <c r="Z2" s="125"/>
    </row>
    <row r="3" spans="1:26" ht="18" x14ac:dyDescent="0.25">
      <c r="A3" s="125"/>
      <c r="B3" s="125"/>
      <c r="C3" s="125"/>
      <c r="D3" s="125"/>
      <c r="E3" s="125"/>
      <c r="F3" s="125"/>
      <c r="G3" s="125"/>
      <c r="H3" s="125"/>
      <c r="I3" s="125"/>
      <c r="J3" s="125"/>
      <c r="K3" s="125"/>
      <c r="L3" s="125"/>
      <c r="M3" s="125"/>
      <c r="N3" s="125"/>
      <c r="O3" s="125"/>
      <c r="P3" s="125"/>
      <c r="Q3" s="125"/>
      <c r="R3" s="125"/>
      <c r="S3" s="125"/>
      <c r="T3" s="125"/>
      <c r="U3" s="125"/>
      <c r="V3" s="125"/>
      <c r="W3" s="125"/>
      <c r="X3" s="125"/>
      <c r="Y3" s="125"/>
      <c r="Z3" s="125"/>
    </row>
    <row r="4" spans="1:26" ht="18" x14ac:dyDescent="0.25">
      <c r="A4" s="3"/>
      <c r="B4" s="31"/>
      <c r="C4" s="31"/>
      <c r="D4" s="31"/>
      <c r="E4" s="31"/>
      <c r="F4" s="31"/>
      <c r="G4" s="31"/>
      <c r="H4" s="31"/>
      <c r="I4" s="31"/>
      <c r="J4" s="31"/>
      <c r="K4" s="31"/>
      <c r="L4" s="31"/>
      <c r="M4" s="31"/>
      <c r="N4" s="31"/>
      <c r="O4" s="31"/>
      <c r="P4" s="31"/>
      <c r="Q4" s="31"/>
      <c r="R4" s="31"/>
      <c r="S4" s="31"/>
      <c r="T4" s="31"/>
      <c r="U4" s="31"/>
      <c r="V4" s="31"/>
      <c r="W4" s="31"/>
      <c r="X4" s="31"/>
      <c r="Y4" s="31"/>
      <c r="Z4" s="31"/>
    </row>
    <row r="5" spans="1:26" ht="18" x14ac:dyDescent="0.25">
      <c r="A5" s="31"/>
      <c r="B5" s="31"/>
      <c r="C5" s="31"/>
      <c r="D5" s="31"/>
      <c r="E5" s="31"/>
      <c r="F5" s="31"/>
      <c r="G5" s="31"/>
      <c r="H5" s="31"/>
      <c r="I5" s="31"/>
      <c r="J5" s="31"/>
      <c r="K5" s="31"/>
      <c r="L5" s="31"/>
      <c r="M5" s="31"/>
      <c r="N5" s="31"/>
      <c r="O5" s="31"/>
      <c r="P5" s="31"/>
      <c r="Q5" s="31"/>
      <c r="R5" s="31"/>
      <c r="S5" s="31"/>
      <c r="T5" s="31"/>
      <c r="U5" s="31"/>
      <c r="V5" s="31"/>
      <c r="W5" s="31"/>
      <c r="X5" s="31"/>
      <c r="Y5" s="31"/>
      <c r="Z5" s="31"/>
    </row>
    <row r="6" spans="1:26" ht="51" customHeight="1" x14ac:dyDescent="0.2">
      <c r="A6" s="126" t="s">
        <v>2</v>
      </c>
      <c r="B6" s="127"/>
      <c r="C6" s="128" t="s">
        <v>3</v>
      </c>
      <c r="D6" s="128"/>
      <c r="E6" s="128"/>
      <c r="F6" s="128"/>
      <c r="G6" s="128"/>
      <c r="H6" s="128"/>
      <c r="I6" s="128"/>
      <c r="J6" s="128"/>
      <c r="K6" s="128"/>
      <c r="L6" s="128"/>
      <c r="M6" s="128"/>
      <c r="N6" s="128"/>
      <c r="O6" s="128"/>
      <c r="P6" s="128"/>
      <c r="Q6" s="128"/>
      <c r="R6" s="128"/>
      <c r="S6" s="128"/>
      <c r="T6" s="128"/>
      <c r="U6" s="128"/>
      <c r="V6" s="128"/>
      <c r="W6" s="128"/>
      <c r="X6" s="128"/>
      <c r="Y6" s="4" t="s">
        <v>4</v>
      </c>
      <c r="Z6" s="5" t="s">
        <v>5</v>
      </c>
    </row>
    <row r="7" spans="1:26" ht="35.25" customHeight="1" x14ac:dyDescent="0.2">
      <c r="A7" s="122" t="s">
        <v>6</v>
      </c>
      <c r="B7" s="123"/>
      <c r="C7" s="124" t="s">
        <v>7</v>
      </c>
      <c r="D7" s="124"/>
      <c r="E7" s="124"/>
      <c r="F7" s="124"/>
      <c r="G7" s="124"/>
      <c r="H7" s="124"/>
      <c r="I7" s="124"/>
      <c r="J7" s="124"/>
      <c r="K7" s="124"/>
      <c r="L7" s="124"/>
      <c r="M7" s="124"/>
      <c r="N7" s="124"/>
      <c r="O7" s="124"/>
      <c r="P7" s="124"/>
      <c r="Q7" s="124"/>
      <c r="R7" s="124"/>
      <c r="S7" s="124"/>
      <c r="T7" s="124"/>
      <c r="U7" s="124"/>
      <c r="V7" s="124"/>
      <c r="W7" s="124"/>
      <c r="X7" s="124"/>
      <c r="Y7" s="6"/>
      <c r="Z7" s="7"/>
    </row>
    <row r="8" spans="1:26" ht="30.75" customHeight="1" x14ac:dyDescent="0.2">
      <c r="A8" s="122" t="s">
        <v>8</v>
      </c>
      <c r="B8" s="123"/>
      <c r="C8" s="124" t="s">
        <v>9</v>
      </c>
      <c r="D8" s="124"/>
      <c r="E8" s="124"/>
      <c r="F8" s="124"/>
      <c r="G8" s="124"/>
      <c r="H8" s="124"/>
      <c r="I8" s="124"/>
      <c r="J8" s="124"/>
      <c r="K8" s="124"/>
      <c r="L8" s="124"/>
      <c r="M8" s="124"/>
      <c r="N8" s="124"/>
      <c r="O8" s="124"/>
      <c r="P8" s="124"/>
      <c r="Q8" s="124"/>
      <c r="R8" s="124"/>
      <c r="S8" s="124"/>
      <c r="T8" s="124"/>
      <c r="U8" s="124"/>
      <c r="V8" s="124"/>
      <c r="W8" s="124"/>
      <c r="X8" s="124"/>
      <c r="Y8" s="6"/>
      <c r="Z8" s="6"/>
    </row>
    <row r="9" spans="1:26" ht="36.75" customHeight="1" x14ac:dyDescent="0.2">
      <c r="A9" s="133" t="s">
        <v>10</v>
      </c>
      <c r="B9" s="133"/>
      <c r="C9" s="133" t="s">
        <v>11</v>
      </c>
      <c r="D9" s="133"/>
      <c r="E9" s="133"/>
      <c r="F9" s="133"/>
      <c r="G9" s="133"/>
      <c r="H9" s="133"/>
      <c r="I9" s="133"/>
      <c r="J9" s="133"/>
      <c r="K9" s="133"/>
      <c r="L9" s="133"/>
      <c r="M9" s="133"/>
      <c r="N9" s="133"/>
      <c r="O9" s="133"/>
      <c r="P9" s="133"/>
      <c r="Q9" s="133"/>
      <c r="R9" s="133"/>
      <c r="S9" s="133"/>
      <c r="T9" s="133"/>
      <c r="U9" s="133"/>
      <c r="V9" s="133"/>
      <c r="W9" s="133"/>
      <c r="X9" s="133"/>
      <c r="Y9" s="6">
        <v>2015</v>
      </c>
      <c r="Z9" s="6" t="s">
        <v>142</v>
      </c>
    </row>
    <row r="10" spans="1:26" ht="36.75" customHeight="1" x14ac:dyDescent="0.2">
      <c r="A10" s="8"/>
      <c r="B10" s="8"/>
      <c r="C10" s="9"/>
      <c r="D10" s="9"/>
      <c r="E10" s="9"/>
      <c r="F10" s="9"/>
      <c r="G10" s="9"/>
      <c r="H10" s="9"/>
      <c r="I10" s="9"/>
      <c r="J10" s="9"/>
      <c r="K10" s="9"/>
      <c r="L10" s="9"/>
      <c r="M10" s="9"/>
      <c r="N10" s="9"/>
      <c r="O10" s="9"/>
      <c r="P10" s="9"/>
      <c r="Q10" s="9"/>
      <c r="R10" s="9"/>
      <c r="S10" s="9"/>
      <c r="T10" s="9"/>
      <c r="U10" s="9"/>
      <c r="V10" s="9"/>
      <c r="W10" s="9"/>
      <c r="X10" s="9"/>
      <c r="Y10" s="9"/>
      <c r="Z10" s="10"/>
    </row>
    <row r="11" spans="1:26" ht="13.5" thickBot="1" x14ac:dyDescent="0.25">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ht="18.75" customHeight="1" thickBot="1" x14ac:dyDescent="0.3">
      <c r="A12" s="31"/>
      <c r="B12" s="31"/>
      <c r="C12" s="134" t="s">
        <v>12</v>
      </c>
      <c r="D12" s="135"/>
      <c r="E12" s="135"/>
      <c r="F12" s="135"/>
      <c r="G12" s="135"/>
      <c r="H12" s="135"/>
      <c r="I12" s="135"/>
      <c r="J12" s="135"/>
      <c r="K12" s="135"/>
      <c r="L12" s="135"/>
      <c r="M12" s="135"/>
      <c r="N12" s="135"/>
      <c r="O12" s="136"/>
      <c r="P12" s="137" t="s">
        <v>13</v>
      </c>
      <c r="Q12" s="138"/>
      <c r="R12" s="138"/>
      <c r="S12" s="138"/>
      <c r="T12" s="137" t="s">
        <v>14</v>
      </c>
      <c r="U12" s="138"/>
      <c r="V12" s="138"/>
      <c r="W12" s="138"/>
      <c r="X12" s="139"/>
      <c r="Y12" s="29"/>
      <c r="Z12" s="31"/>
    </row>
    <row r="13" spans="1:26" ht="77.25" customHeight="1" x14ac:dyDescent="0.2">
      <c r="A13" s="129" t="s">
        <v>15</v>
      </c>
      <c r="B13" s="131" t="s">
        <v>16</v>
      </c>
      <c r="C13" s="12" t="s">
        <v>119</v>
      </c>
      <c r="D13" s="13" t="s">
        <v>141</v>
      </c>
      <c r="E13" s="13" t="s">
        <v>98</v>
      </c>
      <c r="F13" s="13" t="s">
        <v>88</v>
      </c>
      <c r="G13" s="13" t="s">
        <v>120</v>
      </c>
      <c r="H13" s="13" t="s">
        <v>122</v>
      </c>
      <c r="I13" s="13" t="s">
        <v>86</v>
      </c>
      <c r="J13" s="12" t="s">
        <v>82</v>
      </c>
      <c r="K13" s="13" t="s">
        <v>78</v>
      </c>
      <c r="L13" s="13" t="s">
        <v>79</v>
      </c>
      <c r="M13" s="13" t="s">
        <v>120</v>
      </c>
      <c r="N13" s="13" t="s">
        <v>125</v>
      </c>
      <c r="O13" s="15" t="s">
        <v>83</v>
      </c>
      <c r="P13" s="12" t="s">
        <v>84</v>
      </c>
      <c r="Q13" s="16" t="s">
        <v>17</v>
      </c>
      <c r="R13" s="16" t="s">
        <v>85</v>
      </c>
      <c r="S13" s="17" t="s">
        <v>18</v>
      </c>
      <c r="T13" s="12" t="s">
        <v>19</v>
      </c>
      <c r="U13" s="16" t="s">
        <v>20</v>
      </c>
      <c r="V13" s="16" t="s">
        <v>132</v>
      </c>
      <c r="W13" s="17" t="s">
        <v>97</v>
      </c>
      <c r="X13" s="14" t="s">
        <v>21</v>
      </c>
      <c r="Y13" s="18" t="s">
        <v>143</v>
      </c>
      <c r="Z13" s="19" t="s">
        <v>77</v>
      </c>
    </row>
    <row r="14" spans="1:26" ht="13.5" thickBot="1" x14ac:dyDescent="0.25">
      <c r="A14" s="130"/>
      <c r="B14" s="132"/>
      <c r="C14" s="109" t="s">
        <v>22</v>
      </c>
      <c r="D14" s="110" t="s">
        <v>23</v>
      </c>
      <c r="E14" s="111" t="s">
        <v>80</v>
      </c>
      <c r="F14" s="111" t="s">
        <v>87</v>
      </c>
      <c r="G14" s="112" t="s">
        <v>121</v>
      </c>
      <c r="H14" s="111" t="s">
        <v>81</v>
      </c>
      <c r="I14" s="113" t="s">
        <v>24</v>
      </c>
      <c r="J14" s="109" t="s">
        <v>25</v>
      </c>
      <c r="K14" s="114" t="s">
        <v>123</v>
      </c>
      <c r="L14" s="110" t="s">
        <v>26</v>
      </c>
      <c r="M14" s="112" t="s">
        <v>124</v>
      </c>
      <c r="N14" s="111" t="s">
        <v>126</v>
      </c>
      <c r="O14" s="115" t="s">
        <v>127</v>
      </c>
      <c r="P14" s="116" t="s">
        <v>128</v>
      </c>
      <c r="Q14" s="111" t="s">
        <v>129</v>
      </c>
      <c r="R14" s="110" t="s">
        <v>130</v>
      </c>
      <c r="S14" s="111" t="s">
        <v>131</v>
      </c>
      <c r="T14" s="117" t="s">
        <v>136</v>
      </c>
      <c r="U14" s="110" t="s">
        <v>137</v>
      </c>
      <c r="V14" s="110" t="s">
        <v>138</v>
      </c>
      <c r="W14" s="111" t="s">
        <v>134</v>
      </c>
      <c r="X14" s="118" t="s">
        <v>139</v>
      </c>
      <c r="Y14" s="119" t="s">
        <v>135</v>
      </c>
      <c r="Z14" s="112" t="s">
        <v>140</v>
      </c>
    </row>
    <row r="15" spans="1:26" ht="25.5" x14ac:dyDescent="0.2">
      <c r="A15" s="32">
        <v>1508</v>
      </c>
      <c r="B15" s="47" t="s">
        <v>117</v>
      </c>
      <c r="C15" s="96">
        <v>0</v>
      </c>
      <c r="D15" s="97">
        <v>0</v>
      </c>
      <c r="E15" s="97">
        <v>0</v>
      </c>
      <c r="F15" s="97">
        <v>0</v>
      </c>
      <c r="G15" s="98">
        <f t="shared" ref="G15:G16" si="0">C15-D15-E15-F15</f>
        <v>0</v>
      </c>
      <c r="H15" s="99">
        <v>0</v>
      </c>
      <c r="I15" s="100">
        <v>0</v>
      </c>
      <c r="J15" s="101">
        <v>0</v>
      </c>
      <c r="K15" s="102">
        <v>0</v>
      </c>
      <c r="L15" s="102">
        <v>0</v>
      </c>
      <c r="M15" s="103">
        <f>J15-K15-L15</f>
        <v>0</v>
      </c>
      <c r="N15" s="104">
        <v>0</v>
      </c>
      <c r="O15" s="104">
        <v>1661055.6418340285</v>
      </c>
      <c r="P15" s="30">
        <v>0</v>
      </c>
      <c r="Q15" s="28">
        <f>IF(P15=0,0,1/P15)</f>
        <v>0</v>
      </c>
      <c r="R15" s="105">
        <v>45</v>
      </c>
      <c r="S15" s="37">
        <f>IF(R15=0,0,1/R15)</f>
        <v>2.2222222222222223E-2</v>
      </c>
      <c r="T15" s="73">
        <f>IF(ISERROR(G15/P15),H15,G15/P15+H15+I15)</f>
        <v>0</v>
      </c>
      <c r="U15" s="73">
        <f>IF(R15=0,0,+M15/R15+N15)</f>
        <v>0</v>
      </c>
      <c r="V15" s="74">
        <f>IF(R15=0,0,+(O15*0.5)/R15)</f>
        <v>18456.173798155873</v>
      </c>
      <c r="W15" s="106">
        <v>0</v>
      </c>
      <c r="X15" s="75">
        <f>IF(ISERROR(+T15+U15+V15+W15), 0, +T15+U15+V15+W15)</f>
        <v>18456.173798155873</v>
      </c>
      <c r="Y15" s="107">
        <v>18456.173798155873</v>
      </c>
      <c r="Z15" s="108">
        <f>IF(ISERROR(+Y15-122), 0, +Y15-X15)</f>
        <v>0</v>
      </c>
    </row>
    <row r="16" spans="1:26" ht="25.5" x14ac:dyDescent="0.2">
      <c r="A16" s="32">
        <v>1508</v>
      </c>
      <c r="B16" s="47" t="s">
        <v>118</v>
      </c>
      <c r="C16" s="51">
        <v>0</v>
      </c>
      <c r="D16" s="52">
        <v>0</v>
      </c>
      <c r="E16" s="52">
        <v>0</v>
      </c>
      <c r="F16" s="52">
        <v>0</v>
      </c>
      <c r="G16" s="53">
        <f t="shared" si="0"/>
        <v>0</v>
      </c>
      <c r="H16" s="54">
        <v>0</v>
      </c>
      <c r="I16" s="55">
        <v>0</v>
      </c>
      <c r="J16" s="61">
        <v>0</v>
      </c>
      <c r="K16" s="63">
        <v>0</v>
      </c>
      <c r="L16" s="63">
        <v>0</v>
      </c>
      <c r="M16" s="62">
        <f>J16-K16-L16</f>
        <v>0</v>
      </c>
      <c r="N16" s="64">
        <v>0</v>
      </c>
      <c r="O16" s="64">
        <v>875691.28123788419</v>
      </c>
      <c r="P16" s="25">
        <v>0</v>
      </c>
      <c r="Q16" s="33">
        <f>IF(P16=0,0,1/P16)</f>
        <v>0</v>
      </c>
      <c r="R16" s="34">
        <v>55</v>
      </c>
      <c r="S16" s="27">
        <f>IF(R16=0,0,1/R16)</f>
        <v>1.8181818181818181E-2</v>
      </c>
      <c r="T16" s="69">
        <f t="shared" ref="T16:T28" si="1">IF(ISERROR(G16/P16),H16,G16/P16+H16+I16)</f>
        <v>0</v>
      </c>
      <c r="U16" s="69">
        <f t="shared" ref="U16:U52" si="2">IF(R16=0,0,+M16/R16+N16)</f>
        <v>0</v>
      </c>
      <c r="V16" s="70">
        <f>IF(R16=0,0,+(O16*0.5)/R16)</f>
        <v>7960.8298294353108</v>
      </c>
      <c r="W16" s="71">
        <v>0</v>
      </c>
      <c r="X16" s="72">
        <f>IF(ISERROR(+T16+U16+V16+W16), 0, +T16+U16+V16+W16)</f>
        <v>7960.8298294353108</v>
      </c>
      <c r="Y16" s="91">
        <v>7960.8298294353108</v>
      </c>
      <c r="Z16" s="94">
        <f>IF(ISERROR(+Y16-122), 0, +Y16-X16)</f>
        <v>0</v>
      </c>
    </row>
    <row r="17" spans="1:1918" ht="25.5" x14ac:dyDescent="0.2">
      <c r="A17" s="35">
        <v>1611</v>
      </c>
      <c r="B17" s="36" t="s">
        <v>27</v>
      </c>
      <c r="C17" s="51">
        <v>165565.55999999982</v>
      </c>
      <c r="D17" s="52">
        <v>69450.530500000008</v>
      </c>
      <c r="E17" s="52">
        <v>96115.035499999998</v>
      </c>
      <c r="F17" s="52">
        <v>0</v>
      </c>
      <c r="G17" s="53">
        <f>C17-D17-E17-F17</f>
        <v>-6.0000001831213012E-3</v>
      </c>
      <c r="H17" s="54">
        <v>21837.535500000002</v>
      </c>
      <c r="I17" s="55">
        <v>0</v>
      </c>
      <c r="J17" s="61">
        <v>234270.62</v>
      </c>
      <c r="K17" s="63">
        <v>0</v>
      </c>
      <c r="L17" s="63">
        <v>0</v>
      </c>
      <c r="M17" s="62">
        <f>J17-K17-L17</f>
        <v>234270.62</v>
      </c>
      <c r="N17" s="64">
        <v>0</v>
      </c>
      <c r="O17" s="64">
        <v>108817.76</v>
      </c>
      <c r="P17" s="25">
        <v>0</v>
      </c>
      <c r="Q17" s="28">
        <f>IF(P17=0,0,1/P17)</f>
        <v>0</v>
      </c>
      <c r="R17" s="34">
        <v>3</v>
      </c>
      <c r="S17" s="37">
        <f>IF(R17=0,0,1/R17)</f>
        <v>0.33333333333333331</v>
      </c>
      <c r="T17" s="73">
        <f t="shared" si="1"/>
        <v>21837.535500000002</v>
      </c>
      <c r="U17" s="73">
        <f t="shared" si="2"/>
        <v>78090.206666666665</v>
      </c>
      <c r="V17" s="74">
        <f>IF(R17=0,0,+(O17*0.5)/R17)</f>
        <v>18136.293333333331</v>
      </c>
      <c r="W17" s="71">
        <v>0</v>
      </c>
      <c r="X17" s="75">
        <f>IF(ISERROR(+T17+U17+V17+W17), 0, +T17+U17+V17+W17)</f>
        <v>118064.0355</v>
      </c>
      <c r="Y17" s="91">
        <v>118064.05</v>
      </c>
      <c r="Z17" s="94">
        <f>IF(ISERROR(+Y17-122), 0, +Y17-X17)</f>
        <v>1.4500000004773028E-2</v>
      </c>
    </row>
    <row r="18" spans="1:1918" ht="14.25" x14ac:dyDescent="0.2">
      <c r="A18" s="22">
        <v>1925</v>
      </c>
      <c r="B18" s="23" t="s">
        <v>67</v>
      </c>
      <c r="C18" s="51">
        <v>119000</v>
      </c>
      <c r="D18" s="52">
        <v>0</v>
      </c>
      <c r="E18" s="52">
        <v>0</v>
      </c>
      <c r="F18" s="52">
        <v>0</v>
      </c>
      <c r="G18" s="53">
        <f t="shared" ref="G18:G84" si="3">C18-D18-E18-F18</f>
        <v>119000</v>
      </c>
      <c r="H18" s="54">
        <v>0</v>
      </c>
      <c r="I18" s="55">
        <v>0</v>
      </c>
      <c r="J18" s="61">
        <v>0</v>
      </c>
      <c r="K18" s="63">
        <v>0</v>
      </c>
      <c r="L18" s="63">
        <v>0</v>
      </c>
      <c r="M18" s="62">
        <f t="shared" ref="M18:M84" si="4">J18-K18-L18</f>
        <v>0</v>
      </c>
      <c r="N18" s="64">
        <v>0</v>
      </c>
      <c r="O18" s="64">
        <v>0</v>
      </c>
      <c r="P18" s="25">
        <v>3.4986301369863013</v>
      </c>
      <c r="Q18" s="28">
        <f t="shared" ref="Q18:Q84" si="5">IF(P18=0,0,1/P18)</f>
        <v>0.28582615505090053</v>
      </c>
      <c r="R18" s="34">
        <v>3</v>
      </c>
      <c r="S18" s="27">
        <f t="shared" ref="S18:S84" si="6">IF(R18=0,0,1/R18)</f>
        <v>0.33333333333333331</v>
      </c>
      <c r="T18" s="73">
        <f t="shared" si="1"/>
        <v>34013.312451057165</v>
      </c>
      <c r="U18" s="73">
        <f>IF(R18=0,0,+M18/R18+N18)</f>
        <v>0</v>
      </c>
      <c r="V18" s="74">
        <f>IF(R18=0,0,+(O18*0.5)/R18)</f>
        <v>0</v>
      </c>
      <c r="W18" s="71">
        <v>0</v>
      </c>
      <c r="X18" s="75">
        <f t="shared" ref="X18:X84" si="7">IF(ISERROR(+T18+U18+V18+W18), 0, +T18+U18+V18+W18)</f>
        <v>34013.312451057165</v>
      </c>
      <c r="Y18" s="91">
        <v>34013.32</v>
      </c>
      <c r="Z18" s="94">
        <f t="shared" ref="Z18:Z84" si="8">IF(ISERROR(+Y18-122), 0, +Y18-X18)</f>
        <v>7.5489428345463239E-3</v>
      </c>
    </row>
    <row r="19" spans="1:1918" ht="25.5" x14ac:dyDescent="0.2">
      <c r="A19" s="22">
        <v>1612</v>
      </c>
      <c r="B19" s="23" t="s">
        <v>28</v>
      </c>
      <c r="C19" s="51">
        <v>0</v>
      </c>
      <c r="D19" s="52">
        <v>0</v>
      </c>
      <c r="E19" s="52">
        <v>0</v>
      </c>
      <c r="F19" s="52">
        <v>0</v>
      </c>
      <c r="G19" s="53">
        <f t="shared" si="3"/>
        <v>0</v>
      </c>
      <c r="H19" s="54">
        <v>0</v>
      </c>
      <c r="I19" s="55">
        <v>0</v>
      </c>
      <c r="J19" s="61">
        <v>0</v>
      </c>
      <c r="K19" s="63">
        <v>0</v>
      </c>
      <c r="L19" s="63">
        <v>0</v>
      </c>
      <c r="M19" s="62">
        <f t="shared" si="4"/>
        <v>0</v>
      </c>
      <c r="N19" s="64">
        <v>0</v>
      </c>
      <c r="O19" s="64">
        <v>0</v>
      </c>
      <c r="P19" s="25">
        <v>0</v>
      </c>
      <c r="Q19" s="28">
        <f t="shared" si="5"/>
        <v>0</v>
      </c>
      <c r="R19" s="34">
        <v>0</v>
      </c>
      <c r="S19" s="27">
        <f t="shared" si="6"/>
        <v>0</v>
      </c>
      <c r="T19" s="73">
        <f t="shared" si="1"/>
        <v>0</v>
      </c>
      <c r="U19" s="73">
        <f t="shared" si="2"/>
        <v>0</v>
      </c>
      <c r="V19" s="74">
        <f t="shared" ref="V19:V85" si="9">IF(R19=0,0,+(O19*0.5)/R19)</f>
        <v>0</v>
      </c>
      <c r="W19" s="71">
        <v>0</v>
      </c>
      <c r="X19" s="75">
        <f t="shared" si="7"/>
        <v>0</v>
      </c>
      <c r="Y19" s="91">
        <v>0</v>
      </c>
      <c r="Z19" s="94">
        <f t="shared" si="8"/>
        <v>0</v>
      </c>
    </row>
    <row r="20" spans="1:1918" ht="14.25" x14ac:dyDescent="0.2">
      <c r="A20" s="22">
        <v>1805</v>
      </c>
      <c r="B20" s="23" t="s">
        <v>29</v>
      </c>
      <c r="C20" s="51">
        <v>258134.21000000002</v>
      </c>
      <c r="D20" s="52">
        <v>0</v>
      </c>
      <c r="E20" s="52">
        <v>0</v>
      </c>
      <c r="F20" s="52">
        <v>0</v>
      </c>
      <c r="G20" s="53">
        <f t="shared" si="3"/>
        <v>258134.21000000002</v>
      </c>
      <c r="H20" s="54">
        <v>0</v>
      </c>
      <c r="I20" s="55">
        <v>0</v>
      </c>
      <c r="J20" s="61">
        <v>0</v>
      </c>
      <c r="K20" s="63">
        <v>0</v>
      </c>
      <c r="L20" s="63">
        <v>0</v>
      </c>
      <c r="M20" s="62">
        <f t="shared" si="4"/>
        <v>0</v>
      </c>
      <c r="N20" s="64">
        <v>0</v>
      </c>
      <c r="O20" s="64">
        <v>0</v>
      </c>
      <c r="P20" s="25">
        <v>0</v>
      </c>
      <c r="Q20" s="28">
        <f t="shared" si="5"/>
        <v>0</v>
      </c>
      <c r="R20" s="34">
        <v>0</v>
      </c>
      <c r="S20" s="27">
        <f t="shared" si="6"/>
        <v>0</v>
      </c>
      <c r="T20" s="73">
        <f t="shared" si="1"/>
        <v>0</v>
      </c>
      <c r="U20" s="73">
        <f t="shared" si="2"/>
        <v>0</v>
      </c>
      <c r="V20" s="74">
        <f t="shared" si="9"/>
        <v>0</v>
      </c>
      <c r="W20" s="71">
        <v>0</v>
      </c>
      <c r="X20" s="75">
        <f t="shared" si="7"/>
        <v>0</v>
      </c>
      <c r="Y20" s="91">
        <v>0</v>
      </c>
      <c r="Z20" s="94">
        <f t="shared" si="8"/>
        <v>0</v>
      </c>
    </row>
    <row r="21" spans="1:1918" ht="14.25" x14ac:dyDescent="0.2">
      <c r="A21" s="22">
        <v>1808</v>
      </c>
      <c r="B21" s="23" t="s">
        <v>30</v>
      </c>
      <c r="C21" s="51">
        <v>0</v>
      </c>
      <c r="D21" s="52">
        <v>0</v>
      </c>
      <c r="E21" s="52">
        <v>0</v>
      </c>
      <c r="F21" s="52">
        <v>0</v>
      </c>
      <c r="G21" s="53">
        <f t="shared" si="3"/>
        <v>0</v>
      </c>
      <c r="H21" s="54">
        <v>0</v>
      </c>
      <c r="I21" s="55">
        <v>0</v>
      </c>
      <c r="J21" s="61">
        <v>0</v>
      </c>
      <c r="K21" s="63">
        <v>0</v>
      </c>
      <c r="L21" s="63">
        <v>0</v>
      </c>
      <c r="M21" s="62">
        <f t="shared" si="4"/>
        <v>0</v>
      </c>
      <c r="N21" s="64">
        <v>0</v>
      </c>
      <c r="O21" s="64">
        <v>0</v>
      </c>
      <c r="P21" s="25">
        <v>0</v>
      </c>
      <c r="Q21" s="28">
        <f t="shared" si="5"/>
        <v>0</v>
      </c>
      <c r="R21" s="34">
        <v>0</v>
      </c>
      <c r="S21" s="27">
        <f t="shared" si="6"/>
        <v>0</v>
      </c>
      <c r="T21" s="73">
        <f t="shared" si="1"/>
        <v>0</v>
      </c>
      <c r="U21" s="73">
        <f t="shared" si="2"/>
        <v>0</v>
      </c>
      <c r="V21" s="74">
        <f t="shared" si="9"/>
        <v>0</v>
      </c>
      <c r="W21" s="71">
        <v>0</v>
      </c>
      <c r="X21" s="75">
        <f t="shared" si="7"/>
        <v>0</v>
      </c>
      <c r="Y21" s="91">
        <v>0</v>
      </c>
      <c r="Z21" s="94">
        <f t="shared" si="8"/>
        <v>0</v>
      </c>
    </row>
    <row r="22" spans="1:1918" ht="13.5" customHeight="1" x14ac:dyDescent="0.2">
      <c r="A22" s="22">
        <v>1810</v>
      </c>
      <c r="B22" s="23" t="s">
        <v>31</v>
      </c>
      <c r="C22" s="51">
        <v>0</v>
      </c>
      <c r="D22" s="52">
        <v>0</v>
      </c>
      <c r="E22" s="52">
        <v>0</v>
      </c>
      <c r="F22" s="52">
        <v>0</v>
      </c>
      <c r="G22" s="53">
        <f t="shared" si="3"/>
        <v>0</v>
      </c>
      <c r="H22" s="54">
        <v>0</v>
      </c>
      <c r="I22" s="55">
        <v>0</v>
      </c>
      <c r="J22" s="61">
        <v>0</v>
      </c>
      <c r="K22" s="63">
        <v>0</v>
      </c>
      <c r="L22" s="63">
        <v>0</v>
      </c>
      <c r="M22" s="62">
        <f t="shared" si="4"/>
        <v>0</v>
      </c>
      <c r="N22" s="64">
        <v>0</v>
      </c>
      <c r="O22" s="64">
        <v>0</v>
      </c>
      <c r="P22" s="25">
        <v>0</v>
      </c>
      <c r="Q22" s="28">
        <f t="shared" si="5"/>
        <v>0</v>
      </c>
      <c r="R22" s="34">
        <v>0</v>
      </c>
      <c r="S22" s="27">
        <f t="shared" si="6"/>
        <v>0</v>
      </c>
      <c r="T22" s="73">
        <f t="shared" si="1"/>
        <v>0</v>
      </c>
      <c r="U22" s="73">
        <f t="shared" si="2"/>
        <v>0</v>
      </c>
      <c r="V22" s="74">
        <f t="shared" si="9"/>
        <v>0</v>
      </c>
      <c r="W22" s="71">
        <v>0</v>
      </c>
      <c r="X22" s="75">
        <f t="shared" si="7"/>
        <v>0</v>
      </c>
      <c r="Y22" s="91">
        <v>0</v>
      </c>
      <c r="Z22" s="94">
        <f t="shared" si="8"/>
        <v>0</v>
      </c>
    </row>
    <row r="23" spans="1:1918" ht="25.5" x14ac:dyDescent="0.2">
      <c r="A23" s="22">
        <v>1815</v>
      </c>
      <c r="B23" s="23" t="s">
        <v>90</v>
      </c>
      <c r="C23" s="51">
        <v>630587.78049999999</v>
      </c>
      <c r="D23" s="52">
        <v>0</v>
      </c>
      <c r="E23" s="52">
        <v>0</v>
      </c>
      <c r="F23" s="52">
        <v>0</v>
      </c>
      <c r="G23" s="53">
        <f t="shared" si="3"/>
        <v>630587.78049999999</v>
      </c>
      <c r="H23" s="54">
        <v>0</v>
      </c>
      <c r="I23" s="55">
        <v>0</v>
      </c>
      <c r="J23" s="61">
        <v>0</v>
      </c>
      <c r="K23" s="63">
        <v>0</v>
      </c>
      <c r="L23" s="63">
        <v>0</v>
      </c>
      <c r="M23" s="62">
        <f t="shared" si="4"/>
        <v>0</v>
      </c>
      <c r="N23" s="64">
        <v>0</v>
      </c>
      <c r="O23" s="64">
        <v>0</v>
      </c>
      <c r="P23" s="25">
        <v>35.520547945205479</v>
      </c>
      <c r="Q23" s="28">
        <f t="shared" si="5"/>
        <v>2.8152718858465098E-2</v>
      </c>
      <c r="R23" s="34">
        <v>45</v>
      </c>
      <c r="S23" s="27">
        <f t="shared" si="6"/>
        <v>2.2222222222222223E-2</v>
      </c>
      <c r="T23" s="73">
        <f t="shared" si="1"/>
        <v>17752.7605</v>
      </c>
      <c r="U23" s="73">
        <f>IF(R23=0,0,+M23/R23+N23)</f>
        <v>0</v>
      </c>
      <c r="V23" s="74">
        <f>IF(R23=0,0,+(O23*0.5)/R23)</f>
        <v>0</v>
      </c>
      <c r="W23" s="71">
        <v>0</v>
      </c>
      <c r="X23" s="75">
        <f t="shared" si="7"/>
        <v>17752.7605</v>
      </c>
      <c r="Y23" s="91">
        <v>17752.7605</v>
      </c>
      <c r="Z23" s="94">
        <f t="shared" si="8"/>
        <v>0</v>
      </c>
    </row>
    <row r="24" spans="1:1918" ht="27" customHeight="1" x14ac:dyDescent="0.2">
      <c r="A24" s="22">
        <v>1815</v>
      </c>
      <c r="B24" s="23" t="s">
        <v>89</v>
      </c>
      <c r="C24" s="51">
        <v>1466074.8277999996</v>
      </c>
      <c r="D24" s="52">
        <v>0</v>
      </c>
      <c r="E24" s="52">
        <v>0</v>
      </c>
      <c r="F24" s="52">
        <v>0</v>
      </c>
      <c r="G24" s="53">
        <f t="shared" si="3"/>
        <v>1466074.8277999996</v>
      </c>
      <c r="H24" s="54">
        <v>0</v>
      </c>
      <c r="I24" s="55">
        <v>0</v>
      </c>
      <c r="J24" s="61">
        <v>11055.96</v>
      </c>
      <c r="K24" s="63">
        <v>0</v>
      </c>
      <c r="L24" s="63">
        <v>0</v>
      </c>
      <c r="M24" s="62">
        <f t="shared" si="4"/>
        <v>11055.96</v>
      </c>
      <c r="N24" s="64">
        <v>0</v>
      </c>
      <c r="O24" s="64">
        <v>0</v>
      </c>
      <c r="P24" s="25">
        <v>45.659136432969525</v>
      </c>
      <c r="Q24" s="28">
        <f t="shared" si="5"/>
        <v>2.1901421667666947E-2</v>
      </c>
      <c r="R24" s="34">
        <v>55</v>
      </c>
      <c r="S24" s="27">
        <f t="shared" si="6"/>
        <v>1.8181818181818181E-2</v>
      </c>
      <c r="T24" s="73">
        <f t="shared" si="1"/>
        <v>32109.122999999996</v>
      </c>
      <c r="U24" s="73">
        <f t="shared" si="2"/>
        <v>201.01745454545454</v>
      </c>
      <c r="V24" s="74">
        <f t="shared" si="9"/>
        <v>0</v>
      </c>
      <c r="W24" s="71">
        <v>0</v>
      </c>
      <c r="X24" s="75">
        <f t="shared" si="7"/>
        <v>32310.14045454545</v>
      </c>
      <c r="Y24" s="91">
        <v>32310.119499999997</v>
      </c>
      <c r="Z24" s="94">
        <f t="shared" si="8"/>
        <v>-2.0954545452696038E-2</v>
      </c>
    </row>
    <row r="25" spans="1:1918" ht="32.25" customHeight="1" x14ac:dyDescent="0.2">
      <c r="A25" s="22">
        <v>1815</v>
      </c>
      <c r="B25" s="23" t="s">
        <v>91</v>
      </c>
      <c r="C25" s="51">
        <v>544452.94200000004</v>
      </c>
      <c r="D25" s="52">
        <v>0</v>
      </c>
      <c r="E25" s="52">
        <v>0</v>
      </c>
      <c r="F25" s="52">
        <v>0</v>
      </c>
      <c r="G25" s="53">
        <f t="shared" si="3"/>
        <v>544452.94200000004</v>
      </c>
      <c r="H25" s="54">
        <v>0</v>
      </c>
      <c r="I25" s="55">
        <v>0</v>
      </c>
      <c r="J25" s="61">
        <v>0</v>
      </c>
      <c r="K25" s="63">
        <v>0</v>
      </c>
      <c r="L25" s="63">
        <v>0</v>
      </c>
      <c r="M25" s="62">
        <f t="shared" si="4"/>
        <v>0</v>
      </c>
      <c r="N25" s="64">
        <v>0</v>
      </c>
      <c r="O25" s="64">
        <v>0</v>
      </c>
      <c r="P25" s="25">
        <v>37.520547945205479</v>
      </c>
      <c r="Q25" s="28">
        <f t="shared" si="5"/>
        <v>2.6652062796641111E-2</v>
      </c>
      <c r="R25" s="34">
        <v>45</v>
      </c>
      <c r="S25" s="27">
        <f t="shared" si="6"/>
        <v>2.2222222222222223E-2</v>
      </c>
      <c r="T25" s="73">
        <f t="shared" si="1"/>
        <v>14510.794000000002</v>
      </c>
      <c r="U25" s="73">
        <f t="shared" si="2"/>
        <v>0</v>
      </c>
      <c r="V25" s="74">
        <f t="shared" si="9"/>
        <v>0</v>
      </c>
      <c r="W25" s="71">
        <v>0</v>
      </c>
      <c r="X25" s="75">
        <f t="shared" si="7"/>
        <v>14510.794000000002</v>
      </c>
      <c r="Y25" s="91">
        <v>14510.794000000002</v>
      </c>
      <c r="Z25" s="94">
        <f t="shared" si="8"/>
        <v>0</v>
      </c>
    </row>
    <row r="26" spans="1:1918" ht="37.5" customHeight="1" x14ac:dyDescent="0.2">
      <c r="A26" s="22">
        <v>1815</v>
      </c>
      <c r="B26" s="23" t="s">
        <v>92</v>
      </c>
      <c r="C26" s="51">
        <v>1664608.2614000002</v>
      </c>
      <c r="D26" s="52">
        <v>0</v>
      </c>
      <c r="E26" s="52">
        <v>0</v>
      </c>
      <c r="F26" s="52">
        <v>0</v>
      </c>
      <c r="G26" s="53">
        <f t="shared" si="3"/>
        <v>1664608.2614000002</v>
      </c>
      <c r="H26" s="54">
        <v>0</v>
      </c>
      <c r="I26" s="55">
        <v>0</v>
      </c>
      <c r="J26" s="61">
        <v>0</v>
      </c>
      <c r="K26" s="63">
        <v>0</v>
      </c>
      <c r="L26" s="63">
        <v>0</v>
      </c>
      <c r="M26" s="62">
        <f t="shared" si="4"/>
        <v>0</v>
      </c>
      <c r="N26" s="64">
        <v>0</v>
      </c>
      <c r="O26" s="64">
        <v>0</v>
      </c>
      <c r="P26" s="25">
        <v>48.156050210952891</v>
      </c>
      <c r="Q26" s="28">
        <f t="shared" si="5"/>
        <v>2.0765822687271687E-2</v>
      </c>
      <c r="R26" s="34">
        <v>55</v>
      </c>
      <c r="S26" s="27">
        <f t="shared" si="6"/>
        <v>1.8181818181818181E-2</v>
      </c>
      <c r="T26" s="73">
        <f t="shared" si="1"/>
        <v>34566.959999999999</v>
      </c>
      <c r="U26" s="73">
        <f t="shared" si="2"/>
        <v>0</v>
      </c>
      <c r="V26" s="74">
        <f t="shared" si="9"/>
        <v>0</v>
      </c>
      <c r="W26" s="71">
        <v>0</v>
      </c>
      <c r="X26" s="75">
        <f t="shared" si="7"/>
        <v>34566.959999999999</v>
      </c>
      <c r="Y26" s="91">
        <v>34566.915999999997</v>
      </c>
      <c r="Z26" s="94">
        <f t="shared" si="8"/>
        <v>-4.4000000001688022E-2</v>
      </c>
    </row>
    <row r="27" spans="1:1918" ht="14.25" x14ac:dyDescent="0.2">
      <c r="A27" s="22">
        <v>1820</v>
      </c>
      <c r="B27" s="23" t="s">
        <v>32</v>
      </c>
      <c r="C27" s="51">
        <v>47926.910000000018</v>
      </c>
      <c r="D27" s="52">
        <v>47926.960000000006</v>
      </c>
      <c r="E27" s="52">
        <v>0</v>
      </c>
      <c r="F27" s="52">
        <v>0</v>
      </c>
      <c r="G27" s="53">
        <f t="shared" si="3"/>
        <v>-4.9999999988358468E-2</v>
      </c>
      <c r="H27" s="54">
        <v>0</v>
      </c>
      <c r="I27" s="55">
        <v>0</v>
      </c>
      <c r="J27" s="61">
        <v>0</v>
      </c>
      <c r="K27" s="63">
        <v>0</v>
      </c>
      <c r="L27" s="63">
        <v>0</v>
      </c>
      <c r="M27" s="62">
        <f t="shared" si="4"/>
        <v>0</v>
      </c>
      <c r="N27" s="64">
        <v>0</v>
      </c>
      <c r="O27" s="64">
        <v>0</v>
      </c>
      <c r="P27" s="25">
        <v>0</v>
      </c>
      <c r="Q27" s="28">
        <f t="shared" si="5"/>
        <v>0</v>
      </c>
      <c r="R27" s="34">
        <v>0</v>
      </c>
      <c r="S27" s="27">
        <f t="shared" si="6"/>
        <v>0</v>
      </c>
      <c r="T27" s="73">
        <f t="shared" si="1"/>
        <v>0</v>
      </c>
      <c r="U27" s="73">
        <f t="shared" si="2"/>
        <v>0</v>
      </c>
      <c r="V27" s="74">
        <f t="shared" si="9"/>
        <v>0</v>
      </c>
      <c r="W27" s="71">
        <v>0</v>
      </c>
      <c r="X27" s="75">
        <f t="shared" si="7"/>
        <v>0</v>
      </c>
      <c r="Y27" s="91">
        <v>0</v>
      </c>
      <c r="Z27" s="94">
        <f t="shared" si="8"/>
        <v>0</v>
      </c>
    </row>
    <row r="28" spans="1:1918" ht="14.25" x14ac:dyDescent="0.2">
      <c r="A28" s="22">
        <v>1825</v>
      </c>
      <c r="B28" s="23" t="s">
        <v>33</v>
      </c>
      <c r="C28" s="51">
        <v>0</v>
      </c>
      <c r="D28" s="52">
        <v>0</v>
      </c>
      <c r="E28" s="52">
        <v>0</v>
      </c>
      <c r="F28" s="52">
        <v>0</v>
      </c>
      <c r="G28" s="53">
        <f t="shared" si="3"/>
        <v>0</v>
      </c>
      <c r="H28" s="54">
        <v>0</v>
      </c>
      <c r="I28" s="55">
        <v>0</v>
      </c>
      <c r="J28" s="61">
        <v>0</v>
      </c>
      <c r="K28" s="63">
        <v>0</v>
      </c>
      <c r="L28" s="63">
        <v>0</v>
      </c>
      <c r="M28" s="62">
        <f t="shared" si="4"/>
        <v>0</v>
      </c>
      <c r="N28" s="64">
        <v>0</v>
      </c>
      <c r="O28" s="64">
        <v>0</v>
      </c>
      <c r="P28" s="25">
        <v>0</v>
      </c>
      <c r="Q28" s="28">
        <f t="shared" si="5"/>
        <v>0</v>
      </c>
      <c r="R28" s="34">
        <v>0</v>
      </c>
      <c r="S28" s="27">
        <f t="shared" si="6"/>
        <v>0</v>
      </c>
      <c r="T28" s="73">
        <f t="shared" si="1"/>
        <v>0</v>
      </c>
      <c r="U28" s="73">
        <f t="shared" si="2"/>
        <v>0</v>
      </c>
      <c r="V28" s="74">
        <f t="shared" si="9"/>
        <v>0</v>
      </c>
      <c r="W28" s="71">
        <v>0</v>
      </c>
      <c r="X28" s="75">
        <f t="shared" si="7"/>
        <v>0</v>
      </c>
      <c r="Y28" s="91">
        <v>0</v>
      </c>
      <c r="Z28" s="94">
        <f t="shared" si="8"/>
        <v>0</v>
      </c>
    </row>
    <row r="29" spans="1:1918" ht="14.25" x14ac:dyDescent="0.2">
      <c r="A29" s="22">
        <v>1830</v>
      </c>
      <c r="B29" s="23" t="s">
        <v>34</v>
      </c>
      <c r="C29" s="51">
        <v>2130517.2500000005</v>
      </c>
      <c r="D29" s="52">
        <v>4482.57</v>
      </c>
      <c r="E29" s="52">
        <v>0</v>
      </c>
      <c r="F29" s="52">
        <v>2986.1100000000006</v>
      </c>
      <c r="G29" s="53">
        <f t="shared" si="3"/>
        <v>2123048.5700000008</v>
      </c>
      <c r="H29" s="54">
        <v>0</v>
      </c>
      <c r="I29" s="55">
        <v>0</v>
      </c>
      <c r="J29" s="61">
        <v>450621.58999999997</v>
      </c>
      <c r="K29" s="63">
        <v>0</v>
      </c>
      <c r="L29" s="63">
        <v>0</v>
      </c>
      <c r="M29" s="62">
        <f t="shared" si="4"/>
        <v>450621.58999999997</v>
      </c>
      <c r="N29" s="64">
        <v>0</v>
      </c>
      <c r="O29" s="64">
        <v>178746.33</v>
      </c>
      <c r="P29" s="25">
        <v>27.125351815692994</v>
      </c>
      <c r="Q29" s="25">
        <f t="shared" si="5"/>
        <v>3.686588129048575E-2</v>
      </c>
      <c r="R29" s="34">
        <v>45</v>
      </c>
      <c r="S29" s="27">
        <f t="shared" si="6"/>
        <v>2.2222222222222223E-2</v>
      </c>
      <c r="T29" s="73">
        <f>IF(ISERROR(G29/P29),H29,G29/P29+H29+I29)</f>
        <v>78268.056555555551</v>
      </c>
      <c r="U29" s="73">
        <f t="shared" si="2"/>
        <v>10013.813111111111</v>
      </c>
      <c r="V29" s="74">
        <f t="shared" si="9"/>
        <v>1986.0703333333331</v>
      </c>
      <c r="W29" s="71">
        <v>0</v>
      </c>
      <c r="X29" s="75">
        <f t="shared" si="7"/>
        <v>90267.94</v>
      </c>
      <c r="Y29" s="91">
        <v>90267.94</v>
      </c>
      <c r="Z29" s="94">
        <f t="shared" si="8"/>
        <v>0</v>
      </c>
    </row>
    <row r="30" spans="1:1918" s="2" customFormat="1" ht="14.25" x14ac:dyDescent="0.2">
      <c r="A30" s="22">
        <v>1835</v>
      </c>
      <c r="B30" s="23" t="s">
        <v>35</v>
      </c>
      <c r="C30" s="51">
        <v>2838660.9499999997</v>
      </c>
      <c r="D30" s="52">
        <v>3838.4800000000005</v>
      </c>
      <c r="E30" s="52">
        <v>12498.877500000001</v>
      </c>
      <c r="F30" s="52">
        <v>8180.61</v>
      </c>
      <c r="G30" s="53">
        <f t="shared" si="3"/>
        <v>2814142.9824999999</v>
      </c>
      <c r="H30" s="54">
        <v>4166.2925000000005</v>
      </c>
      <c r="I30" s="55">
        <v>0</v>
      </c>
      <c r="J30" s="61">
        <v>405512.54000000004</v>
      </c>
      <c r="K30" s="63">
        <v>0</v>
      </c>
      <c r="L30" s="63">
        <v>0</v>
      </c>
      <c r="M30" s="62">
        <f t="shared" si="4"/>
        <v>405512.54000000004</v>
      </c>
      <c r="N30" s="64">
        <v>0</v>
      </c>
      <c r="O30" s="64">
        <v>149659.54</v>
      </c>
      <c r="P30" s="25">
        <v>44.529585251829154</v>
      </c>
      <c r="Q30" s="25">
        <f t="shared" si="5"/>
        <v>2.2456979878538678E-2</v>
      </c>
      <c r="R30" s="34">
        <v>60</v>
      </c>
      <c r="S30" s="27">
        <f t="shared" si="6"/>
        <v>1.6666666666666666E-2</v>
      </c>
      <c r="T30" s="73">
        <f t="shared" ref="T30:T93" si="10">IF(ISERROR(G30/P30),H30,G30/P30+H30+I30)</f>
        <v>67363.444833333328</v>
      </c>
      <c r="U30" s="73">
        <f t="shared" si="2"/>
        <v>6758.5423333333338</v>
      </c>
      <c r="V30" s="74">
        <f t="shared" si="9"/>
        <v>1247.1628333333333</v>
      </c>
      <c r="W30" s="71">
        <v>0</v>
      </c>
      <c r="X30" s="75">
        <f t="shared" si="7"/>
        <v>75369.149999999994</v>
      </c>
      <c r="Y30" s="91">
        <v>75369.149999999994</v>
      </c>
      <c r="Z30" s="94">
        <f t="shared" si="8"/>
        <v>0</v>
      </c>
    </row>
    <row r="31" spans="1:1918" ht="14.25" x14ac:dyDescent="0.2">
      <c r="A31" s="22">
        <v>1840</v>
      </c>
      <c r="B31" s="23" t="s">
        <v>36</v>
      </c>
      <c r="C31" s="51">
        <v>2705309.6600000011</v>
      </c>
      <c r="D31" s="52">
        <v>0</v>
      </c>
      <c r="E31" s="52">
        <v>0</v>
      </c>
      <c r="F31" s="52">
        <v>0</v>
      </c>
      <c r="G31" s="53">
        <f t="shared" si="3"/>
        <v>2705309.6600000011</v>
      </c>
      <c r="H31" s="54">
        <v>0</v>
      </c>
      <c r="I31" s="55">
        <v>0</v>
      </c>
      <c r="J31" s="61">
        <v>605060.43000000005</v>
      </c>
      <c r="K31" s="63">
        <v>0</v>
      </c>
      <c r="L31" s="63">
        <v>0</v>
      </c>
      <c r="M31" s="62">
        <f t="shared" si="4"/>
        <v>605060.43000000005</v>
      </c>
      <c r="N31" s="64">
        <v>0</v>
      </c>
      <c r="O31" s="64">
        <v>205440.72</v>
      </c>
      <c r="P31" s="25">
        <v>53.29297987811352</v>
      </c>
      <c r="Q31" s="25">
        <f t="shared" si="5"/>
        <v>1.8764197503819489E-2</v>
      </c>
      <c r="R31" s="34">
        <v>65</v>
      </c>
      <c r="S31" s="27">
        <f t="shared" si="6"/>
        <v>1.5384615384615385E-2</v>
      </c>
      <c r="T31" s="73">
        <f t="shared" si="10"/>
        <v>50762.96476923077</v>
      </c>
      <c r="U31" s="73">
        <f t="shared" si="2"/>
        <v>9308.6220000000012</v>
      </c>
      <c r="V31" s="74">
        <f t="shared" si="9"/>
        <v>1580.3132307692308</v>
      </c>
      <c r="W31" s="71">
        <v>0</v>
      </c>
      <c r="X31" s="75">
        <f t="shared" si="7"/>
        <v>61651.9</v>
      </c>
      <c r="Y31" s="91">
        <v>61651.9</v>
      </c>
      <c r="Z31" s="94">
        <f t="shared" si="8"/>
        <v>0</v>
      </c>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2"/>
      <c r="NI31" s="2"/>
      <c r="NJ31" s="2"/>
      <c r="NK31" s="2"/>
      <c r="NL31" s="2"/>
      <c r="NM31" s="2"/>
      <c r="NN31" s="2"/>
      <c r="NO31" s="2"/>
      <c r="NP31" s="2"/>
      <c r="NQ31" s="2"/>
      <c r="NR31" s="2"/>
      <c r="NS31" s="2"/>
      <c r="NT31" s="2"/>
      <c r="NU31" s="2"/>
      <c r="NV31" s="2"/>
      <c r="NW31" s="2"/>
      <c r="NX31" s="2"/>
      <c r="NY31" s="2"/>
      <c r="NZ31" s="2"/>
      <c r="OA31" s="2"/>
      <c r="OB31" s="2"/>
      <c r="OC31" s="2"/>
      <c r="OD31" s="2"/>
      <c r="OE31" s="2"/>
      <c r="OF31" s="2"/>
      <c r="OG31" s="2"/>
      <c r="OH31" s="2"/>
      <c r="OI31" s="2"/>
      <c r="OJ31" s="2"/>
      <c r="OK31" s="2"/>
      <c r="OL31" s="2"/>
      <c r="OM31" s="2"/>
      <c r="ON31" s="2"/>
      <c r="OO31" s="2"/>
      <c r="OP31" s="2"/>
      <c r="OQ31" s="2"/>
      <c r="OR31" s="2"/>
      <c r="OS31" s="2"/>
      <c r="OT31" s="2"/>
      <c r="OU31" s="2"/>
      <c r="OV31" s="2"/>
      <c r="OW31" s="2"/>
      <c r="OX31" s="2"/>
      <c r="OY31" s="2"/>
      <c r="OZ31" s="2"/>
      <c r="PA31" s="2"/>
      <c r="PB31" s="2"/>
      <c r="PC31" s="2"/>
      <c r="PD31" s="2"/>
      <c r="PE31" s="2"/>
      <c r="PF31" s="2"/>
      <c r="PG31" s="2"/>
      <c r="PH31" s="2"/>
      <c r="PI31" s="2"/>
      <c r="PJ31" s="2"/>
      <c r="PK31" s="2"/>
      <c r="PL31" s="2"/>
      <c r="PM31" s="2"/>
      <c r="PN31" s="2"/>
      <c r="PO31" s="2"/>
      <c r="PP31" s="2"/>
      <c r="PQ31" s="2"/>
      <c r="PR31" s="2"/>
      <c r="PS31" s="2"/>
      <c r="PT31" s="2"/>
      <c r="PU31" s="2"/>
      <c r="PV31" s="2"/>
      <c r="PW31" s="2"/>
      <c r="PX31" s="2"/>
      <c r="PY31" s="2"/>
      <c r="PZ31" s="2"/>
      <c r="QA31" s="2"/>
      <c r="QB31" s="2"/>
      <c r="QC31" s="2"/>
      <c r="QD31" s="2"/>
      <c r="QE31" s="2"/>
      <c r="QF31" s="2"/>
      <c r="QG31" s="2"/>
      <c r="QH31" s="2"/>
      <c r="QI31" s="2"/>
      <c r="QJ31" s="2"/>
      <c r="QK31" s="2"/>
      <c r="QL31" s="2"/>
      <c r="QM31" s="2"/>
      <c r="QN31" s="2"/>
      <c r="QO31" s="2"/>
      <c r="QP31" s="2"/>
      <c r="QQ31" s="2"/>
      <c r="QR31" s="2"/>
      <c r="QS31" s="2"/>
      <c r="QT31" s="2"/>
      <c r="QU31" s="2"/>
      <c r="QV31" s="2"/>
      <c r="QW31" s="2"/>
      <c r="QX31" s="2"/>
      <c r="QY31" s="2"/>
      <c r="QZ31" s="2"/>
      <c r="RA31" s="2"/>
      <c r="RB31" s="2"/>
      <c r="RC31" s="2"/>
      <c r="RD31" s="2"/>
      <c r="RE31" s="2"/>
      <c r="RF31" s="2"/>
      <c r="RG31" s="2"/>
      <c r="RH31" s="2"/>
      <c r="RI31" s="2"/>
      <c r="RJ31" s="2"/>
      <c r="RK31" s="2"/>
      <c r="RL31" s="2"/>
      <c r="RM31" s="2"/>
      <c r="RN31" s="2"/>
      <c r="RO31" s="2"/>
      <c r="RP31" s="2"/>
      <c r="RQ31" s="2"/>
      <c r="RR31" s="2"/>
      <c r="RS31" s="2"/>
      <c r="RT31" s="2"/>
      <c r="RU31" s="2"/>
      <c r="RV31" s="2"/>
      <c r="RW31" s="2"/>
      <c r="RX31" s="2"/>
      <c r="RY31" s="2"/>
      <c r="RZ31" s="2"/>
      <c r="SA31" s="2"/>
      <c r="SB31" s="2"/>
      <c r="SC31" s="2"/>
      <c r="SD31" s="2"/>
      <c r="SE31" s="2"/>
      <c r="SF31" s="2"/>
      <c r="SG31" s="2"/>
      <c r="SH31" s="2"/>
      <c r="SI31" s="2"/>
      <c r="SJ31" s="2"/>
      <c r="SK31" s="2"/>
      <c r="SL31" s="2"/>
      <c r="SM31" s="2"/>
      <c r="SN31" s="2"/>
      <c r="SO31" s="2"/>
      <c r="SP31" s="2"/>
      <c r="SQ31" s="2"/>
      <c r="SR31" s="2"/>
      <c r="SS31" s="2"/>
      <c r="ST31" s="2"/>
      <c r="SU31" s="2"/>
      <c r="SV31" s="2"/>
      <c r="SW31" s="2"/>
      <c r="SX31" s="2"/>
      <c r="SY31" s="2"/>
      <c r="SZ31" s="2"/>
      <c r="TA31" s="2"/>
      <c r="TB31" s="2"/>
      <c r="TC31" s="2"/>
      <c r="TD31" s="2"/>
      <c r="TE31" s="2"/>
      <c r="TF31" s="2"/>
      <c r="TG31" s="2"/>
      <c r="TH31" s="2"/>
      <c r="TI31" s="2"/>
      <c r="TJ31" s="2"/>
      <c r="TK31" s="2"/>
      <c r="TL31" s="2"/>
      <c r="TM31" s="2"/>
      <c r="TN31" s="2"/>
      <c r="TO31" s="2"/>
      <c r="TP31" s="2"/>
      <c r="TQ31" s="2"/>
      <c r="TR31" s="2"/>
      <c r="TS31" s="2"/>
      <c r="TT31" s="2"/>
      <c r="TU31" s="2"/>
      <c r="TV31" s="2"/>
      <c r="TW31" s="2"/>
      <c r="TX31" s="2"/>
      <c r="TY31" s="2"/>
      <c r="TZ31" s="2"/>
      <c r="UA31" s="2"/>
      <c r="UB31" s="2"/>
      <c r="UC31" s="2"/>
      <c r="UD31" s="2"/>
      <c r="UE31" s="2"/>
      <c r="UF31" s="2"/>
      <c r="UG31" s="2"/>
      <c r="UH31" s="2"/>
      <c r="UI31" s="2"/>
      <c r="UJ31" s="2"/>
      <c r="UK31" s="2"/>
      <c r="UL31" s="2"/>
      <c r="UM31" s="2"/>
      <c r="UN31" s="2"/>
      <c r="UO31" s="2"/>
      <c r="UP31" s="2"/>
      <c r="UQ31" s="2"/>
      <c r="UR31" s="2"/>
      <c r="US31" s="2"/>
      <c r="UT31" s="2"/>
      <c r="UU31" s="2"/>
      <c r="UV31" s="2"/>
      <c r="UW31" s="2"/>
      <c r="UX31" s="2"/>
      <c r="UY31" s="2"/>
      <c r="UZ31" s="2"/>
      <c r="VA31" s="2"/>
      <c r="VB31" s="2"/>
      <c r="VC31" s="2"/>
      <c r="VD31" s="2"/>
      <c r="VE31" s="2"/>
      <c r="VF31" s="2"/>
      <c r="VG31" s="2"/>
      <c r="VH31" s="2"/>
      <c r="VI31" s="2"/>
      <c r="VJ31" s="2"/>
      <c r="VK31" s="2"/>
      <c r="VL31" s="2"/>
      <c r="VM31" s="2"/>
      <c r="VN31" s="2"/>
      <c r="VO31" s="2"/>
      <c r="VP31" s="2"/>
      <c r="VQ31" s="2"/>
      <c r="VR31" s="2"/>
      <c r="VS31" s="2"/>
      <c r="VT31" s="2"/>
      <c r="VU31" s="2"/>
      <c r="VV31" s="2"/>
      <c r="VW31" s="2"/>
      <c r="VX31" s="2"/>
      <c r="VY31" s="2"/>
      <c r="VZ31" s="2"/>
      <c r="WA31" s="2"/>
      <c r="WB31" s="2"/>
      <c r="WC31" s="2"/>
      <c r="WD31" s="2"/>
      <c r="WE31" s="2"/>
      <c r="WF31" s="2"/>
      <c r="WG31" s="2"/>
      <c r="WH31" s="2"/>
      <c r="WI31" s="2"/>
      <c r="WJ31" s="2"/>
      <c r="WK31" s="2"/>
      <c r="WL31" s="2"/>
      <c r="WM31" s="2"/>
      <c r="WN31" s="2"/>
      <c r="WO31" s="2"/>
      <c r="WP31" s="2"/>
      <c r="WQ31" s="2"/>
      <c r="WR31" s="2"/>
      <c r="WS31" s="2"/>
      <c r="WT31" s="2"/>
      <c r="WU31" s="2"/>
      <c r="WV31" s="2"/>
      <c r="WW31" s="2"/>
      <c r="WX31" s="2"/>
      <c r="WY31" s="2"/>
      <c r="WZ31" s="2"/>
      <c r="XA31" s="2"/>
      <c r="XB31" s="2"/>
      <c r="XC31" s="2"/>
      <c r="XD31" s="2"/>
      <c r="XE31" s="2"/>
      <c r="XF31" s="2"/>
      <c r="XG31" s="2"/>
      <c r="XH31" s="2"/>
      <c r="XI31" s="2"/>
      <c r="XJ31" s="2"/>
      <c r="XK31" s="2"/>
      <c r="XL31" s="2"/>
      <c r="XM31" s="2"/>
      <c r="XN31" s="2"/>
      <c r="XO31" s="2"/>
      <c r="XP31" s="2"/>
      <c r="XQ31" s="2"/>
      <c r="XR31" s="2"/>
      <c r="XS31" s="2"/>
      <c r="XT31" s="2"/>
      <c r="XU31" s="2"/>
      <c r="XV31" s="2"/>
      <c r="XW31" s="2"/>
      <c r="XX31" s="2"/>
      <c r="XY31" s="2"/>
      <c r="XZ31" s="2"/>
      <c r="YA31" s="2"/>
      <c r="YB31" s="2"/>
      <c r="YC31" s="2"/>
      <c r="YD31" s="2"/>
      <c r="YE31" s="2"/>
      <c r="YF31" s="2"/>
      <c r="YG31" s="2"/>
      <c r="YH31" s="2"/>
      <c r="YI31" s="2"/>
      <c r="YJ31" s="2"/>
      <c r="YK31" s="2"/>
      <c r="YL31" s="2"/>
      <c r="YM31" s="2"/>
      <c r="YN31" s="2"/>
      <c r="YO31" s="2"/>
      <c r="YP31" s="2"/>
      <c r="YQ31" s="2"/>
      <c r="YR31" s="2"/>
      <c r="YS31" s="2"/>
      <c r="YT31" s="2"/>
      <c r="YU31" s="2"/>
      <c r="YV31" s="2"/>
      <c r="YW31" s="2"/>
      <c r="YX31" s="2"/>
      <c r="YY31" s="2"/>
      <c r="YZ31" s="2"/>
      <c r="ZA31" s="2"/>
      <c r="ZB31" s="2"/>
      <c r="ZC31" s="2"/>
      <c r="ZD31" s="2"/>
      <c r="ZE31" s="2"/>
      <c r="ZF31" s="2"/>
      <c r="ZG31" s="2"/>
      <c r="ZH31" s="2"/>
      <c r="ZI31" s="2"/>
      <c r="ZJ31" s="2"/>
      <c r="ZK31" s="2"/>
      <c r="ZL31" s="2"/>
      <c r="ZM31" s="2"/>
      <c r="ZN31" s="2"/>
      <c r="ZO31" s="2"/>
      <c r="ZP31" s="2"/>
      <c r="ZQ31" s="2"/>
      <c r="ZR31" s="2"/>
      <c r="ZS31" s="2"/>
      <c r="ZT31" s="2"/>
      <c r="ZU31" s="2"/>
      <c r="ZV31" s="2"/>
      <c r="ZW31" s="2"/>
      <c r="ZX31" s="2"/>
      <c r="ZY31" s="2"/>
      <c r="ZZ31" s="2"/>
      <c r="AAA31" s="2"/>
      <c r="AAB31" s="2"/>
      <c r="AAC31" s="2"/>
      <c r="AAD31" s="2"/>
      <c r="AAE31" s="2"/>
      <c r="AAF31" s="2"/>
      <c r="AAG31" s="2"/>
      <c r="AAH31" s="2"/>
      <c r="AAI31" s="2"/>
      <c r="AAJ31" s="2"/>
      <c r="AAK31" s="2"/>
      <c r="AAL31" s="2"/>
      <c r="AAM31" s="2"/>
      <c r="AAN31" s="2"/>
      <c r="AAO31" s="2"/>
      <c r="AAP31" s="2"/>
      <c r="AAQ31" s="2"/>
      <c r="AAR31" s="2"/>
      <c r="AAS31" s="2"/>
      <c r="AAT31" s="2"/>
      <c r="AAU31" s="2"/>
      <c r="AAV31" s="2"/>
      <c r="AAW31" s="2"/>
      <c r="AAX31" s="2"/>
      <c r="AAY31" s="2"/>
      <c r="AAZ31" s="2"/>
      <c r="ABA31" s="2"/>
      <c r="ABB31" s="2"/>
      <c r="ABC31" s="2"/>
      <c r="ABD31" s="2"/>
      <c r="ABE31" s="2"/>
      <c r="ABF31" s="2"/>
      <c r="ABG31" s="2"/>
      <c r="ABH31" s="2"/>
      <c r="ABI31" s="2"/>
      <c r="ABJ31" s="2"/>
      <c r="ABK31" s="2"/>
      <c r="ABL31" s="2"/>
      <c r="ABM31" s="2"/>
      <c r="ABN31" s="2"/>
      <c r="ABO31" s="2"/>
      <c r="ABP31" s="2"/>
      <c r="ABQ31" s="2"/>
      <c r="ABR31" s="2"/>
      <c r="ABS31" s="2"/>
      <c r="ABT31" s="2"/>
      <c r="ABU31" s="2"/>
      <c r="ABV31" s="2"/>
      <c r="ABW31" s="2"/>
      <c r="ABX31" s="2"/>
      <c r="ABY31" s="2"/>
      <c r="ABZ31" s="2"/>
      <c r="ACA31" s="2"/>
      <c r="ACB31" s="2"/>
      <c r="ACC31" s="2"/>
      <c r="ACD31" s="2"/>
      <c r="ACE31" s="2"/>
      <c r="ACF31" s="2"/>
      <c r="ACG31" s="2"/>
      <c r="ACH31" s="2"/>
      <c r="ACI31" s="2"/>
      <c r="ACJ31" s="2"/>
      <c r="ACK31" s="2"/>
      <c r="ACL31" s="2"/>
      <c r="ACM31" s="2"/>
      <c r="ACN31" s="2"/>
      <c r="ACO31" s="2"/>
      <c r="ACP31" s="2"/>
      <c r="ACQ31" s="2"/>
      <c r="ACR31" s="2"/>
      <c r="ACS31" s="2"/>
      <c r="ACT31" s="2"/>
      <c r="ACU31" s="2"/>
      <c r="ACV31" s="2"/>
      <c r="ACW31" s="2"/>
      <c r="ACX31" s="2"/>
      <c r="ACY31" s="2"/>
      <c r="ACZ31" s="2"/>
      <c r="ADA31" s="2"/>
      <c r="ADB31" s="2"/>
      <c r="ADC31" s="2"/>
      <c r="ADD31" s="2"/>
      <c r="ADE31" s="2"/>
      <c r="ADF31" s="2"/>
      <c r="ADG31" s="2"/>
      <c r="ADH31" s="2"/>
      <c r="ADI31" s="2"/>
      <c r="ADJ31" s="2"/>
      <c r="ADK31" s="2"/>
      <c r="ADL31" s="2"/>
      <c r="ADM31" s="2"/>
      <c r="ADN31" s="2"/>
      <c r="ADO31" s="2"/>
      <c r="ADP31" s="2"/>
      <c r="ADQ31" s="2"/>
      <c r="ADR31" s="2"/>
      <c r="ADS31" s="2"/>
      <c r="ADT31" s="2"/>
      <c r="ADU31" s="2"/>
      <c r="ADV31" s="2"/>
      <c r="ADW31" s="2"/>
      <c r="ADX31" s="2"/>
      <c r="ADY31" s="2"/>
      <c r="ADZ31" s="2"/>
      <c r="AEA31" s="2"/>
      <c r="AEB31" s="2"/>
      <c r="AEC31" s="2"/>
      <c r="AED31" s="2"/>
      <c r="AEE31" s="2"/>
      <c r="AEF31" s="2"/>
      <c r="AEG31" s="2"/>
      <c r="AEH31" s="2"/>
      <c r="AEI31" s="2"/>
      <c r="AEJ31" s="2"/>
      <c r="AEK31" s="2"/>
      <c r="AEL31" s="2"/>
      <c r="AEM31" s="2"/>
      <c r="AEN31" s="2"/>
      <c r="AEO31" s="2"/>
      <c r="AEP31" s="2"/>
      <c r="AEQ31" s="2"/>
      <c r="AER31" s="2"/>
      <c r="AES31" s="2"/>
      <c r="AET31" s="2"/>
      <c r="AEU31" s="2"/>
      <c r="AEV31" s="2"/>
      <c r="AEW31" s="2"/>
      <c r="AEX31" s="2"/>
      <c r="AEY31" s="2"/>
      <c r="AEZ31" s="2"/>
      <c r="AFA31" s="2"/>
      <c r="AFB31" s="2"/>
      <c r="AFC31" s="2"/>
      <c r="AFD31" s="2"/>
      <c r="AFE31" s="2"/>
      <c r="AFF31" s="2"/>
      <c r="AFG31" s="2"/>
      <c r="AFH31" s="2"/>
      <c r="AFI31" s="2"/>
      <c r="AFJ31" s="2"/>
      <c r="AFK31" s="2"/>
      <c r="AFL31" s="2"/>
      <c r="AFM31" s="2"/>
      <c r="AFN31" s="2"/>
      <c r="AFO31" s="2"/>
      <c r="AFP31" s="2"/>
      <c r="AFQ31" s="2"/>
      <c r="AFR31" s="2"/>
      <c r="AFS31" s="2"/>
      <c r="AFT31" s="2"/>
      <c r="AFU31" s="2"/>
      <c r="AFV31" s="2"/>
      <c r="AFW31" s="2"/>
      <c r="AFX31" s="2"/>
      <c r="AFY31" s="2"/>
      <c r="AFZ31" s="2"/>
      <c r="AGA31" s="2"/>
      <c r="AGB31" s="2"/>
      <c r="AGC31" s="2"/>
      <c r="AGD31" s="2"/>
      <c r="AGE31" s="2"/>
      <c r="AGF31" s="2"/>
      <c r="AGG31" s="2"/>
      <c r="AGH31" s="2"/>
      <c r="AGI31" s="2"/>
      <c r="AGJ31" s="2"/>
      <c r="AGK31" s="2"/>
      <c r="AGL31" s="2"/>
      <c r="AGM31" s="2"/>
      <c r="AGN31" s="2"/>
      <c r="AGO31" s="2"/>
      <c r="AGP31" s="2"/>
      <c r="AGQ31" s="2"/>
      <c r="AGR31" s="2"/>
      <c r="AGS31" s="2"/>
      <c r="AGT31" s="2"/>
      <c r="AGU31" s="2"/>
      <c r="AGV31" s="2"/>
      <c r="AGW31" s="2"/>
      <c r="AGX31" s="2"/>
      <c r="AGY31" s="2"/>
      <c r="AGZ31" s="2"/>
      <c r="AHA31" s="2"/>
      <c r="AHB31" s="2"/>
      <c r="AHC31" s="2"/>
      <c r="AHD31" s="2"/>
      <c r="AHE31" s="2"/>
      <c r="AHF31" s="2"/>
      <c r="AHG31" s="2"/>
      <c r="AHH31" s="2"/>
      <c r="AHI31" s="2"/>
      <c r="AHJ31" s="2"/>
      <c r="AHK31" s="2"/>
      <c r="AHL31" s="2"/>
      <c r="AHM31" s="2"/>
      <c r="AHN31" s="2"/>
      <c r="AHO31" s="2"/>
      <c r="AHP31" s="2"/>
      <c r="AHQ31" s="2"/>
      <c r="AHR31" s="2"/>
      <c r="AHS31" s="2"/>
      <c r="AHT31" s="2"/>
      <c r="AHU31" s="2"/>
      <c r="AHV31" s="2"/>
      <c r="AHW31" s="2"/>
      <c r="AHX31" s="2"/>
      <c r="AHY31" s="2"/>
      <c r="AHZ31" s="2"/>
      <c r="AIA31" s="2"/>
      <c r="AIB31" s="2"/>
      <c r="AIC31" s="2"/>
      <c r="AID31" s="2"/>
      <c r="AIE31" s="2"/>
      <c r="AIF31" s="2"/>
      <c r="AIG31" s="2"/>
      <c r="AIH31" s="2"/>
      <c r="AII31" s="2"/>
      <c r="AIJ31" s="2"/>
      <c r="AIK31" s="2"/>
      <c r="AIL31" s="2"/>
      <c r="AIM31" s="2"/>
      <c r="AIN31" s="2"/>
      <c r="AIO31" s="2"/>
      <c r="AIP31" s="2"/>
      <c r="AIQ31" s="2"/>
      <c r="AIR31" s="2"/>
      <c r="AIS31" s="2"/>
      <c r="AIT31" s="2"/>
      <c r="AIU31" s="2"/>
      <c r="AIV31" s="2"/>
      <c r="AIW31" s="2"/>
      <c r="AIX31" s="2"/>
      <c r="AIY31" s="2"/>
      <c r="AIZ31" s="2"/>
      <c r="AJA31" s="2"/>
      <c r="AJB31" s="2"/>
      <c r="AJC31" s="2"/>
      <c r="AJD31" s="2"/>
      <c r="AJE31" s="2"/>
      <c r="AJF31" s="2"/>
      <c r="AJG31" s="2"/>
      <c r="AJH31" s="2"/>
      <c r="AJI31" s="2"/>
      <c r="AJJ31" s="2"/>
      <c r="AJK31" s="2"/>
      <c r="AJL31" s="2"/>
      <c r="AJM31" s="2"/>
      <c r="AJN31" s="2"/>
      <c r="AJO31" s="2"/>
      <c r="AJP31" s="2"/>
      <c r="AJQ31" s="2"/>
      <c r="AJR31" s="2"/>
      <c r="AJS31" s="2"/>
      <c r="AJT31" s="2"/>
      <c r="AJU31" s="2"/>
      <c r="AJV31" s="2"/>
      <c r="AJW31" s="2"/>
      <c r="AJX31" s="2"/>
      <c r="AJY31" s="2"/>
      <c r="AJZ31" s="2"/>
      <c r="AKA31" s="2"/>
      <c r="AKB31" s="2"/>
      <c r="AKC31" s="2"/>
      <c r="AKD31" s="2"/>
      <c r="AKE31" s="2"/>
      <c r="AKF31" s="2"/>
      <c r="AKG31" s="2"/>
      <c r="AKH31" s="2"/>
      <c r="AKI31" s="2"/>
      <c r="AKJ31" s="2"/>
      <c r="AKK31" s="2"/>
      <c r="AKL31" s="2"/>
      <c r="AKM31" s="2"/>
      <c r="AKN31" s="2"/>
      <c r="AKO31" s="2"/>
      <c r="AKP31" s="2"/>
      <c r="AKQ31" s="2"/>
      <c r="AKR31" s="2"/>
      <c r="AKS31" s="2"/>
      <c r="AKT31" s="2"/>
      <c r="AKU31" s="2"/>
      <c r="AKV31" s="2"/>
      <c r="AKW31" s="2"/>
      <c r="AKX31" s="2"/>
      <c r="AKY31" s="2"/>
      <c r="AKZ31" s="2"/>
      <c r="ALA31" s="2"/>
      <c r="ALB31" s="2"/>
      <c r="ALC31" s="2"/>
      <c r="ALD31" s="2"/>
      <c r="ALE31" s="2"/>
      <c r="ALF31" s="2"/>
      <c r="ALG31" s="2"/>
      <c r="ALH31" s="2"/>
      <c r="ALI31" s="2"/>
      <c r="ALJ31" s="2"/>
      <c r="ALK31" s="2"/>
      <c r="ALL31" s="2"/>
      <c r="ALM31" s="2"/>
      <c r="ALN31" s="2"/>
      <c r="ALO31" s="2"/>
      <c r="ALP31" s="2"/>
      <c r="ALQ31" s="2"/>
      <c r="ALR31" s="2"/>
      <c r="ALS31" s="2"/>
      <c r="ALT31" s="2"/>
      <c r="ALU31" s="2"/>
      <c r="ALV31" s="2"/>
      <c r="ALW31" s="2"/>
      <c r="ALX31" s="2"/>
      <c r="ALY31" s="2"/>
      <c r="ALZ31" s="2"/>
      <c r="AMA31" s="2"/>
      <c r="AMB31" s="2"/>
      <c r="AMC31" s="2"/>
      <c r="AMD31" s="2"/>
      <c r="AME31" s="2"/>
      <c r="AMF31" s="2"/>
      <c r="AMG31" s="2"/>
      <c r="AMH31" s="2"/>
      <c r="AMI31" s="2"/>
      <c r="AMJ31" s="2"/>
      <c r="AMK31" s="2"/>
      <c r="AML31" s="2"/>
      <c r="AMM31" s="2"/>
      <c r="AMN31" s="2"/>
      <c r="AMO31" s="2"/>
      <c r="AMP31" s="2"/>
      <c r="AMQ31" s="2"/>
      <c r="AMR31" s="2"/>
      <c r="AMS31" s="2"/>
      <c r="AMT31" s="2"/>
      <c r="AMU31" s="2"/>
      <c r="AMV31" s="2"/>
      <c r="AMW31" s="2"/>
      <c r="AMX31" s="2"/>
      <c r="AMY31" s="2"/>
      <c r="AMZ31" s="2"/>
      <c r="ANA31" s="2"/>
      <c r="ANB31" s="2"/>
      <c r="ANC31" s="2"/>
      <c r="AND31" s="2"/>
      <c r="ANE31" s="2"/>
      <c r="ANF31" s="2"/>
      <c r="ANG31" s="2"/>
      <c r="ANH31" s="2"/>
      <c r="ANI31" s="2"/>
      <c r="ANJ31" s="2"/>
      <c r="ANK31" s="2"/>
      <c r="ANL31" s="2"/>
      <c r="ANM31" s="2"/>
      <c r="ANN31" s="2"/>
      <c r="ANO31" s="2"/>
      <c r="ANP31" s="2"/>
      <c r="ANQ31" s="2"/>
      <c r="ANR31" s="2"/>
      <c r="ANS31" s="2"/>
      <c r="ANT31" s="2"/>
      <c r="ANU31" s="2"/>
      <c r="ANV31" s="2"/>
      <c r="ANW31" s="2"/>
      <c r="ANX31" s="2"/>
      <c r="ANY31" s="2"/>
      <c r="ANZ31" s="2"/>
      <c r="AOA31" s="2"/>
      <c r="AOB31" s="2"/>
      <c r="AOC31" s="2"/>
      <c r="AOD31" s="2"/>
      <c r="AOE31" s="2"/>
      <c r="AOF31" s="2"/>
      <c r="AOG31" s="2"/>
      <c r="AOH31" s="2"/>
      <c r="AOI31" s="2"/>
      <c r="AOJ31" s="2"/>
      <c r="AOK31" s="2"/>
      <c r="AOL31" s="2"/>
      <c r="AOM31" s="2"/>
      <c r="AON31" s="2"/>
      <c r="AOO31" s="2"/>
      <c r="AOP31" s="2"/>
      <c r="AOQ31" s="2"/>
      <c r="AOR31" s="2"/>
      <c r="AOS31" s="2"/>
      <c r="AOT31" s="2"/>
      <c r="AOU31" s="2"/>
      <c r="AOV31" s="2"/>
      <c r="AOW31" s="2"/>
      <c r="AOX31" s="2"/>
      <c r="AOY31" s="2"/>
      <c r="AOZ31" s="2"/>
      <c r="APA31" s="2"/>
      <c r="APB31" s="2"/>
      <c r="APC31" s="2"/>
      <c r="APD31" s="2"/>
      <c r="APE31" s="2"/>
      <c r="APF31" s="2"/>
      <c r="APG31" s="2"/>
      <c r="APH31" s="2"/>
      <c r="API31" s="2"/>
      <c r="APJ31" s="2"/>
      <c r="APK31" s="2"/>
      <c r="APL31" s="2"/>
      <c r="APM31" s="2"/>
      <c r="APN31" s="2"/>
      <c r="APO31" s="2"/>
      <c r="APP31" s="2"/>
      <c r="APQ31" s="2"/>
      <c r="APR31" s="2"/>
      <c r="APS31" s="2"/>
      <c r="APT31" s="2"/>
      <c r="APU31" s="2"/>
      <c r="APV31" s="2"/>
      <c r="APW31" s="2"/>
      <c r="APX31" s="2"/>
      <c r="APY31" s="2"/>
      <c r="APZ31" s="2"/>
      <c r="AQA31" s="2"/>
      <c r="AQB31" s="2"/>
      <c r="AQC31" s="2"/>
      <c r="AQD31" s="2"/>
      <c r="AQE31" s="2"/>
      <c r="AQF31" s="2"/>
      <c r="AQG31" s="2"/>
      <c r="AQH31" s="2"/>
      <c r="AQI31" s="2"/>
      <c r="AQJ31" s="2"/>
      <c r="AQK31" s="2"/>
      <c r="AQL31" s="2"/>
      <c r="AQM31" s="2"/>
      <c r="AQN31" s="2"/>
      <c r="AQO31" s="2"/>
      <c r="AQP31" s="2"/>
      <c r="AQQ31" s="2"/>
      <c r="AQR31" s="2"/>
      <c r="AQS31" s="2"/>
      <c r="AQT31" s="2"/>
      <c r="AQU31" s="2"/>
      <c r="AQV31" s="2"/>
      <c r="AQW31" s="2"/>
      <c r="AQX31" s="2"/>
      <c r="AQY31" s="2"/>
      <c r="AQZ31" s="2"/>
      <c r="ARA31" s="2"/>
      <c r="ARB31" s="2"/>
      <c r="ARC31" s="2"/>
      <c r="ARD31" s="2"/>
      <c r="ARE31" s="2"/>
      <c r="ARF31" s="2"/>
      <c r="ARG31" s="2"/>
      <c r="ARH31" s="2"/>
      <c r="ARI31" s="2"/>
      <c r="ARJ31" s="2"/>
      <c r="ARK31" s="2"/>
      <c r="ARL31" s="2"/>
      <c r="ARM31" s="2"/>
      <c r="ARN31" s="2"/>
      <c r="ARO31" s="2"/>
      <c r="ARP31" s="2"/>
      <c r="ARQ31" s="2"/>
      <c r="ARR31" s="2"/>
      <c r="ARS31" s="2"/>
      <c r="ART31" s="2"/>
      <c r="ARU31" s="2"/>
      <c r="ARV31" s="2"/>
      <c r="ARW31" s="2"/>
      <c r="ARX31" s="2"/>
      <c r="ARY31" s="2"/>
      <c r="ARZ31" s="2"/>
      <c r="ASA31" s="2"/>
      <c r="ASB31" s="2"/>
      <c r="ASC31" s="2"/>
      <c r="ASD31" s="2"/>
      <c r="ASE31" s="2"/>
      <c r="ASF31" s="2"/>
      <c r="ASG31" s="2"/>
      <c r="ASH31" s="2"/>
      <c r="ASI31" s="2"/>
      <c r="ASJ31" s="2"/>
      <c r="ASK31" s="2"/>
      <c r="ASL31" s="2"/>
      <c r="ASM31" s="2"/>
      <c r="ASN31" s="2"/>
      <c r="ASO31" s="2"/>
      <c r="ASP31" s="2"/>
      <c r="ASQ31" s="2"/>
      <c r="ASR31" s="2"/>
      <c r="ASS31" s="2"/>
      <c r="AST31" s="2"/>
      <c r="ASU31" s="2"/>
      <c r="ASV31" s="2"/>
      <c r="ASW31" s="2"/>
      <c r="ASX31" s="2"/>
      <c r="ASY31" s="2"/>
      <c r="ASZ31" s="2"/>
      <c r="ATA31" s="2"/>
      <c r="ATB31" s="2"/>
      <c r="ATC31" s="2"/>
      <c r="ATD31" s="2"/>
      <c r="ATE31" s="2"/>
      <c r="ATF31" s="2"/>
      <c r="ATG31" s="2"/>
      <c r="ATH31" s="2"/>
      <c r="ATI31" s="2"/>
      <c r="ATJ31" s="2"/>
      <c r="ATK31" s="2"/>
      <c r="ATL31" s="2"/>
      <c r="ATM31" s="2"/>
      <c r="ATN31" s="2"/>
      <c r="ATO31" s="2"/>
      <c r="ATP31" s="2"/>
      <c r="ATQ31" s="2"/>
      <c r="ATR31" s="2"/>
      <c r="ATS31" s="2"/>
      <c r="ATT31" s="2"/>
      <c r="ATU31" s="2"/>
      <c r="ATV31" s="2"/>
      <c r="ATW31" s="2"/>
      <c r="ATX31" s="2"/>
      <c r="ATY31" s="2"/>
      <c r="ATZ31" s="2"/>
      <c r="AUA31" s="2"/>
      <c r="AUB31" s="2"/>
      <c r="AUC31" s="2"/>
      <c r="AUD31" s="2"/>
      <c r="AUE31" s="2"/>
      <c r="AUF31" s="2"/>
      <c r="AUG31" s="2"/>
      <c r="AUH31" s="2"/>
      <c r="AUI31" s="2"/>
      <c r="AUJ31" s="2"/>
      <c r="AUK31" s="2"/>
      <c r="AUL31" s="2"/>
      <c r="AUM31" s="2"/>
      <c r="AUN31" s="2"/>
      <c r="AUO31" s="2"/>
      <c r="AUP31" s="2"/>
      <c r="AUQ31" s="2"/>
      <c r="AUR31" s="2"/>
      <c r="AUS31" s="2"/>
      <c r="AUT31" s="2"/>
      <c r="AUU31" s="2"/>
      <c r="AUV31" s="2"/>
      <c r="AUW31" s="2"/>
      <c r="AUX31" s="2"/>
      <c r="AUY31" s="2"/>
      <c r="AUZ31" s="2"/>
      <c r="AVA31" s="2"/>
      <c r="AVB31" s="2"/>
      <c r="AVC31" s="2"/>
      <c r="AVD31" s="2"/>
      <c r="AVE31" s="2"/>
      <c r="AVF31" s="2"/>
      <c r="AVG31" s="2"/>
      <c r="AVH31" s="2"/>
      <c r="AVI31" s="2"/>
      <c r="AVJ31" s="2"/>
      <c r="AVK31" s="2"/>
      <c r="AVL31" s="2"/>
      <c r="AVM31" s="2"/>
      <c r="AVN31" s="2"/>
      <c r="AVO31" s="2"/>
      <c r="AVP31" s="2"/>
      <c r="AVQ31" s="2"/>
      <c r="AVR31" s="2"/>
      <c r="AVS31" s="2"/>
      <c r="AVT31" s="2"/>
      <c r="AVU31" s="2"/>
      <c r="AVV31" s="2"/>
      <c r="AVW31" s="2"/>
      <c r="AVX31" s="2"/>
      <c r="AVY31" s="2"/>
      <c r="AVZ31" s="2"/>
      <c r="AWA31" s="2"/>
      <c r="AWB31" s="2"/>
      <c r="AWC31" s="2"/>
      <c r="AWD31" s="2"/>
      <c r="AWE31" s="2"/>
      <c r="AWF31" s="2"/>
      <c r="AWG31" s="2"/>
      <c r="AWH31" s="2"/>
      <c r="AWI31" s="2"/>
      <c r="AWJ31" s="2"/>
      <c r="AWK31" s="2"/>
      <c r="AWL31" s="2"/>
      <c r="AWM31" s="2"/>
      <c r="AWN31" s="2"/>
      <c r="AWO31" s="2"/>
      <c r="AWP31" s="2"/>
      <c r="AWQ31" s="2"/>
      <c r="AWR31" s="2"/>
      <c r="AWS31" s="2"/>
      <c r="AWT31" s="2"/>
      <c r="AWU31" s="2"/>
      <c r="AWV31" s="2"/>
      <c r="AWW31" s="2"/>
      <c r="AWX31" s="2"/>
      <c r="AWY31" s="2"/>
      <c r="AWZ31" s="2"/>
      <c r="AXA31" s="2"/>
      <c r="AXB31" s="2"/>
      <c r="AXC31" s="2"/>
      <c r="AXD31" s="2"/>
      <c r="AXE31" s="2"/>
      <c r="AXF31" s="2"/>
      <c r="AXG31" s="2"/>
      <c r="AXH31" s="2"/>
      <c r="AXI31" s="2"/>
      <c r="AXJ31" s="2"/>
      <c r="AXK31" s="2"/>
      <c r="AXL31" s="2"/>
      <c r="AXM31" s="2"/>
      <c r="AXN31" s="2"/>
      <c r="AXO31" s="2"/>
      <c r="AXP31" s="2"/>
      <c r="AXQ31" s="2"/>
      <c r="AXR31" s="2"/>
      <c r="AXS31" s="2"/>
      <c r="AXT31" s="2"/>
      <c r="AXU31" s="2"/>
      <c r="AXV31" s="2"/>
      <c r="AXW31" s="2"/>
      <c r="AXX31" s="2"/>
      <c r="AXY31" s="2"/>
      <c r="AXZ31" s="2"/>
      <c r="AYA31" s="2"/>
      <c r="AYB31" s="2"/>
      <c r="AYC31" s="2"/>
      <c r="AYD31" s="2"/>
      <c r="AYE31" s="2"/>
      <c r="AYF31" s="2"/>
      <c r="AYG31" s="2"/>
      <c r="AYH31" s="2"/>
      <c r="AYI31" s="2"/>
      <c r="AYJ31" s="2"/>
      <c r="AYK31" s="2"/>
      <c r="AYL31" s="2"/>
      <c r="AYM31" s="2"/>
      <c r="AYN31" s="2"/>
      <c r="AYO31" s="2"/>
      <c r="AYP31" s="2"/>
      <c r="AYQ31" s="2"/>
      <c r="AYR31" s="2"/>
      <c r="AYS31" s="2"/>
      <c r="AYT31" s="2"/>
      <c r="AYU31" s="2"/>
      <c r="AYV31" s="2"/>
      <c r="AYW31" s="2"/>
      <c r="AYX31" s="2"/>
      <c r="AYY31" s="2"/>
      <c r="AYZ31" s="2"/>
      <c r="AZA31" s="2"/>
      <c r="AZB31" s="2"/>
      <c r="AZC31" s="2"/>
      <c r="AZD31" s="2"/>
      <c r="AZE31" s="2"/>
      <c r="AZF31" s="2"/>
      <c r="AZG31" s="2"/>
      <c r="AZH31" s="2"/>
      <c r="AZI31" s="2"/>
      <c r="AZJ31" s="2"/>
      <c r="AZK31" s="2"/>
      <c r="AZL31" s="2"/>
      <c r="AZM31" s="2"/>
      <c r="AZN31" s="2"/>
      <c r="AZO31" s="2"/>
      <c r="AZP31" s="2"/>
      <c r="AZQ31" s="2"/>
      <c r="AZR31" s="2"/>
      <c r="AZS31" s="2"/>
      <c r="AZT31" s="2"/>
      <c r="AZU31" s="2"/>
      <c r="AZV31" s="2"/>
      <c r="AZW31" s="2"/>
      <c r="AZX31" s="2"/>
      <c r="AZY31" s="2"/>
      <c r="AZZ31" s="2"/>
      <c r="BAA31" s="2"/>
      <c r="BAB31" s="2"/>
      <c r="BAC31" s="2"/>
      <c r="BAD31" s="2"/>
      <c r="BAE31" s="2"/>
      <c r="BAF31" s="2"/>
      <c r="BAG31" s="2"/>
      <c r="BAH31" s="2"/>
      <c r="BAI31" s="2"/>
      <c r="BAJ31" s="2"/>
      <c r="BAK31" s="2"/>
      <c r="BAL31" s="2"/>
      <c r="BAM31" s="2"/>
      <c r="BAN31" s="2"/>
      <c r="BAO31" s="2"/>
      <c r="BAP31" s="2"/>
      <c r="BAQ31" s="2"/>
      <c r="BAR31" s="2"/>
      <c r="BAS31" s="2"/>
      <c r="BAT31" s="2"/>
      <c r="BAU31" s="2"/>
      <c r="BAV31" s="2"/>
      <c r="BAW31" s="2"/>
      <c r="BAX31" s="2"/>
      <c r="BAY31" s="2"/>
      <c r="BAZ31" s="2"/>
      <c r="BBA31" s="2"/>
      <c r="BBB31" s="2"/>
      <c r="BBC31" s="2"/>
      <c r="BBD31" s="2"/>
      <c r="BBE31" s="2"/>
      <c r="BBF31" s="2"/>
      <c r="BBG31" s="2"/>
      <c r="BBH31" s="2"/>
      <c r="BBI31" s="2"/>
      <c r="BBJ31" s="2"/>
      <c r="BBK31" s="2"/>
      <c r="BBL31" s="2"/>
      <c r="BBM31" s="2"/>
      <c r="BBN31" s="2"/>
      <c r="BBO31" s="2"/>
      <c r="BBP31" s="2"/>
      <c r="BBQ31" s="2"/>
      <c r="BBR31" s="2"/>
      <c r="BBS31" s="2"/>
      <c r="BBT31" s="2"/>
      <c r="BBU31" s="2"/>
      <c r="BBV31" s="2"/>
      <c r="BBW31" s="2"/>
      <c r="BBX31" s="2"/>
      <c r="BBY31" s="2"/>
      <c r="BBZ31" s="2"/>
      <c r="BCA31" s="2"/>
      <c r="BCB31" s="2"/>
      <c r="BCC31" s="2"/>
      <c r="BCD31" s="2"/>
      <c r="BCE31" s="2"/>
      <c r="BCF31" s="2"/>
      <c r="BCG31" s="2"/>
      <c r="BCH31" s="2"/>
      <c r="BCI31" s="2"/>
      <c r="BCJ31" s="2"/>
      <c r="BCK31" s="2"/>
      <c r="BCL31" s="2"/>
      <c r="BCM31" s="2"/>
      <c r="BCN31" s="2"/>
      <c r="BCO31" s="2"/>
      <c r="BCP31" s="2"/>
      <c r="BCQ31" s="2"/>
      <c r="BCR31" s="2"/>
      <c r="BCS31" s="2"/>
      <c r="BCT31" s="2"/>
      <c r="BCU31" s="2"/>
      <c r="BCV31" s="2"/>
      <c r="BCW31" s="2"/>
      <c r="BCX31" s="2"/>
      <c r="BCY31" s="2"/>
      <c r="BCZ31" s="2"/>
      <c r="BDA31" s="2"/>
      <c r="BDB31" s="2"/>
      <c r="BDC31" s="2"/>
      <c r="BDD31" s="2"/>
      <c r="BDE31" s="2"/>
      <c r="BDF31" s="2"/>
      <c r="BDG31" s="2"/>
      <c r="BDH31" s="2"/>
      <c r="BDI31" s="2"/>
      <c r="BDJ31" s="2"/>
      <c r="BDK31" s="2"/>
      <c r="BDL31" s="2"/>
      <c r="BDM31" s="2"/>
      <c r="BDN31" s="2"/>
      <c r="BDO31" s="2"/>
      <c r="BDP31" s="2"/>
      <c r="BDQ31" s="2"/>
      <c r="BDR31" s="2"/>
      <c r="BDS31" s="2"/>
      <c r="BDT31" s="2"/>
      <c r="BDU31" s="2"/>
      <c r="BDV31" s="2"/>
      <c r="BDW31" s="2"/>
      <c r="BDX31" s="2"/>
      <c r="BDY31" s="2"/>
      <c r="BDZ31" s="2"/>
      <c r="BEA31" s="2"/>
      <c r="BEB31" s="2"/>
      <c r="BEC31" s="2"/>
      <c r="BED31" s="2"/>
      <c r="BEE31" s="2"/>
      <c r="BEF31" s="2"/>
      <c r="BEG31" s="2"/>
      <c r="BEH31" s="2"/>
      <c r="BEI31" s="2"/>
      <c r="BEJ31" s="2"/>
      <c r="BEK31" s="2"/>
      <c r="BEL31" s="2"/>
      <c r="BEM31" s="2"/>
      <c r="BEN31" s="2"/>
      <c r="BEO31" s="2"/>
      <c r="BEP31" s="2"/>
      <c r="BEQ31" s="2"/>
      <c r="BER31" s="2"/>
      <c r="BES31" s="2"/>
      <c r="BET31" s="2"/>
      <c r="BEU31" s="2"/>
      <c r="BEV31" s="2"/>
      <c r="BEW31" s="2"/>
      <c r="BEX31" s="2"/>
      <c r="BEY31" s="2"/>
      <c r="BEZ31" s="2"/>
      <c r="BFA31" s="2"/>
      <c r="BFB31" s="2"/>
      <c r="BFC31" s="2"/>
      <c r="BFD31" s="2"/>
      <c r="BFE31" s="2"/>
      <c r="BFF31" s="2"/>
      <c r="BFG31" s="2"/>
      <c r="BFH31" s="2"/>
      <c r="BFI31" s="2"/>
      <c r="BFJ31" s="2"/>
      <c r="BFK31" s="2"/>
      <c r="BFL31" s="2"/>
      <c r="BFM31" s="2"/>
      <c r="BFN31" s="2"/>
      <c r="BFO31" s="2"/>
      <c r="BFP31" s="2"/>
      <c r="BFQ31" s="2"/>
      <c r="BFR31" s="2"/>
      <c r="BFS31" s="2"/>
      <c r="BFT31" s="2"/>
      <c r="BFU31" s="2"/>
      <c r="BFV31" s="2"/>
      <c r="BFW31" s="2"/>
      <c r="BFX31" s="2"/>
      <c r="BFY31" s="2"/>
      <c r="BFZ31" s="2"/>
      <c r="BGA31" s="2"/>
      <c r="BGB31" s="2"/>
      <c r="BGC31" s="2"/>
      <c r="BGD31" s="2"/>
      <c r="BGE31" s="2"/>
      <c r="BGF31" s="2"/>
      <c r="BGG31" s="2"/>
      <c r="BGH31" s="2"/>
      <c r="BGI31" s="2"/>
      <c r="BGJ31" s="2"/>
      <c r="BGK31" s="2"/>
      <c r="BGL31" s="2"/>
      <c r="BGM31" s="2"/>
      <c r="BGN31" s="2"/>
      <c r="BGO31" s="2"/>
      <c r="BGP31" s="2"/>
      <c r="BGQ31" s="2"/>
      <c r="BGR31" s="2"/>
      <c r="BGS31" s="2"/>
      <c r="BGT31" s="2"/>
      <c r="BGU31" s="2"/>
      <c r="BGV31" s="2"/>
      <c r="BGW31" s="2"/>
      <c r="BGX31" s="2"/>
      <c r="BGY31" s="2"/>
      <c r="BGZ31" s="2"/>
      <c r="BHA31" s="2"/>
      <c r="BHB31" s="2"/>
      <c r="BHC31" s="2"/>
      <c r="BHD31" s="2"/>
      <c r="BHE31" s="2"/>
      <c r="BHF31" s="2"/>
      <c r="BHG31" s="2"/>
      <c r="BHH31" s="2"/>
      <c r="BHI31" s="2"/>
      <c r="BHJ31" s="2"/>
      <c r="BHK31" s="2"/>
      <c r="BHL31" s="2"/>
      <c r="BHM31" s="2"/>
      <c r="BHN31" s="2"/>
      <c r="BHO31" s="2"/>
      <c r="BHP31" s="2"/>
      <c r="BHQ31" s="2"/>
      <c r="BHR31" s="2"/>
      <c r="BHS31" s="2"/>
      <c r="BHT31" s="2"/>
      <c r="BHU31" s="2"/>
      <c r="BHV31" s="2"/>
      <c r="BHW31" s="2"/>
      <c r="BHX31" s="2"/>
      <c r="BHY31" s="2"/>
      <c r="BHZ31" s="2"/>
      <c r="BIA31" s="2"/>
      <c r="BIB31" s="2"/>
      <c r="BIC31" s="2"/>
      <c r="BID31" s="2"/>
      <c r="BIE31" s="2"/>
      <c r="BIF31" s="2"/>
      <c r="BIG31" s="2"/>
      <c r="BIH31" s="2"/>
      <c r="BII31" s="2"/>
      <c r="BIJ31" s="2"/>
      <c r="BIK31" s="2"/>
      <c r="BIL31" s="2"/>
      <c r="BIM31" s="2"/>
      <c r="BIN31" s="2"/>
      <c r="BIO31" s="2"/>
      <c r="BIP31" s="2"/>
      <c r="BIQ31" s="2"/>
      <c r="BIR31" s="2"/>
      <c r="BIS31" s="2"/>
      <c r="BIT31" s="2"/>
      <c r="BIU31" s="2"/>
      <c r="BIV31" s="2"/>
      <c r="BIW31" s="2"/>
      <c r="BIX31" s="2"/>
      <c r="BIY31" s="2"/>
      <c r="BIZ31" s="2"/>
      <c r="BJA31" s="2"/>
      <c r="BJB31" s="2"/>
      <c r="BJC31" s="2"/>
      <c r="BJD31" s="2"/>
      <c r="BJE31" s="2"/>
      <c r="BJF31" s="2"/>
      <c r="BJG31" s="2"/>
      <c r="BJH31" s="2"/>
      <c r="BJI31" s="2"/>
      <c r="BJJ31" s="2"/>
      <c r="BJK31" s="2"/>
      <c r="BJL31" s="2"/>
      <c r="BJM31" s="2"/>
      <c r="BJN31" s="2"/>
      <c r="BJO31" s="2"/>
      <c r="BJP31" s="2"/>
      <c r="BJQ31" s="2"/>
      <c r="BJR31" s="2"/>
      <c r="BJS31" s="2"/>
      <c r="BJT31" s="2"/>
      <c r="BJU31" s="2"/>
      <c r="BJV31" s="2"/>
      <c r="BJW31" s="2"/>
      <c r="BJX31" s="2"/>
      <c r="BJY31" s="2"/>
      <c r="BJZ31" s="2"/>
      <c r="BKA31" s="2"/>
      <c r="BKB31" s="2"/>
      <c r="BKC31" s="2"/>
      <c r="BKD31" s="2"/>
      <c r="BKE31" s="2"/>
      <c r="BKF31" s="2"/>
      <c r="BKG31" s="2"/>
      <c r="BKH31" s="2"/>
      <c r="BKI31" s="2"/>
      <c r="BKJ31" s="2"/>
      <c r="BKK31" s="2"/>
      <c r="BKL31" s="2"/>
      <c r="BKM31" s="2"/>
      <c r="BKN31" s="2"/>
      <c r="BKO31" s="2"/>
      <c r="BKP31" s="2"/>
      <c r="BKQ31" s="2"/>
      <c r="BKR31" s="2"/>
      <c r="BKS31" s="2"/>
      <c r="BKT31" s="2"/>
      <c r="BKU31" s="2"/>
      <c r="BKV31" s="2"/>
      <c r="BKW31" s="2"/>
      <c r="BKX31" s="2"/>
      <c r="BKY31" s="2"/>
      <c r="BKZ31" s="2"/>
      <c r="BLA31" s="2"/>
      <c r="BLB31" s="2"/>
      <c r="BLC31" s="2"/>
      <c r="BLD31" s="2"/>
      <c r="BLE31" s="2"/>
      <c r="BLF31" s="2"/>
      <c r="BLG31" s="2"/>
      <c r="BLH31" s="2"/>
      <c r="BLI31" s="2"/>
      <c r="BLJ31" s="2"/>
      <c r="BLK31" s="2"/>
      <c r="BLL31" s="2"/>
      <c r="BLM31" s="2"/>
      <c r="BLN31" s="2"/>
      <c r="BLO31" s="2"/>
      <c r="BLP31" s="2"/>
      <c r="BLQ31" s="2"/>
      <c r="BLR31" s="2"/>
      <c r="BLS31" s="2"/>
      <c r="BLT31" s="2"/>
      <c r="BLU31" s="2"/>
      <c r="BLV31" s="2"/>
      <c r="BLW31" s="2"/>
      <c r="BLX31" s="2"/>
      <c r="BLY31" s="2"/>
      <c r="BLZ31" s="2"/>
      <c r="BMA31" s="2"/>
      <c r="BMB31" s="2"/>
      <c r="BMC31" s="2"/>
      <c r="BMD31" s="2"/>
      <c r="BME31" s="2"/>
      <c r="BMF31" s="2"/>
      <c r="BMG31" s="2"/>
      <c r="BMH31" s="2"/>
      <c r="BMI31" s="2"/>
      <c r="BMJ31" s="2"/>
      <c r="BMK31" s="2"/>
      <c r="BML31" s="2"/>
      <c r="BMM31" s="2"/>
      <c r="BMN31" s="2"/>
      <c r="BMO31" s="2"/>
      <c r="BMP31" s="2"/>
      <c r="BMQ31" s="2"/>
      <c r="BMR31" s="2"/>
      <c r="BMS31" s="2"/>
      <c r="BMT31" s="2"/>
      <c r="BMU31" s="2"/>
      <c r="BMV31" s="2"/>
      <c r="BMW31" s="2"/>
      <c r="BMX31" s="2"/>
      <c r="BMY31" s="2"/>
      <c r="BMZ31" s="2"/>
      <c r="BNA31" s="2"/>
      <c r="BNB31" s="2"/>
      <c r="BNC31" s="2"/>
      <c r="BND31" s="2"/>
      <c r="BNE31" s="2"/>
      <c r="BNF31" s="2"/>
      <c r="BNG31" s="2"/>
      <c r="BNH31" s="2"/>
      <c r="BNI31" s="2"/>
      <c r="BNJ31" s="2"/>
      <c r="BNK31" s="2"/>
      <c r="BNL31" s="2"/>
      <c r="BNM31" s="2"/>
      <c r="BNN31" s="2"/>
      <c r="BNO31" s="2"/>
      <c r="BNP31" s="2"/>
      <c r="BNQ31" s="2"/>
      <c r="BNR31" s="2"/>
      <c r="BNS31" s="2"/>
      <c r="BNT31" s="2"/>
      <c r="BNU31" s="2"/>
      <c r="BNV31" s="2"/>
      <c r="BNW31" s="2"/>
      <c r="BNX31" s="2"/>
      <c r="BNY31" s="2"/>
      <c r="BNZ31" s="2"/>
      <c r="BOA31" s="2"/>
      <c r="BOB31" s="2"/>
      <c r="BOC31" s="2"/>
      <c r="BOD31" s="2"/>
      <c r="BOE31" s="2"/>
      <c r="BOF31" s="2"/>
      <c r="BOG31" s="2"/>
      <c r="BOH31" s="2"/>
      <c r="BOI31" s="2"/>
      <c r="BOJ31" s="2"/>
      <c r="BOK31" s="2"/>
      <c r="BOL31" s="2"/>
      <c r="BOM31" s="2"/>
      <c r="BON31" s="2"/>
      <c r="BOO31" s="2"/>
      <c r="BOP31" s="2"/>
      <c r="BOQ31" s="2"/>
      <c r="BOR31" s="2"/>
      <c r="BOS31" s="2"/>
      <c r="BOT31" s="2"/>
      <c r="BOU31" s="2"/>
      <c r="BOV31" s="2"/>
      <c r="BOW31" s="2"/>
      <c r="BOX31" s="2"/>
      <c r="BOY31" s="2"/>
      <c r="BOZ31" s="2"/>
      <c r="BPA31" s="2"/>
      <c r="BPB31" s="2"/>
      <c r="BPC31" s="2"/>
      <c r="BPD31" s="2"/>
      <c r="BPE31" s="2"/>
      <c r="BPF31" s="2"/>
      <c r="BPG31" s="2"/>
      <c r="BPH31" s="2"/>
      <c r="BPI31" s="2"/>
      <c r="BPJ31" s="2"/>
      <c r="BPK31" s="2"/>
      <c r="BPL31" s="2"/>
      <c r="BPM31" s="2"/>
      <c r="BPN31" s="2"/>
      <c r="BPO31" s="2"/>
      <c r="BPP31" s="2"/>
      <c r="BPQ31" s="2"/>
      <c r="BPR31" s="2"/>
      <c r="BPS31" s="2"/>
      <c r="BPT31" s="2"/>
      <c r="BPU31" s="2"/>
      <c r="BPV31" s="2"/>
      <c r="BPW31" s="2"/>
      <c r="BPX31" s="2"/>
      <c r="BPY31" s="2"/>
      <c r="BPZ31" s="2"/>
      <c r="BQA31" s="2"/>
      <c r="BQB31" s="2"/>
      <c r="BQC31" s="2"/>
      <c r="BQD31" s="2"/>
      <c r="BQE31" s="2"/>
      <c r="BQF31" s="2"/>
      <c r="BQG31" s="2"/>
      <c r="BQH31" s="2"/>
      <c r="BQI31" s="2"/>
      <c r="BQJ31" s="2"/>
      <c r="BQK31" s="2"/>
      <c r="BQL31" s="2"/>
      <c r="BQM31" s="2"/>
      <c r="BQN31" s="2"/>
      <c r="BQO31" s="2"/>
      <c r="BQP31" s="2"/>
      <c r="BQQ31" s="2"/>
      <c r="BQR31" s="2"/>
      <c r="BQS31" s="2"/>
      <c r="BQT31" s="2"/>
      <c r="BQU31" s="2"/>
      <c r="BQV31" s="2"/>
      <c r="BQW31" s="2"/>
      <c r="BQX31" s="2"/>
      <c r="BQY31" s="2"/>
      <c r="BQZ31" s="2"/>
      <c r="BRA31" s="2"/>
      <c r="BRB31" s="2"/>
      <c r="BRC31" s="2"/>
      <c r="BRD31" s="2"/>
      <c r="BRE31" s="2"/>
      <c r="BRF31" s="2"/>
      <c r="BRG31" s="2"/>
      <c r="BRH31" s="2"/>
      <c r="BRI31" s="2"/>
      <c r="BRJ31" s="2"/>
      <c r="BRK31" s="2"/>
      <c r="BRL31" s="2"/>
      <c r="BRM31" s="2"/>
      <c r="BRN31" s="2"/>
      <c r="BRO31" s="2"/>
      <c r="BRP31" s="2"/>
      <c r="BRQ31" s="2"/>
      <c r="BRR31" s="2"/>
      <c r="BRS31" s="2"/>
      <c r="BRT31" s="2"/>
      <c r="BRU31" s="2"/>
      <c r="BRV31" s="2"/>
      <c r="BRW31" s="2"/>
      <c r="BRX31" s="2"/>
      <c r="BRY31" s="2"/>
      <c r="BRZ31" s="2"/>
      <c r="BSA31" s="2"/>
      <c r="BSB31" s="2"/>
      <c r="BSC31" s="2"/>
      <c r="BSD31" s="2"/>
      <c r="BSE31" s="2"/>
      <c r="BSF31" s="2"/>
      <c r="BSG31" s="2"/>
      <c r="BSH31" s="2"/>
      <c r="BSI31" s="2"/>
      <c r="BSJ31" s="2"/>
      <c r="BSK31" s="2"/>
      <c r="BSL31" s="2"/>
      <c r="BSM31" s="2"/>
      <c r="BSN31" s="2"/>
      <c r="BSO31" s="2"/>
      <c r="BSP31" s="2"/>
      <c r="BSQ31" s="2"/>
      <c r="BSR31" s="2"/>
      <c r="BSS31" s="2"/>
      <c r="BST31" s="2"/>
      <c r="BSU31" s="2"/>
      <c r="BSV31" s="2"/>
      <c r="BSW31" s="2"/>
      <c r="BSX31" s="2"/>
      <c r="BSY31" s="2"/>
      <c r="BSZ31" s="2"/>
      <c r="BTA31" s="2"/>
      <c r="BTB31" s="2"/>
      <c r="BTC31" s="2"/>
      <c r="BTD31" s="2"/>
      <c r="BTE31" s="2"/>
      <c r="BTF31" s="2"/>
      <c r="BTG31" s="2"/>
      <c r="BTH31" s="2"/>
      <c r="BTI31" s="2"/>
      <c r="BTJ31" s="2"/>
      <c r="BTK31" s="2"/>
      <c r="BTL31" s="2"/>
      <c r="BTM31" s="2"/>
      <c r="BTN31" s="2"/>
      <c r="BTO31" s="2"/>
      <c r="BTP31" s="2"/>
      <c r="BTQ31" s="2"/>
      <c r="BTR31" s="2"/>
      <c r="BTS31" s="2"/>
      <c r="BTT31" s="2"/>
      <c r="BTU31" s="2"/>
      <c r="BTV31" s="2"/>
      <c r="BTW31" s="2"/>
      <c r="BTX31" s="2"/>
      <c r="BTY31" s="2"/>
      <c r="BTZ31" s="2"/>
      <c r="BUA31" s="2"/>
      <c r="BUB31" s="2"/>
      <c r="BUC31" s="2"/>
      <c r="BUD31" s="2"/>
      <c r="BUE31" s="2"/>
      <c r="BUF31" s="2"/>
      <c r="BUG31" s="2"/>
      <c r="BUH31" s="2"/>
      <c r="BUI31" s="2"/>
      <c r="BUJ31" s="2"/>
      <c r="BUK31" s="2"/>
      <c r="BUL31" s="2"/>
      <c r="BUM31" s="2"/>
      <c r="BUN31" s="2"/>
      <c r="BUO31" s="2"/>
      <c r="BUP31" s="2"/>
      <c r="BUQ31" s="2"/>
      <c r="BUR31" s="2"/>
      <c r="BUS31" s="2"/>
      <c r="BUT31" s="2"/>
    </row>
    <row r="32" spans="1:1918" s="2" customFormat="1" ht="14.25" x14ac:dyDescent="0.2">
      <c r="A32" s="22">
        <v>1845</v>
      </c>
      <c r="B32" s="23" t="s">
        <v>37</v>
      </c>
      <c r="C32" s="51">
        <v>4168056.67</v>
      </c>
      <c r="D32" s="52">
        <v>0</v>
      </c>
      <c r="E32" s="52">
        <v>0</v>
      </c>
      <c r="F32" s="52">
        <v>0</v>
      </c>
      <c r="G32" s="53">
        <f t="shared" si="3"/>
        <v>4168056.67</v>
      </c>
      <c r="H32" s="54">
        <v>0</v>
      </c>
      <c r="I32" s="55">
        <v>0</v>
      </c>
      <c r="J32" s="61">
        <v>1001760.63</v>
      </c>
      <c r="K32" s="63">
        <v>0</v>
      </c>
      <c r="L32" s="63">
        <v>0</v>
      </c>
      <c r="M32" s="62">
        <f t="shared" si="4"/>
        <v>1001760.63</v>
      </c>
      <c r="N32" s="64">
        <v>0</v>
      </c>
      <c r="O32" s="64">
        <v>288464.13</v>
      </c>
      <c r="P32" s="25">
        <v>29.890999020076702</v>
      </c>
      <c r="Q32" s="28">
        <f t="shared" si="5"/>
        <v>3.345488718287188E-2</v>
      </c>
      <c r="R32" s="34">
        <v>45</v>
      </c>
      <c r="S32" s="27">
        <f t="shared" si="6"/>
        <v>2.2222222222222223E-2</v>
      </c>
      <c r="T32" s="73">
        <f t="shared" si="10"/>
        <v>139441.86566666665</v>
      </c>
      <c r="U32" s="73">
        <f t="shared" si="2"/>
        <v>22261.347333333335</v>
      </c>
      <c r="V32" s="74">
        <f t="shared" si="9"/>
        <v>3205.1570000000002</v>
      </c>
      <c r="W32" s="71">
        <v>0</v>
      </c>
      <c r="X32" s="75">
        <f t="shared" si="7"/>
        <v>164908.37</v>
      </c>
      <c r="Y32" s="91">
        <v>164908.37</v>
      </c>
      <c r="Z32" s="94">
        <f t="shared" si="8"/>
        <v>0</v>
      </c>
    </row>
    <row r="33" spans="1:26" ht="14.25" x14ac:dyDescent="0.2">
      <c r="A33" s="22">
        <v>1850</v>
      </c>
      <c r="B33" s="23" t="s">
        <v>38</v>
      </c>
      <c r="C33" s="51">
        <v>3765974.2300000004</v>
      </c>
      <c r="D33" s="52">
        <v>122115.59999999996</v>
      </c>
      <c r="E33" s="52">
        <v>0</v>
      </c>
      <c r="F33" s="52">
        <v>33033.409999999996</v>
      </c>
      <c r="G33" s="53">
        <f t="shared" si="3"/>
        <v>3610825.22</v>
      </c>
      <c r="H33" s="54">
        <v>0</v>
      </c>
      <c r="I33" s="55">
        <v>0</v>
      </c>
      <c r="J33" s="61">
        <v>452403.74</v>
      </c>
      <c r="K33" s="63">
        <v>0</v>
      </c>
      <c r="L33" s="63">
        <v>0</v>
      </c>
      <c r="M33" s="62">
        <f t="shared" si="4"/>
        <v>452403.74</v>
      </c>
      <c r="N33" s="64">
        <v>0</v>
      </c>
      <c r="O33" s="64">
        <v>221554.6</v>
      </c>
      <c r="P33" s="25">
        <v>32.079512668527371</v>
      </c>
      <c r="Q33" s="28">
        <f t="shared" si="5"/>
        <v>3.1172543371616797E-2</v>
      </c>
      <c r="R33" s="34">
        <v>45</v>
      </c>
      <c r="S33" s="27">
        <f t="shared" si="6"/>
        <v>2.2222222222222223E-2</v>
      </c>
      <c r="T33" s="73">
        <f t="shared" si="10"/>
        <v>112558.60577777778</v>
      </c>
      <c r="U33" s="73">
        <f t="shared" si="2"/>
        <v>10053.416444444445</v>
      </c>
      <c r="V33" s="74">
        <f t="shared" si="9"/>
        <v>2461.7177777777779</v>
      </c>
      <c r="W33" s="71">
        <v>0</v>
      </c>
      <c r="X33" s="75">
        <f t="shared" si="7"/>
        <v>125073.74</v>
      </c>
      <c r="Y33" s="91">
        <v>125073.74</v>
      </c>
      <c r="Z33" s="94">
        <f t="shared" si="8"/>
        <v>0</v>
      </c>
    </row>
    <row r="34" spans="1:26" ht="14.25" x14ac:dyDescent="0.2">
      <c r="A34" s="22">
        <v>1850</v>
      </c>
      <c r="B34" s="23" t="s">
        <v>93</v>
      </c>
      <c r="C34" s="51">
        <v>96563.029999999737</v>
      </c>
      <c r="D34" s="52">
        <v>0</v>
      </c>
      <c r="E34" s="52">
        <v>0</v>
      </c>
      <c r="F34" s="52">
        <v>0</v>
      </c>
      <c r="G34" s="53">
        <f t="shared" si="3"/>
        <v>96563.029999999737</v>
      </c>
      <c r="H34" s="54">
        <v>0</v>
      </c>
      <c r="I34" s="55">
        <v>0</v>
      </c>
      <c r="J34" s="61">
        <v>14886.9</v>
      </c>
      <c r="K34" s="63">
        <v>0</v>
      </c>
      <c r="L34" s="63">
        <v>0</v>
      </c>
      <c r="M34" s="62">
        <f t="shared" si="4"/>
        <v>14886.9</v>
      </c>
      <c r="N34" s="64">
        <v>0</v>
      </c>
      <c r="O34" s="64">
        <v>56544.95</v>
      </c>
      <c r="P34" s="25">
        <v>34.66617274862196</v>
      </c>
      <c r="Q34" s="28">
        <f t="shared" si="5"/>
        <v>2.8846564841506817E-2</v>
      </c>
      <c r="R34" s="34">
        <v>45</v>
      </c>
      <c r="S34" s="27">
        <f t="shared" si="6"/>
        <v>2.2222222222222223E-2</v>
      </c>
      <c r="T34" s="73">
        <f t="shared" si="10"/>
        <v>2785.5117061873607</v>
      </c>
      <c r="U34" s="73">
        <f t="shared" si="2"/>
        <v>330.82</v>
      </c>
      <c r="V34" s="74">
        <f t="shared" si="9"/>
        <v>628.27722222222224</v>
      </c>
      <c r="W34" s="71">
        <v>0</v>
      </c>
      <c r="X34" s="75">
        <f t="shared" si="7"/>
        <v>3744.6089284095833</v>
      </c>
      <c r="Y34" s="91">
        <v>3744.61</v>
      </c>
      <c r="Z34" s="94">
        <f t="shared" si="8"/>
        <v>1.0715904168137058E-3</v>
      </c>
    </row>
    <row r="35" spans="1:26" ht="14.25" x14ac:dyDescent="0.2">
      <c r="A35" s="22">
        <v>1850</v>
      </c>
      <c r="B35" s="23" t="s">
        <v>95</v>
      </c>
      <c r="C35" s="51">
        <v>9004.7800000000007</v>
      </c>
      <c r="D35" s="52">
        <v>0</v>
      </c>
      <c r="E35" s="52">
        <v>0</v>
      </c>
      <c r="F35" s="52">
        <v>0</v>
      </c>
      <c r="G35" s="53">
        <f t="shared" si="3"/>
        <v>9004.7800000000007</v>
      </c>
      <c r="H35" s="54">
        <v>0</v>
      </c>
      <c r="I35" s="55">
        <v>0</v>
      </c>
      <c r="J35" s="61">
        <v>0</v>
      </c>
      <c r="K35" s="63">
        <v>0</v>
      </c>
      <c r="L35" s="63">
        <v>0</v>
      </c>
      <c r="M35" s="62">
        <f t="shared" si="4"/>
        <v>0</v>
      </c>
      <c r="N35" s="64">
        <v>0</v>
      </c>
      <c r="O35" s="64">
        <v>0</v>
      </c>
      <c r="P35" s="25">
        <v>0</v>
      </c>
      <c r="Q35" s="28">
        <f t="shared" si="5"/>
        <v>0</v>
      </c>
      <c r="R35" s="34">
        <v>45</v>
      </c>
      <c r="S35" s="27">
        <f t="shared" si="6"/>
        <v>2.2222222222222223E-2</v>
      </c>
      <c r="T35" s="73">
        <f t="shared" si="10"/>
        <v>0</v>
      </c>
      <c r="U35" s="73">
        <f t="shared" si="2"/>
        <v>0</v>
      </c>
      <c r="V35" s="74">
        <f t="shared" si="9"/>
        <v>0</v>
      </c>
      <c r="W35" s="71">
        <v>0</v>
      </c>
      <c r="X35" s="75">
        <f t="shared" si="7"/>
        <v>0</v>
      </c>
      <c r="Y35" s="91">
        <v>0</v>
      </c>
      <c r="Z35" s="94">
        <f t="shared" si="8"/>
        <v>0</v>
      </c>
    </row>
    <row r="36" spans="1:26" ht="14.25" x14ac:dyDescent="0.2">
      <c r="A36" s="22">
        <v>1850</v>
      </c>
      <c r="B36" s="23" t="s">
        <v>94</v>
      </c>
      <c r="C36" s="51">
        <v>73440.509999999995</v>
      </c>
      <c r="D36" s="52">
        <v>0</v>
      </c>
      <c r="E36" s="52">
        <v>0</v>
      </c>
      <c r="F36" s="52">
        <v>0</v>
      </c>
      <c r="G36" s="53">
        <f t="shared" si="3"/>
        <v>73440.509999999995</v>
      </c>
      <c r="H36" s="54">
        <v>0</v>
      </c>
      <c r="I36" s="55">
        <v>0</v>
      </c>
      <c r="J36" s="61">
        <v>7460.510000000002</v>
      </c>
      <c r="K36" s="63">
        <v>0</v>
      </c>
      <c r="L36" s="63">
        <v>0</v>
      </c>
      <c r="M36" s="62">
        <f t="shared" si="4"/>
        <v>7460.510000000002</v>
      </c>
      <c r="N36" s="64">
        <v>0</v>
      </c>
      <c r="O36" s="64">
        <v>23793</v>
      </c>
      <c r="P36" s="25">
        <v>41.120323729373048</v>
      </c>
      <c r="Q36" s="28">
        <f t="shared" si="5"/>
        <v>2.4318874690319632E-2</v>
      </c>
      <c r="R36" s="34">
        <v>45</v>
      </c>
      <c r="S36" s="27">
        <f t="shared" si="6"/>
        <v>2.2222222222222223E-2</v>
      </c>
      <c r="T36" s="73">
        <f t="shared" si="10"/>
        <v>1785.9905598831658</v>
      </c>
      <c r="U36" s="73">
        <f t="shared" si="2"/>
        <v>165.78911111111117</v>
      </c>
      <c r="V36" s="74">
        <f t="shared" si="9"/>
        <v>264.36666666666667</v>
      </c>
      <c r="W36" s="71">
        <v>0</v>
      </c>
      <c r="X36" s="75">
        <f t="shared" si="7"/>
        <v>2216.1463376609436</v>
      </c>
      <c r="Y36" s="91">
        <v>2216.15</v>
      </c>
      <c r="Z36" s="94">
        <f t="shared" si="8"/>
        <v>3.662339056518249E-3</v>
      </c>
    </row>
    <row r="37" spans="1:26" ht="14.25" x14ac:dyDescent="0.2">
      <c r="A37" s="22">
        <v>1855</v>
      </c>
      <c r="B37" s="23" t="s">
        <v>39</v>
      </c>
      <c r="C37" s="51">
        <v>443106.85</v>
      </c>
      <c r="D37" s="52">
        <v>0</v>
      </c>
      <c r="E37" s="52">
        <v>0</v>
      </c>
      <c r="F37" s="52">
        <v>0</v>
      </c>
      <c r="G37" s="53">
        <f t="shared" si="3"/>
        <v>443106.85</v>
      </c>
      <c r="H37" s="54">
        <v>0</v>
      </c>
      <c r="I37" s="55">
        <v>0</v>
      </c>
      <c r="J37" s="61">
        <v>43887.86</v>
      </c>
      <c r="K37" s="63">
        <v>0</v>
      </c>
      <c r="L37" s="63">
        <v>0</v>
      </c>
      <c r="M37" s="62">
        <f t="shared" si="4"/>
        <v>43887.86</v>
      </c>
      <c r="N37" s="64">
        <v>0</v>
      </c>
      <c r="O37" s="64">
        <v>14725.4</v>
      </c>
      <c r="P37" s="25">
        <v>55.084048120454398</v>
      </c>
      <c r="Q37" s="28">
        <f t="shared" si="5"/>
        <v>1.8154076073226531E-2</v>
      </c>
      <c r="R37" s="34">
        <v>60</v>
      </c>
      <c r="S37" s="27">
        <f t="shared" si="6"/>
        <v>1.6666666666666666E-2</v>
      </c>
      <c r="T37" s="73">
        <f t="shared" si="10"/>
        <v>8044.1954634677768</v>
      </c>
      <c r="U37" s="73">
        <f t="shared" si="2"/>
        <v>731.46433333333334</v>
      </c>
      <c r="V37" s="74">
        <f t="shared" si="9"/>
        <v>122.71166666666666</v>
      </c>
      <c r="W37" s="71">
        <v>0</v>
      </c>
      <c r="X37" s="75">
        <f t="shared" si="7"/>
        <v>8898.3714634677763</v>
      </c>
      <c r="Y37" s="91">
        <v>8898.36</v>
      </c>
      <c r="Z37" s="94">
        <f t="shared" si="8"/>
        <v>-1.1463467775683966E-2</v>
      </c>
    </row>
    <row r="38" spans="1:26" ht="14.25" x14ac:dyDescent="0.2">
      <c r="A38" s="22">
        <v>1855</v>
      </c>
      <c r="B38" s="23" t="s">
        <v>61</v>
      </c>
      <c r="C38" s="51">
        <v>1679060.21</v>
      </c>
      <c r="D38" s="52">
        <v>0</v>
      </c>
      <c r="E38" s="52">
        <v>0</v>
      </c>
      <c r="F38" s="52">
        <v>0</v>
      </c>
      <c r="G38" s="53">
        <f t="shared" si="3"/>
        <v>1679060.21</v>
      </c>
      <c r="H38" s="54">
        <v>0</v>
      </c>
      <c r="I38" s="55">
        <v>0</v>
      </c>
      <c r="J38" s="61">
        <v>501926.35</v>
      </c>
      <c r="K38" s="63">
        <v>0</v>
      </c>
      <c r="L38" s="63">
        <v>0</v>
      </c>
      <c r="M38" s="62">
        <f t="shared" si="4"/>
        <v>501926.35</v>
      </c>
      <c r="N38" s="64">
        <v>0</v>
      </c>
      <c r="O38" s="64">
        <v>335556.4</v>
      </c>
      <c r="P38" s="25">
        <v>38.612934990754923</v>
      </c>
      <c r="Q38" s="28">
        <f t="shared" si="5"/>
        <v>2.5898057224591438E-2</v>
      </c>
      <c r="R38" s="34">
        <v>45</v>
      </c>
      <c r="S38" s="27">
        <f t="shared" si="6"/>
        <v>2.2222222222222223E-2</v>
      </c>
      <c r="T38" s="73">
        <f t="shared" si="10"/>
        <v>43484.397402114511</v>
      </c>
      <c r="U38" s="73">
        <f>IF(R38=0,0,+M38/R38+N38)</f>
        <v>11153.918888888888</v>
      </c>
      <c r="V38" s="74">
        <f t="shared" si="9"/>
        <v>3728.4044444444448</v>
      </c>
      <c r="W38" s="71">
        <v>0</v>
      </c>
      <c r="X38" s="75">
        <f t="shared" si="7"/>
        <v>58366.720735447845</v>
      </c>
      <c r="Y38" s="91">
        <v>58366.69</v>
      </c>
      <c r="Z38" s="94">
        <f t="shared" si="8"/>
        <v>-3.0735447842744179E-2</v>
      </c>
    </row>
    <row r="39" spans="1:26" ht="14.25" x14ac:dyDescent="0.2">
      <c r="A39" s="22">
        <v>1860</v>
      </c>
      <c r="B39" s="23" t="s">
        <v>40</v>
      </c>
      <c r="C39" s="51">
        <v>197059.06000000011</v>
      </c>
      <c r="D39" s="52">
        <v>1297.5944999999999</v>
      </c>
      <c r="E39" s="52">
        <v>113.1135</v>
      </c>
      <c r="F39" s="52">
        <v>0</v>
      </c>
      <c r="G39" s="53">
        <f t="shared" si="3"/>
        <v>195648.3520000001</v>
      </c>
      <c r="H39" s="54">
        <v>37.704500000000003</v>
      </c>
      <c r="I39" s="55">
        <v>0</v>
      </c>
      <c r="J39" s="61">
        <v>14163.32</v>
      </c>
      <c r="K39" s="63">
        <v>0</v>
      </c>
      <c r="L39" s="63">
        <v>0</v>
      </c>
      <c r="M39" s="62">
        <f t="shared" si="4"/>
        <v>14163.32</v>
      </c>
      <c r="N39" s="64">
        <v>0</v>
      </c>
      <c r="O39" s="64">
        <v>9511.26</v>
      </c>
      <c r="P39" s="25">
        <v>21.347029764098458</v>
      </c>
      <c r="Q39" s="28">
        <f t="shared" si="5"/>
        <v>4.6844924612500657E-2</v>
      </c>
      <c r="R39" s="34">
        <v>25</v>
      </c>
      <c r="S39" s="27">
        <f t="shared" si="6"/>
        <v>0.04</v>
      </c>
      <c r="T39" s="73">
        <f t="shared" si="10"/>
        <v>9202.8367999999973</v>
      </c>
      <c r="U39" s="73">
        <f t="shared" si="2"/>
        <v>566.53279999999995</v>
      </c>
      <c r="V39" s="74">
        <f t="shared" si="9"/>
        <v>190.2252</v>
      </c>
      <c r="W39" s="71">
        <v>0</v>
      </c>
      <c r="X39" s="75">
        <f t="shared" si="7"/>
        <v>9959.5947999999989</v>
      </c>
      <c r="Y39" s="91">
        <v>9959.5947999999989</v>
      </c>
      <c r="Z39" s="94">
        <f t="shared" si="8"/>
        <v>0</v>
      </c>
    </row>
    <row r="40" spans="1:26" ht="14.25" x14ac:dyDescent="0.2">
      <c r="A40" s="22">
        <v>1860</v>
      </c>
      <c r="B40" s="23" t="s">
        <v>41</v>
      </c>
      <c r="C40" s="51">
        <v>1370813.38</v>
      </c>
      <c r="D40" s="52">
        <v>3838.54</v>
      </c>
      <c r="E40" s="52">
        <v>0</v>
      </c>
      <c r="F40" s="52">
        <v>0</v>
      </c>
      <c r="G40" s="53">
        <f t="shared" si="3"/>
        <v>1366974.8399999999</v>
      </c>
      <c r="H40" s="54">
        <v>0</v>
      </c>
      <c r="I40" s="55">
        <v>0</v>
      </c>
      <c r="J40" s="61">
        <v>62580.23</v>
      </c>
      <c r="K40" s="63">
        <v>0</v>
      </c>
      <c r="L40" s="63">
        <v>0</v>
      </c>
      <c r="M40" s="62">
        <f t="shared" si="4"/>
        <v>62580.23</v>
      </c>
      <c r="N40" s="64">
        <v>0</v>
      </c>
      <c r="O40" s="64">
        <v>33503.15</v>
      </c>
      <c r="P40" s="25">
        <v>12.468921026429312</v>
      </c>
      <c r="Q40" s="28">
        <f t="shared" si="5"/>
        <v>8.01994012056364E-2</v>
      </c>
      <c r="R40" s="34">
        <v>15</v>
      </c>
      <c r="S40" s="27">
        <f t="shared" si="6"/>
        <v>6.6666666666666666E-2</v>
      </c>
      <c r="T40" s="73">
        <f t="shared" si="10"/>
        <v>109630.5636311706</v>
      </c>
      <c r="U40" s="73">
        <f t="shared" si="2"/>
        <v>4172.0153333333337</v>
      </c>
      <c r="V40" s="74">
        <f t="shared" si="9"/>
        <v>1116.7716666666668</v>
      </c>
      <c r="W40" s="71">
        <v>0</v>
      </c>
      <c r="X40" s="75">
        <f t="shared" si="7"/>
        <v>114919.3506311706</v>
      </c>
      <c r="Y40" s="91">
        <v>114919.3506311706</v>
      </c>
      <c r="Z40" s="94">
        <f t="shared" si="8"/>
        <v>0</v>
      </c>
    </row>
    <row r="41" spans="1:26" ht="14.25" x14ac:dyDescent="0.2">
      <c r="A41" s="22">
        <v>1860</v>
      </c>
      <c r="B41" s="23" t="s">
        <v>62</v>
      </c>
      <c r="C41" s="51">
        <v>102246.28999999998</v>
      </c>
      <c r="D41" s="52">
        <v>96489.23</v>
      </c>
      <c r="E41" s="52">
        <v>192.501</v>
      </c>
      <c r="F41" s="52">
        <v>0</v>
      </c>
      <c r="G41" s="53">
        <f t="shared" si="3"/>
        <v>5564.5589999999829</v>
      </c>
      <c r="H41" s="54">
        <v>64.167000000000002</v>
      </c>
      <c r="I41" s="55">
        <v>0</v>
      </c>
      <c r="J41" s="61">
        <v>0</v>
      </c>
      <c r="K41" s="63">
        <v>0</v>
      </c>
      <c r="L41" s="63">
        <v>0</v>
      </c>
      <c r="M41" s="62">
        <f t="shared" si="4"/>
        <v>0</v>
      </c>
      <c r="N41" s="64">
        <v>0</v>
      </c>
      <c r="O41" s="64">
        <v>0</v>
      </c>
      <c r="P41" s="25">
        <v>12.214702927062429</v>
      </c>
      <c r="Q41" s="28">
        <f t="shared" si="5"/>
        <v>8.186854858208939E-2</v>
      </c>
      <c r="R41" s="34">
        <v>0</v>
      </c>
      <c r="S41" s="27">
        <f t="shared" si="6"/>
        <v>0</v>
      </c>
      <c r="T41" s="73">
        <f t="shared" si="10"/>
        <v>519.72936882940132</v>
      </c>
      <c r="U41" s="73">
        <f t="shared" si="2"/>
        <v>0</v>
      </c>
      <c r="V41" s="74">
        <f t="shared" si="9"/>
        <v>0</v>
      </c>
      <c r="W41" s="71">
        <v>0</v>
      </c>
      <c r="X41" s="75">
        <f t="shared" si="7"/>
        <v>519.72936882940132</v>
      </c>
      <c r="Y41" s="91">
        <v>519.72936882940132</v>
      </c>
      <c r="Z41" s="94">
        <f t="shared" si="8"/>
        <v>0</v>
      </c>
    </row>
    <row r="42" spans="1:26" ht="14.25" x14ac:dyDescent="0.2">
      <c r="A42" s="22">
        <v>1860</v>
      </c>
      <c r="B42" s="23" t="s">
        <v>63</v>
      </c>
      <c r="C42" s="51">
        <v>0</v>
      </c>
      <c r="D42" s="52">
        <v>0</v>
      </c>
      <c r="E42" s="52">
        <v>0</v>
      </c>
      <c r="F42" s="52">
        <v>0</v>
      </c>
      <c r="G42" s="53">
        <f t="shared" si="3"/>
        <v>0</v>
      </c>
      <c r="H42" s="54">
        <v>0</v>
      </c>
      <c r="I42" s="55">
        <v>0</v>
      </c>
      <c r="J42" s="61">
        <v>27757.63</v>
      </c>
      <c r="K42" s="63">
        <v>0</v>
      </c>
      <c r="L42" s="63">
        <v>0</v>
      </c>
      <c r="M42" s="62">
        <f t="shared" si="4"/>
        <v>27757.63</v>
      </c>
      <c r="N42" s="64">
        <v>0</v>
      </c>
      <c r="O42" s="64">
        <v>0</v>
      </c>
      <c r="P42" s="25">
        <v>0</v>
      </c>
      <c r="Q42" s="28">
        <f t="shared" si="5"/>
        <v>0</v>
      </c>
      <c r="R42" s="34">
        <v>25</v>
      </c>
      <c r="S42" s="27">
        <f t="shared" si="6"/>
        <v>0.04</v>
      </c>
      <c r="T42" s="73">
        <f t="shared" si="10"/>
        <v>0</v>
      </c>
      <c r="U42" s="73">
        <f t="shared" si="2"/>
        <v>1110.3052</v>
      </c>
      <c r="V42" s="74">
        <f t="shared" si="9"/>
        <v>0</v>
      </c>
      <c r="W42" s="71">
        <v>0</v>
      </c>
      <c r="X42" s="75">
        <f t="shared" si="7"/>
        <v>1110.3052</v>
      </c>
      <c r="Y42" s="91">
        <v>1110.3052</v>
      </c>
      <c r="Z42" s="94">
        <f t="shared" si="8"/>
        <v>0</v>
      </c>
    </row>
    <row r="43" spans="1:26" ht="14.25" x14ac:dyDescent="0.2">
      <c r="A43" s="22">
        <v>1860</v>
      </c>
      <c r="B43" s="23" t="s">
        <v>64</v>
      </c>
      <c r="C43" s="51">
        <v>0</v>
      </c>
      <c r="D43" s="52">
        <v>0</v>
      </c>
      <c r="E43" s="52">
        <v>0</v>
      </c>
      <c r="F43" s="52">
        <v>0</v>
      </c>
      <c r="G43" s="53">
        <f t="shared" si="3"/>
        <v>0</v>
      </c>
      <c r="H43" s="54">
        <v>0</v>
      </c>
      <c r="I43" s="55">
        <v>0</v>
      </c>
      <c r="J43" s="61">
        <v>0</v>
      </c>
      <c r="K43" s="63">
        <v>0</v>
      </c>
      <c r="L43" s="63">
        <v>0</v>
      </c>
      <c r="M43" s="62">
        <f t="shared" si="4"/>
        <v>0</v>
      </c>
      <c r="N43" s="64">
        <v>0</v>
      </c>
      <c r="O43" s="64">
        <v>0</v>
      </c>
      <c r="P43" s="25">
        <v>0</v>
      </c>
      <c r="Q43" s="28">
        <f t="shared" si="5"/>
        <v>0</v>
      </c>
      <c r="R43" s="34">
        <v>40</v>
      </c>
      <c r="S43" s="27">
        <f t="shared" si="6"/>
        <v>2.5000000000000001E-2</v>
      </c>
      <c r="T43" s="73">
        <f t="shared" si="10"/>
        <v>0</v>
      </c>
      <c r="U43" s="73">
        <f t="shared" si="2"/>
        <v>0</v>
      </c>
      <c r="V43" s="74">
        <f t="shared" si="9"/>
        <v>0</v>
      </c>
      <c r="W43" s="71">
        <v>0</v>
      </c>
      <c r="X43" s="75">
        <f t="shared" si="7"/>
        <v>0</v>
      </c>
      <c r="Y43" s="91">
        <v>0</v>
      </c>
      <c r="Z43" s="94">
        <f t="shared" si="8"/>
        <v>0</v>
      </c>
    </row>
    <row r="44" spans="1:26" ht="14.25" x14ac:dyDescent="0.2">
      <c r="A44" s="22">
        <v>1860</v>
      </c>
      <c r="B44" s="23" t="s">
        <v>65</v>
      </c>
      <c r="C44" s="51">
        <v>39189.18</v>
      </c>
      <c r="D44" s="52">
        <v>0</v>
      </c>
      <c r="E44" s="52">
        <v>0</v>
      </c>
      <c r="F44" s="52">
        <v>0</v>
      </c>
      <c r="G44" s="53">
        <f t="shared" si="3"/>
        <v>39189.18</v>
      </c>
      <c r="H44" s="54">
        <v>0</v>
      </c>
      <c r="I44" s="55">
        <v>0</v>
      </c>
      <c r="J44" s="61">
        <v>2103.91</v>
      </c>
      <c r="K44" s="63">
        <v>0</v>
      </c>
      <c r="L44" s="63">
        <v>0</v>
      </c>
      <c r="M44" s="62">
        <f t="shared" si="4"/>
        <v>2103.91</v>
      </c>
      <c r="N44" s="64">
        <v>0</v>
      </c>
      <c r="O44" s="64">
        <v>659.32</v>
      </c>
      <c r="P44" s="25">
        <v>16.152645404465922</v>
      </c>
      <c r="Q44" s="28">
        <f t="shared" si="5"/>
        <v>6.1909363758057716E-2</v>
      </c>
      <c r="R44" s="34">
        <v>25</v>
      </c>
      <c r="S44" s="27">
        <f t="shared" si="6"/>
        <v>0.04</v>
      </c>
      <c r="T44" s="73">
        <f t="shared" si="10"/>
        <v>2426.1772000000001</v>
      </c>
      <c r="U44" s="73">
        <f t="shared" si="2"/>
        <v>84.156399999999991</v>
      </c>
      <c r="V44" s="74">
        <f t="shared" si="9"/>
        <v>13.186400000000001</v>
      </c>
      <c r="W44" s="71">
        <v>0</v>
      </c>
      <c r="X44" s="75">
        <f t="shared" si="7"/>
        <v>2523.52</v>
      </c>
      <c r="Y44" s="91">
        <v>2523.52</v>
      </c>
      <c r="Z44" s="94">
        <f t="shared" si="8"/>
        <v>0</v>
      </c>
    </row>
    <row r="45" spans="1:26" ht="14.25" x14ac:dyDescent="0.2">
      <c r="A45" s="22">
        <v>1860</v>
      </c>
      <c r="B45" s="23" t="s">
        <v>96</v>
      </c>
      <c r="C45" s="51">
        <v>46634.38</v>
      </c>
      <c r="D45" s="52">
        <v>0</v>
      </c>
      <c r="E45" s="52">
        <v>0</v>
      </c>
      <c r="F45" s="52">
        <v>0</v>
      </c>
      <c r="G45" s="53">
        <f t="shared" si="3"/>
        <v>46634.38</v>
      </c>
      <c r="H45" s="54">
        <v>0</v>
      </c>
      <c r="I45" s="55">
        <v>0</v>
      </c>
      <c r="J45" s="61">
        <v>-23014.82</v>
      </c>
      <c r="K45" s="63">
        <v>0</v>
      </c>
      <c r="L45" s="63">
        <v>0</v>
      </c>
      <c r="M45" s="62">
        <f t="shared" si="4"/>
        <v>-23014.82</v>
      </c>
      <c r="N45" s="64">
        <v>0</v>
      </c>
      <c r="O45" s="64">
        <v>7367.06</v>
      </c>
      <c r="P45" s="25">
        <v>14.005888548065448</v>
      </c>
      <c r="Q45" s="28">
        <f t="shared" si="5"/>
        <v>7.1398540447340925E-2</v>
      </c>
      <c r="R45" s="34">
        <v>15</v>
      </c>
      <c r="S45" s="27">
        <f t="shared" si="6"/>
        <v>6.6666666666666666E-2</v>
      </c>
      <c r="T45" s="73">
        <f t="shared" si="10"/>
        <v>3329.6266666666666</v>
      </c>
      <c r="U45" s="73">
        <f t="shared" si="2"/>
        <v>-1534.3213333333333</v>
      </c>
      <c r="V45" s="74">
        <f t="shared" si="9"/>
        <v>245.56866666666667</v>
      </c>
      <c r="W45" s="71">
        <v>0</v>
      </c>
      <c r="X45" s="75">
        <f t="shared" si="7"/>
        <v>2040.8739999999998</v>
      </c>
      <c r="Y45" s="91">
        <v>2040.874</v>
      </c>
      <c r="Z45" s="94">
        <f t="shared" si="8"/>
        <v>2.2737367544323206E-13</v>
      </c>
    </row>
    <row r="46" spans="1:26" ht="14.25" x14ac:dyDescent="0.2">
      <c r="A46" s="22">
        <v>1860</v>
      </c>
      <c r="B46" s="23" t="s">
        <v>111</v>
      </c>
      <c r="C46" s="51">
        <v>0</v>
      </c>
      <c r="D46" s="52">
        <v>0</v>
      </c>
      <c r="E46" s="52">
        <v>0</v>
      </c>
      <c r="F46" s="52">
        <v>0</v>
      </c>
      <c r="G46" s="53">
        <f t="shared" si="3"/>
        <v>0</v>
      </c>
      <c r="H46" s="54">
        <v>0</v>
      </c>
      <c r="I46" s="55">
        <v>0</v>
      </c>
      <c r="J46" s="61">
        <v>0</v>
      </c>
      <c r="K46" s="63">
        <v>0</v>
      </c>
      <c r="L46" s="63">
        <v>0</v>
      </c>
      <c r="M46" s="62">
        <f t="shared" si="4"/>
        <v>0</v>
      </c>
      <c r="N46" s="64">
        <v>0</v>
      </c>
      <c r="O46" s="64">
        <v>0</v>
      </c>
      <c r="P46" s="25">
        <v>0</v>
      </c>
      <c r="Q46" s="28">
        <f t="shared" si="5"/>
        <v>0</v>
      </c>
      <c r="R46" s="34">
        <v>40</v>
      </c>
      <c r="S46" s="27">
        <f t="shared" si="6"/>
        <v>2.5000000000000001E-2</v>
      </c>
      <c r="T46" s="73">
        <f t="shared" si="10"/>
        <v>0</v>
      </c>
      <c r="U46" s="73">
        <f t="shared" si="2"/>
        <v>0</v>
      </c>
      <c r="V46" s="74">
        <f t="shared" si="9"/>
        <v>0</v>
      </c>
      <c r="W46" s="71">
        <v>0</v>
      </c>
      <c r="X46" s="75">
        <f t="shared" si="7"/>
        <v>0</v>
      </c>
      <c r="Y46" s="91">
        <v>0</v>
      </c>
      <c r="Z46" s="94">
        <f t="shared" si="8"/>
        <v>0</v>
      </c>
    </row>
    <row r="47" spans="1:26" ht="14.25" x14ac:dyDescent="0.2">
      <c r="A47" s="22">
        <v>1905</v>
      </c>
      <c r="B47" s="23" t="s">
        <v>29</v>
      </c>
      <c r="C47" s="51">
        <v>49000</v>
      </c>
      <c r="D47" s="52">
        <v>0</v>
      </c>
      <c r="E47" s="52">
        <v>0</v>
      </c>
      <c r="F47" s="52">
        <v>0</v>
      </c>
      <c r="G47" s="53">
        <f t="shared" si="3"/>
        <v>49000</v>
      </c>
      <c r="H47" s="54">
        <v>0</v>
      </c>
      <c r="I47" s="55">
        <v>0</v>
      </c>
      <c r="J47" s="61">
        <v>0</v>
      </c>
      <c r="K47" s="63">
        <v>0</v>
      </c>
      <c r="L47" s="63">
        <v>0</v>
      </c>
      <c r="M47" s="62">
        <f t="shared" si="4"/>
        <v>0</v>
      </c>
      <c r="N47" s="64">
        <v>0</v>
      </c>
      <c r="O47" s="64">
        <v>0</v>
      </c>
      <c r="P47" s="25">
        <v>0</v>
      </c>
      <c r="Q47" s="28">
        <f t="shared" si="5"/>
        <v>0</v>
      </c>
      <c r="R47" s="34">
        <v>0</v>
      </c>
      <c r="S47" s="27">
        <f t="shared" si="6"/>
        <v>0</v>
      </c>
      <c r="T47" s="73">
        <f t="shared" si="10"/>
        <v>0</v>
      </c>
      <c r="U47" s="73">
        <f t="shared" si="2"/>
        <v>0</v>
      </c>
      <c r="V47" s="74">
        <f t="shared" si="9"/>
        <v>0</v>
      </c>
      <c r="W47" s="71">
        <v>0</v>
      </c>
      <c r="X47" s="75">
        <f t="shared" si="7"/>
        <v>0</v>
      </c>
      <c r="Y47" s="91">
        <v>0</v>
      </c>
      <c r="Z47" s="94">
        <f t="shared" si="8"/>
        <v>0</v>
      </c>
    </row>
    <row r="48" spans="1:26" ht="14.25" x14ac:dyDescent="0.2">
      <c r="A48" s="22">
        <v>1908</v>
      </c>
      <c r="B48" s="23" t="s">
        <v>42</v>
      </c>
      <c r="C48" s="51">
        <v>678369.83000000007</v>
      </c>
      <c r="D48" s="52">
        <v>0</v>
      </c>
      <c r="E48" s="52">
        <v>0</v>
      </c>
      <c r="F48" s="52">
        <v>0</v>
      </c>
      <c r="G48" s="53">
        <f t="shared" si="3"/>
        <v>678369.83000000007</v>
      </c>
      <c r="H48" s="54">
        <v>0</v>
      </c>
      <c r="I48" s="55">
        <v>0</v>
      </c>
      <c r="J48" s="61">
        <v>6777</v>
      </c>
      <c r="K48" s="63">
        <v>0</v>
      </c>
      <c r="L48" s="63">
        <v>0</v>
      </c>
      <c r="M48" s="62">
        <f t="shared" si="4"/>
        <v>6777</v>
      </c>
      <c r="N48" s="64">
        <v>0</v>
      </c>
      <c r="O48" s="64">
        <v>7007.86</v>
      </c>
      <c r="P48" s="25">
        <v>39.328800163467413</v>
      </c>
      <c r="Q48" s="28">
        <f t="shared" si="5"/>
        <v>2.5426659238104641E-2</v>
      </c>
      <c r="R48" s="34">
        <v>60</v>
      </c>
      <c r="S48" s="27">
        <f t="shared" si="6"/>
        <v>1.6666666666666666E-2</v>
      </c>
      <c r="T48" s="73">
        <f t="shared" si="10"/>
        <v>17248.678504820975</v>
      </c>
      <c r="U48" s="73">
        <f t="shared" si="2"/>
        <v>112.95</v>
      </c>
      <c r="V48" s="74">
        <f t="shared" si="9"/>
        <v>58.398833333333329</v>
      </c>
      <c r="W48" s="71">
        <v>0</v>
      </c>
      <c r="X48" s="75">
        <f t="shared" si="7"/>
        <v>17420.027338154308</v>
      </c>
      <c r="Y48" s="91">
        <v>17420.05</v>
      </c>
      <c r="Z48" s="94">
        <f t="shared" si="8"/>
        <v>2.2661845690890914E-2</v>
      </c>
    </row>
    <row r="49" spans="1:26" ht="14.25" x14ac:dyDescent="0.2">
      <c r="A49" s="22">
        <v>1908</v>
      </c>
      <c r="B49" s="23" t="s">
        <v>66</v>
      </c>
      <c r="C49" s="51">
        <v>1605.5</v>
      </c>
      <c r="D49" s="52">
        <v>0</v>
      </c>
      <c r="E49" s="52">
        <v>0</v>
      </c>
      <c r="F49" s="52">
        <v>0</v>
      </c>
      <c r="G49" s="53">
        <f t="shared" si="3"/>
        <v>1605.5</v>
      </c>
      <c r="H49" s="54">
        <v>0</v>
      </c>
      <c r="I49" s="55">
        <v>0</v>
      </c>
      <c r="J49" s="61">
        <v>0</v>
      </c>
      <c r="K49" s="63">
        <v>0</v>
      </c>
      <c r="L49" s="63">
        <v>0</v>
      </c>
      <c r="M49" s="62">
        <f t="shared" si="4"/>
        <v>0</v>
      </c>
      <c r="N49" s="64">
        <v>0</v>
      </c>
      <c r="O49" s="64">
        <v>0</v>
      </c>
      <c r="P49" s="25">
        <v>5.0027397260273974</v>
      </c>
      <c r="Q49" s="28">
        <f t="shared" si="5"/>
        <v>0.19989047097480833</v>
      </c>
      <c r="R49" s="34">
        <v>30</v>
      </c>
      <c r="S49" s="27">
        <f t="shared" si="6"/>
        <v>3.3333333333333333E-2</v>
      </c>
      <c r="T49" s="73">
        <f t="shared" si="10"/>
        <v>320.92415115005474</v>
      </c>
      <c r="U49" s="73">
        <f>IF(R49=0,0,+M49/R49+N49)</f>
        <v>0</v>
      </c>
      <c r="V49" s="74">
        <f>IF(R49=0,0,+(O49*0.5)/R49)</f>
        <v>0</v>
      </c>
      <c r="W49" s="71">
        <v>0</v>
      </c>
      <c r="X49" s="75">
        <f t="shared" si="7"/>
        <v>320.92415115005474</v>
      </c>
      <c r="Y49" s="91">
        <v>320.92</v>
      </c>
      <c r="Z49" s="94">
        <f t="shared" si="8"/>
        <v>-4.1511500547244395E-3</v>
      </c>
    </row>
    <row r="50" spans="1:26" ht="14.25" x14ac:dyDescent="0.2">
      <c r="A50" s="22">
        <v>1910</v>
      </c>
      <c r="B50" s="23" t="s">
        <v>31</v>
      </c>
      <c r="C50" s="51">
        <v>0</v>
      </c>
      <c r="D50" s="52">
        <v>0</v>
      </c>
      <c r="E50" s="52">
        <v>0</v>
      </c>
      <c r="F50" s="52">
        <v>0</v>
      </c>
      <c r="G50" s="53">
        <f t="shared" si="3"/>
        <v>0</v>
      </c>
      <c r="H50" s="54">
        <v>0</v>
      </c>
      <c r="I50" s="55">
        <v>0</v>
      </c>
      <c r="J50" s="61">
        <v>0</v>
      </c>
      <c r="K50" s="63">
        <v>0</v>
      </c>
      <c r="L50" s="63">
        <v>0</v>
      </c>
      <c r="M50" s="62">
        <f t="shared" si="4"/>
        <v>0</v>
      </c>
      <c r="N50" s="64">
        <v>0</v>
      </c>
      <c r="O50" s="64">
        <v>0</v>
      </c>
      <c r="P50" s="25">
        <v>0</v>
      </c>
      <c r="Q50" s="28">
        <f t="shared" si="5"/>
        <v>0</v>
      </c>
      <c r="R50" s="34">
        <v>0</v>
      </c>
      <c r="S50" s="27">
        <f t="shared" si="6"/>
        <v>0</v>
      </c>
      <c r="T50" s="73">
        <f t="shared" si="10"/>
        <v>0</v>
      </c>
      <c r="U50" s="73">
        <f t="shared" si="2"/>
        <v>0</v>
      </c>
      <c r="V50" s="74">
        <f t="shared" si="9"/>
        <v>0</v>
      </c>
      <c r="W50" s="71">
        <v>0</v>
      </c>
      <c r="X50" s="75">
        <f t="shared" si="7"/>
        <v>0</v>
      </c>
      <c r="Y50" s="91">
        <v>0</v>
      </c>
      <c r="Z50" s="94">
        <f t="shared" si="8"/>
        <v>0</v>
      </c>
    </row>
    <row r="51" spans="1:26" ht="14.25" x14ac:dyDescent="0.2">
      <c r="A51" s="22">
        <v>1915</v>
      </c>
      <c r="B51" s="23" t="s">
        <v>43</v>
      </c>
      <c r="C51" s="51">
        <v>43264.039999999979</v>
      </c>
      <c r="D51" s="52">
        <v>257.93040000000002</v>
      </c>
      <c r="E51" s="52">
        <v>1277.222</v>
      </c>
      <c r="F51" s="52">
        <v>0</v>
      </c>
      <c r="G51" s="53">
        <f t="shared" si="3"/>
        <v>41728.88759999998</v>
      </c>
      <c r="H51" s="54">
        <v>253.76199999999997</v>
      </c>
      <c r="I51" s="55">
        <v>0</v>
      </c>
      <c r="J51" s="61">
        <v>2508.75</v>
      </c>
      <c r="K51" s="63">
        <v>0</v>
      </c>
      <c r="L51" s="63">
        <v>0</v>
      </c>
      <c r="M51" s="62">
        <f t="shared" si="4"/>
        <v>2508.75</v>
      </c>
      <c r="N51" s="64">
        <v>0</v>
      </c>
      <c r="O51" s="64">
        <v>4302.1400000000003</v>
      </c>
      <c r="P51" s="25">
        <v>6.5536731652784592</v>
      </c>
      <c r="Q51" s="28">
        <f t="shared" si="5"/>
        <v>0.15258618713213035</v>
      </c>
      <c r="R51" s="34">
        <v>10</v>
      </c>
      <c r="S51" s="27">
        <f t="shared" si="6"/>
        <v>0.1</v>
      </c>
      <c r="T51" s="73">
        <f t="shared" si="10"/>
        <v>6621.0138521492299</v>
      </c>
      <c r="U51" s="73">
        <f t="shared" si="2"/>
        <v>250.875</v>
      </c>
      <c r="V51" s="74">
        <f t="shared" si="9"/>
        <v>215.10700000000003</v>
      </c>
      <c r="W51" s="71">
        <v>0</v>
      </c>
      <c r="X51" s="75">
        <f t="shared" si="7"/>
        <v>7086.9958521492299</v>
      </c>
      <c r="Y51" s="91">
        <v>7086.98</v>
      </c>
      <c r="Z51" s="94">
        <f t="shared" si="8"/>
        <v>-1.5852149230340729E-2</v>
      </c>
    </row>
    <row r="52" spans="1:26" ht="14.25" x14ac:dyDescent="0.2">
      <c r="A52" s="22">
        <v>1915</v>
      </c>
      <c r="B52" s="23" t="s">
        <v>44</v>
      </c>
      <c r="C52" s="51">
        <v>0</v>
      </c>
      <c r="D52" s="52">
        <v>0</v>
      </c>
      <c r="E52" s="52">
        <v>0</v>
      </c>
      <c r="F52" s="52">
        <v>0</v>
      </c>
      <c r="G52" s="53">
        <f t="shared" si="3"/>
        <v>0</v>
      </c>
      <c r="H52" s="54">
        <v>0</v>
      </c>
      <c r="I52" s="55">
        <v>0</v>
      </c>
      <c r="J52" s="61">
        <v>0</v>
      </c>
      <c r="K52" s="63">
        <v>0</v>
      </c>
      <c r="L52" s="63">
        <v>0</v>
      </c>
      <c r="M52" s="62">
        <f t="shared" si="4"/>
        <v>0</v>
      </c>
      <c r="N52" s="64">
        <v>0</v>
      </c>
      <c r="O52" s="64">
        <v>0</v>
      </c>
      <c r="P52" s="25">
        <v>0</v>
      </c>
      <c r="Q52" s="28">
        <f t="shared" si="5"/>
        <v>0</v>
      </c>
      <c r="R52" s="34">
        <v>0</v>
      </c>
      <c r="S52" s="27">
        <f t="shared" si="6"/>
        <v>0</v>
      </c>
      <c r="T52" s="73">
        <f t="shared" si="10"/>
        <v>0</v>
      </c>
      <c r="U52" s="73">
        <f t="shared" si="2"/>
        <v>0</v>
      </c>
      <c r="V52" s="74">
        <f t="shared" si="9"/>
        <v>0</v>
      </c>
      <c r="W52" s="71">
        <v>0</v>
      </c>
      <c r="X52" s="75">
        <f t="shared" si="7"/>
        <v>0</v>
      </c>
      <c r="Y52" s="91">
        <v>0</v>
      </c>
      <c r="Z52" s="94">
        <f t="shared" si="8"/>
        <v>0</v>
      </c>
    </row>
    <row r="53" spans="1:26" ht="14.25" x14ac:dyDescent="0.2">
      <c r="A53" s="22">
        <v>1920</v>
      </c>
      <c r="B53" s="23" t="s">
        <v>45</v>
      </c>
      <c r="C53" s="51">
        <v>38221.879999999946</v>
      </c>
      <c r="D53" s="52">
        <v>24044.237399999998</v>
      </c>
      <c r="E53" s="52">
        <v>14177.8516</v>
      </c>
      <c r="F53" s="52">
        <v>0</v>
      </c>
      <c r="G53" s="53">
        <f t="shared" si="3"/>
        <v>-0.20900000005167385</v>
      </c>
      <c r="H53" s="54">
        <v>3444.6615999999995</v>
      </c>
      <c r="I53" s="55">
        <v>0</v>
      </c>
      <c r="J53" s="61">
        <v>44795.18</v>
      </c>
      <c r="K53" s="63">
        <v>0</v>
      </c>
      <c r="L53" s="63">
        <v>0</v>
      </c>
      <c r="M53" s="62">
        <f t="shared" si="4"/>
        <v>44795.18</v>
      </c>
      <c r="N53" s="64">
        <v>0</v>
      </c>
      <c r="O53" s="64">
        <v>18754.03</v>
      </c>
      <c r="P53" s="25">
        <v>0</v>
      </c>
      <c r="Q53" s="28">
        <f t="shared" si="5"/>
        <v>0</v>
      </c>
      <c r="R53" s="34">
        <v>3</v>
      </c>
      <c r="S53" s="27">
        <f t="shared" si="6"/>
        <v>0.33333333333333331</v>
      </c>
      <c r="T53" s="73">
        <f t="shared" si="10"/>
        <v>3444.6615999999995</v>
      </c>
      <c r="U53" s="73">
        <f>IF(R53=0,0,+M53/R53+N53)</f>
        <v>14931.726666666667</v>
      </c>
      <c r="V53" s="74">
        <f t="shared" si="9"/>
        <v>3125.6716666666666</v>
      </c>
      <c r="W53" s="71">
        <v>0</v>
      </c>
      <c r="X53" s="75">
        <f t="shared" si="7"/>
        <v>21502.059933333334</v>
      </c>
      <c r="Y53" s="91">
        <v>21502.02</v>
      </c>
      <c r="Z53" s="94">
        <f t="shared" si="8"/>
        <v>-3.9933333333465271E-2</v>
      </c>
    </row>
    <row r="54" spans="1:26" ht="14.25" x14ac:dyDescent="0.2">
      <c r="A54" s="22">
        <v>1920</v>
      </c>
      <c r="B54" s="23" t="s">
        <v>46</v>
      </c>
      <c r="C54" s="51">
        <v>0</v>
      </c>
      <c r="D54" s="52">
        <v>0</v>
      </c>
      <c r="E54" s="52">
        <v>0</v>
      </c>
      <c r="F54" s="52">
        <v>0</v>
      </c>
      <c r="G54" s="53">
        <f t="shared" si="3"/>
        <v>0</v>
      </c>
      <c r="H54" s="54">
        <v>0</v>
      </c>
      <c r="I54" s="55">
        <v>0</v>
      </c>
      <c r="J54" s="61">
        <v>0</v>
      </c>
      <c r="K54" s="63">
        <v>0</v>
      </c>
      <c r="L54" s="63">
        <v>0</v>
      </c>
      <c r="M54" s="62">
        <f t="shared" si="4"/>
        <v>0</v>
      </c>
      <c r="N54" s="64">
        <v>0</v>
      </c>
      <c r="O54" s="64">
        <v>0</v>
      </c>
      <c r="P54" s="25">
        <v>0</v>
      </c>
      <c r="Q54" s="28">
        <f t="shared" si="5"/>
        <v>0</v>
      </c>
      <c r="R54" s="34">
        <v>0</v>
      </c>
      <c r="S54" s="27">
        <f t="shared" si="6"/>
        <v>0</v>
      </c>
      <c r="T54" s="73">
        <f t="shared" si="10"/>
        <v>0</v>
      </c>
      <c r="U54" s="73">
        <f t="shared" ref="U54:U93" si="11">IF(R54=0,0,+M54/R54+N54)</f>
        <v>0</v>
      </c>
      <c r="V54" s="74">
        <f t="shared" si="9"/>
        <v>0</v>
      </c>
      <c r="W54" s="71">
        <v>0</v>
      </c>
      <c r="X54" s="75">
        <f t="shared" si="7"/>
        <v>0</v>
      </c>
      <c r="Y54" s="91">
        <v>0</v>
      </c>
      <c r="Z54" s="94">
        <f t="shared" si="8"/>
        <v>0</v>
      </c>
    </row>
    <row r="55" spans="1:26" ht="14.25" x14ac:dyDescent="0.2">
      <c r="A55" s="22">
        <v>1920</v>
      </c>
      <c r="B55" s="23" t="s">
        <v>47</v>
      </c>
      <c r="C55" s="51">
        <v>0</v>
      </c>
      <c r="D55" s="52">
        <v>0</v>
      </c>
      <c r="E55" s="52">
        <v>0</v>
      </c>
      <c r="F55" s="52">
        <v>0</v>
      </c>
      <c r="G55" s="53">
        <f t="shared" si="3"/>
        <v>0</v>
      </c>
      <c r="H55" s="54">
        <v>0</v>
      </c>
      <c r="I55" s="55">
        <v>0</v>
      </c>
      <c r="J55" s="61">
        <v>0</v>
      </c>
      <c r="K55" s="63">
        <v>0</v>
      </c>
      <c r="L55" s="63">
        <v>0</v>
      </c>
      <c r="M55" s="62">
        <f t="shared" si="4"/>
        <v>0</v>
      </c>
      <c r="N55" s="64">
        <v>0</v>
      </c>
      <c r="O55" s="64">
        <v>0</v>
      </c>
      <c r="P55" s="25">
        <v>0</v>
      </c>
      <c r="Q55" s="28">
        <f t="shared" si="5"/>
        <v>0</v>
      </c>
      <c r="R55" s="34">
        <v>0</v>
      </c>
      <c r="S55" s="27">
        <f t="shared" si="6"/>
        <v>0</v>
      </c>
      <c r="T55" s="73">
        <f t="shared" si="10"/>
        <v>0</v>
      </c>
      <c r="U55" s="73">
        <f t="shared" si="11"/>
        <v>0</v>
      </c>
      <c r="V55" s="74">
        <f t="shared" si="9"/>
        <v>0</v>
      </c>
      <c r="W55" s="71">
        <v>0</v>
      </c>
      <c r="X55" s="75">
        <f t="shared" si="7"/>
        <v>0</v>
      </c>
      <c r="Y55" s="91">
        <v>0</v>
      </c>
      <c r="Z55" s="94">
        <f t="shared" si="8"/>
        <v>0</v>
      </c>
    </row>
    <row r="56" spans="1:26" ht="14.25" x14ac:dyDescent="0.2">
      <c r="A56" s="22">
        <v>1930</v>
      </c>
      <c r="B56" s="23" t="s">
        <v>48</v>
      </c>
      <c r="C56" s="51">
        <v>11707.149999999965</v>
      </c>
      <c r="D56" s="52">
        <v>11030.987200000001</v>
      </c>
      <c r="E56" s="52">
        <v>0</v>
      </c>
      <c r="F56" s="52">
        <v>0</v>
      </c>
      <c r="G56" s="53">
        <f t="shared" si="3"/>
        <v>676.16279999996368</v>
      </c>
      <c r="H56" s="54">
        <v>0</v>
      </c>
      <c r="I56" s="55">
        <v>0</v>
      </c>
      <c r="J56" s="61">
        <v>53680.71</v>
      </c>
      <c r="K56" s="63">
        <v>0</v>
      </c>
      <c r="L56" s="63">
        <v>0</v>
      </c>
      <c r="M56" s="62">
        <f t="shared" si="4"/>
        <v>53680.71</v>
      </c>
      <c r="N56" s="64">
        <v>0</v>
      </c>
      <c r="O56" s="64">
        <v>44962.720000000001</v>
      </c>
      <c r="P56" s="25">
        <v>3.4164383561643836</v>
      </c>
      <c r="Q56" s="28">
        <f t="shared" si="5"/>
        <v>0.29270248596631915</v>
      </c>
      <c r="R56" s="34">
        <v>5</v>
      </c>
      <c r="S56" s="27">
        <f t="shared" si="6"/>
        <v>0.2</v>
      </c>
      <c r="T56" s="73">
        <f t="shared" si="10"/>
        <v>197.91453247793643</v>
      </c>
      <c r="U56" s="73">
        <f t="shared" si="11"/>
        <v>10736.142</v>
      </c>
      <c r="V56" s="74">
        <f t="shared" si="9"/>
        <v>4496.2719999999999</v>
      </c>
      <c r="W56" s="71">
        <v>0</v>
      </c>
      <c r="X56" s="75">
        <f t="shared" si="7"/>
        <v>15430.328532477935</v>
      </c>
      <c r="Y56" s="91">
        <v>15430.34</v>
      </c>
      <c r="Z56" s="94">
        <f t="shared" si="8"/>
        <v>1.1467522064776858E-2</v>
      </c>
    </row>
    <row r="57" spans="1:26" ht="14.25" x14ac:dyDescent="0.2">
      <c r="A57" s="22">
        <v>1930</v>
      </c>
      <c r="B57" s="23" t="s">
        <v>68</v>
      </c>
      <c r="C57" s="51">
        <v>623112.80000000005</v>
      </c>
      <c r="D57" s="52">
        <v>0</v>
      </c>
      <c r="E57" s="52">
        <v>0</v>
      </c>
      <c r="F57" s="52">
        <v>0</v>
      </c>
      <c r="G57" s="53">
        <f t="shared" si="3"/>
        <v>623112.80000000005</v>
      </c>
      <c r="H57" s="54">
        <v>0</v>
      </c>
      <c r="I57" s="55">
        <v>0</v>
      </c>
      <c r="J57" s="61">
        <v>0</v>
      </c>
      <c r="K57" s="63">
        <v>0</v>
      </c>
      <c r="L57" s="63">
        <v>0</v>
      </c>
      <c r="M57" s="62">
        <f t="shared" si="4"/>
        <v>0</v>
      </c>
      <c r="N57" s="64">
        <v>0</v>
      </c>
      <c r="O57" s="64">
        <v>0</v>
      </c>
      <c r="P57" s="25">
        <v>7.8618266467357305</v>
      </c>
      <c r="Q57" s="28">
        <f t="shared" si="5"/>
        <v>0.12719690282349394</v>
      </c>
      <c r="R57" s="34">
        <v>10</v>
      </c>
      <c r="S57" s="27">
        <f t="shared" si="6"/>
        <v>0.1</v>
      </c>
      <c r="T57" s="73">
        <f t="shared" si="10"/>
        <v>79258.018269675231</v>
      </c>
      <c r="U57" s="73">
        <f>IF(R57=0,0,+M57/R57+N57)</f>
        <v>0</v>
      </c>
      <c r="V57" s="74">
        <f>IF(R57=0,0,+(O57*0.5)/R57)</f>
        <v>0</v>
      </c>
      <c r="W57" s="71">
        <v>0</v>
      </c>
      <c r="X57" s="75">
        <f t="shared" si="7"/>
        <v>79258.018269675231</v>
      </c>
      <c r="Y57" s="91">
        <v>79258.009999999995</v>
      </c>
      <c r="Z57" s="94">
        <f t="shared" si="8"/>
        <v>-8.2696752360789105E-3</v>
      </c>
    </row>
    <row r="58" spans="1:26" ht="14.25" x14ac:dyDescent="0.2">
      <c r="A58" s="22">
        <v>1930</v>
      </c>
      <c r="B58" s="23" t="s">
        <v>69</v>
      </c>
      <c r="C58" s="51">
        <v>0</v>
      </c>
      <c r="D58" s="52">
        <v>0</v>
      </c>
      <c r="E58" s="52">
        <v>0</v>
      </c>
      <c r="F58" s="52">
        <v>0</v>
      </c>
      <c r="G58" s="53">
        <f t="shared" si="3"/>
        <v>0</v>
      </c>
      <c r="H58" s="54">
        <v>0</v>
      </c>
      <c r="I58" s="55">
        <v>0</v>
      </c>
      <c r="J58" s="61">
        <v>0</v>
      </c>
      <c r="K58" s="63">
        <v>0</v>
      </c>
      <c r="L58" s="63">
        <v>0</v>
      </c>
      <c r="M58" s="62">
        <f t="shared" si="4"/>
        <v>0</v>
      </c>
      <c r="N58" s="64">
        <v>0</v>
      </c>
      <c r="O58" s="64">
        <v>0</v>
      </c>
      <c r="P58" s="25">
        <v>0</v>
      </c>
      <c r="Q58" s="28">
        <f t="shared" si="5"/>
        <v>0</v>
      </c>
      <c r="R58" s="34">
        <v>15</v>
      </c>
      <c r="S58" s="27">
        <f t="shared" si="6"/>
        <v>6.6666666666666666E-2</v>
      </c>
      <c r="T58" s="73">
        <f t="shared" si="10"/>
        <v>0</v>
      </c>
      <c r="U58" s="73">
        <f>IF(R58=0,0,+M58/R58+N58)</f>
        <v>0</v>
      </c>
      <c r="V58" s="74">
        <f>IF(R58=0,0,+(O58*0.5)/R58)</f>
        <v>0</v>
      </c>
      <c r="W58" s="71">
        <v>0</v>
      </c>
      <c r="X58" s="75">
        <f t="shared" si="7"/>
        <v>0</v>
      </c>
      <c r="Y58" s="91">
        <v>0</v>
      </c>
      <c r="Z58" s="94">
        <f t="shared" si="8"/>
        <v>0</v>
      </c>
    </row>
    <row r="59" spans="1:26" ht="14.25" x14ac:dyDescent="0.2">
      <c r="A59" s="22">
        <v>1935</v>
      </c>
      <c r="B59" s="23" t="s">
        <v>49</v>
      </c>
      <c r="C59" s="51">
        <v>6308.9300000000039</v>
      </c>
      <c r="D59" s="52">
        <v>0.64</v>
      </c>
      <c r="E59" s="52">
        <v>0</v>
      </c>
      <c r="F59" s="52">
        <v>0</v>
      </c>
      <c r="G59" s="53">
        <f t="shared" si="3"/>
        <v>6308.2900000000036</v>
      </c>
      <c r="H59" s="54">
        <v>0</v>
      </c>
      <c r="I59" s="55">
        <v>0</v>
      </c>
      <c r="J59" s="61">
        <v>0</v>
      </c>
      <c r="K59" s="63">
        <v>0</v>
      </c>
      <c r="L59" s="63">
        <v>0</v>
      </c>
      <c r="M59" s="62">
        <f t="shared" si="4"/>
        <v>0</v>
      </c>
      <c r="N59" s="64">
        <v>0</v>
      </c>
      <c r="O59" s="64">
        <v>0</v>
      </c>
      <c r="P59" s="25">
        <v>6.0405988291147121</v>
      </c>
      <c r="Q59" s="28">
        <f t="shared" si="5"/>
        <v>0.16554650098267762</v>
      </c>
      <c r="R59" s="34">
        <v>10</v>
      </c>
      <c r="S59" s="27">
        <f t="shared" si="6"/>
        <v>0.1</v>
      </c>
      <c r="T59" s="73">
        <f t="shared" si="10"/>
        <v>1044.3153366840161</v>
      </c>
      <c r="U59" s="73">
        <f t="shared" si="11"/>
        <v>0</v>
      </c>
      <c r="V59" s="74">
        <f t="shared" si="9"/>
        <v>0</v>
      </c>
      <c r="W59" s="71">
        <v>0</v>
      </c>
      <c r="X59" s="75">
        <f t="shared" si="7"/>
        <v>1044.3153366840161</v>
      </c>
      <c r="Y59" s="91">
        <v>1044.31</v>
      </c>
      <c r="Z59" s="94">
        <f t="shared" si="8"/>
        <v>-5.3366840161288565E-3</v>
      </c>
    </row>
    <row r="60" spans="1:26" ht="14.25" x14ac:dyDescent="0.2">
      <c r="A60" s="22">
        <v>1940</v>
      </c>
      <c r="B60" s="23" t="s">
        <v>50</v>
      </c>
      <c r="C60" s="51">
        <v>63171.44</v>
      </c>
      <c r="D60" s="52">
        <v>11130.560300000001</v>
      </c>
      <c r="E60" s="52">
        <v>15347.343699999999</v>
      </c>
      <c r="F60" s="52">
        <v>0</v>
      </c>
      <c r="G60" s="53">
        <f t="shared" si="3"/>
        <v>36693.536000000007</v>
      </c>
      <c r="H60" s="54">
        <v>3049.2526999999995</v>
      </c>
      <c r="I60" s="55">
        <v>0</v>
      </c>
      <c r="J60" s="61">
        <v>8299.75</v>
      </c>
      <c r="K60" s="63">
        <v>0</v>
      </c>
      <c r="L60" s="63">
        <v>0</v>
      </c>
      <c r="M60" s="62">
        <f t="shared" si="4"/>
        <v>8299.75</v>
      </c>
      <c r="N60" s="64">
        <v>0</v>
      </c>
      <c r="O60" s="64">
        <v>3842</v>
      </c>
      <c r="P60" s="25">
        <v>4.7920177876438403</v>
      </c>
      <c r="Q60" s="28">
        <f t="shared" si="5"/>
        <v>0.20868036061520637</v>
      </c>
      <c r="R60" s="34">
        <v>8</v>
      </c>
      <c r="S60" s="27">
        <f t="shared" si="6"/>
        <v>0.125</v>
      </c>
      <c r="T60" s="73">
        <f t="shared" si="10"/>
        <v>10706.473024727058</v>
      </c>
      <c r="U60" s="73">
        <f t="shared" si="11"/>
        <v>1037.46875</v>
      </c>
      <c r="V60" s="74">
        <f t="shared" si="9"/>
        <v>240.125</v>
      </c>
      <c r="W60" s="71">
        <v>0</v>
      </c>
      <c r="X60" s="75">
        <f t="shared" si="7"/>
        <v>11984.066774727058</v>
      </c>
      <c r="Y60" s="91">
        <v>11984.08</v>
      </c>
      <c r="Z60" s="94">
        <f t="shared" si="8"/>
        <v>1.3225272941781441E-2</v>
      </c>
    </row>
    <row r="61" spans="1:26" ht="14.25" x14ac:dyDescent="0.2">
      <c r="A61" s="22">
        <v>1945</v>
      </c>
      <c r="B61" s="23" t="s">
        <v>51</v>
      </c>
      <c r="C61" s="51">
        <v>0</v>
      </c>
      <c r="D61" s="52">
        <v>0</v>
      </c>
      <c r="E61" s="52">
        <v>0</v>
      </c>
      <c r="F61" s="52">
        <v>0</v>
      </c>
      <c r="G61" s="53">
        <f t="shared" si="3"/>
        <v>0</v>
      </c>
      <c r="H61" s="54">
        <v>0</v>
      </c>
      <c r="I61" s="55">
        <v>0</v>
      </c>
      <c r="J61" s="61">
        <v>0</v>
      </c>
      <c r="K61" s="63">
        <v>0</v>
      </c>
      <c r="L61" s="63">
        <v>0</v>
      </c>
      <c r="M61" s="62">
        <f t="shared" si="4"/>
        <v>0</v>
      </c>
      <c r="N61" s="64">
        <v>0</v>
      </c>
      <c r="O61" s="64">
        <v>0</v>
      </c>
      <c r="P61" s="25">
        <v>0</v>
      </c>
      <c r="Q61" s="28">
        <f t="shared" si="5"/>
        <v>0</v>
      </c>
      <c r="R61" s="34">
        <v>0</v>
      </c>
      <c r="S61" s="27">
        <f t="shared" si="6"/>
        <v>0</v>
      </c>
      <c r="T61" s="73">
        <f t="shared" si="10"/>
        <v>0</v>
      </c>
      <c r="U61" s="73">
        <f t="shared" si="11"/>
        <v>0</v>
      </c>
      <c r="V61" s="74">
        <f t="shared" si="9"/>
        <v>0</v>
      </c>
      <c r="W61" s="71">
        <v>0</v>
      </c>
      <c r="X61" s="75">
        <f t="shared" si="7"/>
        <v>0</v>
      </c>
      <c r="Y61" s="91">
        <v>0</v>
      </c>
      <c r="Z61" s="94">
        <f t="shared" si="8"/>
        <v>0</v>
      </c>
    </row>
    <row r="62" spans="1:26" ht="14.25" x14ac:dyDescent="0.2">
      <c r="A62" s="22">
        <v>1950</v>
      </c>
      <c r="B62" s="23" t="s">
        <v>52</v>
      </c>
      <c r="C62" s="51">
        <v>0</v>
      </c>
      <c r="D62" s="52">
        <v>0</v>
      </c>
      <c r="E62" s="52">
        <v>0</v>
      </c>
      <c r="F62" s="52">
        <v>0</v>
      </c>
      <c r="G62" s="53">
        <f t="shared" si="3"/>
        <v>0</v>
      </c>
      <c r="H62" s="54">
        <v>0</v>
      </c>
      <c r="I62" s="55">
        <v>0</v>
      </c>
      <c r="J62" s="61">
        <v>0</v>
      </c>
      <c r="K62" s="63">
        <v>0</v>
      </c>
      <c r="L62" s="63">
        <v>0</v>
      </c>
      <c r="M62" s="62">
        <f t="shared" si="4"/>
        <v>0</v>
      </c>
      <c r="N62" s="64">
        <v>0</v>
      </c>
      <c r="O62" s="64">
        <v>0</v>
      </c>
      <c r="P62" s="25">
        <v>0</v>
      </c>
      <c r="Q62" s="28">
        <f t="shared" si="5"/>
        <v>0</v>
      </c>
      <c r="R62" s="34">
        <v>0</v>
      </c>
      <c r="S62" s="27">
        <f t="shared" si="6"/>
        <v>0</v>
      </c>
      <c r="T62" s="73">
        <f t="shared" si="10"/>
        <v>0</v>
      </c>
      <c r="U62" s="73">
        <f t="shared" si="11"/>
        <v>0</v>
      </c>
      <c r="V62" s="74">
        <f t="shared" si="9"/>
        <v>0</v>
      </c>
      <c r="W62" s="71">
        <v>0</v>
      </c>
      <c r="X62" s="75">
        <f t="shared" si="7"/>
        <v>0</v>
      </c>
      <c r="Y62" s="91">
        <v>0</v>
      </c>
      <c r="Z62" s="94">
        <f t="shared" si="8"/>
        <v>0</v>
      </c>
    </row>
    <row r="63" spans="1:26" ht="14.25" x14ac:dyDescent="0.2">
      <c r="A63" s="22">
        <v>1955</v>
      </c>
      <c r="B63" s="23" t="s">
        <v>53</v>
      </c>
      <c r="C63" s="51">
        <v>15937.759999999995</v>
      </c>
      <c r="D63" s="52">
        <v>0</v>
      </c>
      <c r="E63" s="52">
        <v>5573.4069</v>
      </c>
      <c r="F63" s="52">
        <v>0</v>
      </c>
      <c r="G63" s="53">
        <f t="shared" si="3"/>
        <v>10364.353099999995</v>
      </c>
      <c r="H63" s="54">
        <v>1107.3398999999999</v>
      </c>
      <c r="I63" s="55">
        <v>0</v>
      </c>
      <c r="J63" s="61">
        <v>0</v>
      </c>
      <c r="K63" s="63">
        <v>0</v>
      </c>
      <c r="L63" s="63">
        <v>0</v>
      </c>
      <c r="M63" s="62">
        <f t="shared" si="4"/>
        <v>0</v>
      </c>
      <c r="N63" s="64">
        <v>0</v>
      </c>
      <c r="O63" s="64">
        <v>0</v>
      </c>
      <c r="P63" s="25">
        <v>5.882650728919236</v>
      </c>
      <c r="Q63" s="28">
        <f t="shared" si="5"/>
        <v>0.16999139436988478</v>
      </c>
      <c r="R63" s="34">
        <v>10</v>
      </c>
      <c r="S63" s="27">
        <f t="shared" si="6"/>
        <v>0.1</v>
      </c>
      <c r="T63" s="73">
        <f t="shared" si="10"/>
        <v>2869.1907352108369</v>
      </c>
      <c r="U63" s="73">
        <f t="shared" si="11"/>
        <v>0</v>
      </c>
      <c r="V63" s="74">
        <f t="shared" si="9"/>
        <v>0</v>
      </c>
      <c r="W63" s="71">
        <v>0</v>
      </c>
      <c r="X63" s="75">
        <f t="shared" si="7"/>
        <v>2869.1907352108369</v>
      </c>
      <c r="Y63" s="91">
        <v>2869.19</v>
      </c>
      <c r="Z63" s="94">
        <f t="shared" si="8"/>
        <v>-7.3521083686500788E-4</v>
      </c>
    </row>
    <row r="64" spans="1:26" ht="14.25" x14ac:dyDescent="0.2">
      <c r="A64" s="22">
        <v>1955</v>
      </c>
      <c r="B64" s="23" t="s">
        <v>54</v>
      </c>
      <c r="C64" s="51">
        <v>0</v>
      </c>
      <c r="D64" s="52">
        <v>0</v>
      </c>
      <c r="E64" s="52">
        <v>0</v>
      </c>
      <c r="F64" s="52">
        <v>0</v>
      </c>
      <c r="G64" s="53">
        <f t="shared" si="3"/>
        <v>0</v>
      </c>
      <c r="H64" s="54">
        <v>0</v>
      </c>
      <c r="I64" s="55">
        <v>0</v>
      </c>
      <c r="J64" s="61">
        <v>0</v>
      </c>
      <c r="K64" s="63">
        <v>0</v>
      </c>
      <c r="L64" s="63">
        <v>0</v>
      </c>
      <c r="M64" s="62">
        <f t="shared" si="4"/>
        <v>0</v>
      </c>
      <c r="N64" s="64">
        <v>0</v>
      </c>
      <c r="O64" s="64">
        <v>0</v>
      </c>
      <c r="P64" s="25">
        <v>0</v>
      </c>
      <c r="Q64" s="28">
        <f t="shared" si="5"/>
        <v>0</v>
      </c>
      <c r="R64" s="34">
        <v>0</v>
      </c>
      <c r="S64" s="27">
        <f t="shared" si="6"/>
        <v>0</v>
      </c>
      <c r="T64" s="73">
        <f t="shared" si="10"/>
        <v>0</v>
      </c>
      <c r="U64" s="73">
        <f t="shared" si="11"/>
        <v>0</v>
      </c>
      <c r="V64" s="74">
        <f t="shared" si="9"/>
        <v>0</v>
      </c>
      <c r="W64" s="71">
        <v>0</v>
      </c>
      <c r="X64" s="75">
        <f t="shared" si="7"/>
        <v>0</v>
      </c>
      <c r="Y64" s="91">
        <v>0</v>
      </c>
      <c r="Z64" s="94">
        <f t="shared" si="8"/>
        <v>0</v>
      </c>
    </row>
    <row r="65" spans="1:26" ht="14.25" x14ac:dyDescent="0.2">
      <c r="A65" s="22">
        <v>1960</v>
      </c>
      <c r="B65" s="23" t="s">
        <v>55</v>
      </c>
      <c r="C65" s="51">
        <v>0</v>
      </c>
      <c r="D65" s="52">
        <v>0</v>
      </c>
      <c r="E65" s="52">
        <v>0</v>
      </c>
      <c r="F65" s="52">
        <v>0</v>
      </c>
      <c r="G65" s="53">
        <f t="shared" si="3"/>
        <v>0</v>
      </c>
      <c r="H65" s="54">
        <v>0</v>
      </c>
      <c r="I65" s="55">
        <v>0</v>
      </c>
      <c r="J65" s="61">
        <v>0</v>
      </c>
      <c r="K65" s="63">
        <v>0</v>
      </c>
      <c r="L65" s="63">
        <v>0</v>
      </c>
      <c r="M65" s="62">
        <f t="shared" si="4"/>
        <v>0</v>
      </c>
      <c r="N65" s="64">
        <v>0</v>
      </c>
      <c r="O65" s="64">
        <v>0</v>
      </c>
      <c r="P65" s="25">
        <v>0</v>
      </c>
      <c r="Q65" s="28">
        <f t="shared" si="5"/>
        <v>0</v>
      </c>
      <c r="R65" s="34">
        <v>0</v>
      </c>
      <c r="S65" s="27">
        <f t="shared" si="6"/>
        <v>0</v>
      </c>
      <c r="T65" s="73">
        <f t="shared" si="10"/>
        <v>0</v>
      </c>
      <c r="U65" s="73">
        <f t="shared" si="11"/>
        <v>0</v>
      </c>
      <c r="V65" s="74">
        <f t="shared" si="9"/>
        <v>0</v>
      </c>
      <c r="W65" s="71">
        <v>0</v>
      </c>
      <c r="X65" s="75">
        <f t="shared" si="7"/>
        <v>0</v>
      </c>
      <c r="Y65" s="91">
        <v>0</v>
      </c>
      <c r="Z65" s="94">
        <f t="shared" si="8"/>
        <v>0</v>
      </c>
    </row>
    <row r="66" spans="1:26" ht="14.25" x14ac:dyDescent="0.2">
      <c r="A66" s="22">
        <v>1970</v>
      </c>
      <c r="B66" s="24" t="s">
        <v>56</v>
      </c>
      <c r="C66" s="51">
        <v>0</v>
      </c>
      <c r="D66" s="52">
        <v>0</v>
      </c>
      <c r="E66" s="52">
        <v>0</v>
      </c>
      <c r="F66" s="52">
        <v>0</v>
      </c>
      <c r="G66" s="53">
        <f t="shared" si="3"/>
        <v>0</v>
      </c>
      <c r="H66" s="54">
        <v>0</v>
      </c>
      <c r="I66" s="55">
        <v>0</v>
      </c>
      <c r="J66" s="61">
        <v>0</v>
      </c>
      <c r="K66" s="63">
        <v>0</v>
      </c>
      <c r="L66" s="63">
        <v>0</v>
      </c>
      <c r="M66" s="62">
        <f t="shared" si="4"/>
        <v>0</v>
      </c>
      <c r="N66" s="64">
        <v>0</v>
      </c>
      <c r="O66" s="64">
        <v>0</v>
      </c>
      <c r="P66" s="25">
        <v>0</v>
      </c>
      <c r="Q66" s="28">
        <f t="shared" si="5"/>
        <v>0</v>
      </c>
      <c r="R66" s="34">
        <v>0</v>
      </c>
      <c r="S66" s="27">
        <f t="shared" si="6"/>
        <v>0</v>
      </c>
      <c r="T66" s="73">
        <f t="shared" si="10"/>
        <v>0</v>
      </c>
      <c r="U66" s="73">
        <f t="shared" si="11"/>
        <v>0</v>
      </c>
      <c r="V66" s="74">
        <f t="shared" si="9"/>
        <v>0</v>
      </c>
      <c r="W66" s="71">
        <v>0</v>
      </c>
      <c r="X66" s="75">
        <f t="shared" si="7"/>
        <v>0</v>
      </c>
      <c r="Y66" s="91">
        <v>0</v>
      </c>
      <c r="Z66" s="94">
        <f t="shared" si="8"/>
        <v>0</v>
      </c>
    </row>
    <row r="67" spans="1:26" ht="14.25" x14ac:dyDescent="0.2">
      <c r="A67" s="22">
        <v>1975</v>
      </c>
      <c r="B67" s="23" t="s">
        <v>57</v>
      </c>
      <c r="C67" s="51">
        <v>0</v>
      </c>
      <c r="D67" s="52">
        <v>0</v>
      </c>
      <c r="E67" s="52">
        <v>0</v>
      </c>
      <c r="F67" s="52">
        <v>0</v>
      </c>
      <c r="G67" s="53">
        <f t="shared" si="3"/>
        <v>0</v>
      </c>
      <c r="H67" s="54">
        <v>0</v>
      </c>
      <c r="I67" s="55">
        <v>0</v>
      </c>
      <c r="J67" s="61">
        <v>0</v>
      </c>
      <c r="K67" s="63">
        <v>0</v>
      </c>
      <c r="L67" s="63">
        <v>0</v>
      </c>
      <c r="M67" s="62">
        <f t="shared" si="4"/>
        <v>0</v>
      </c>
      <c r="N67" s="64">
        <v>0</v>
      </c>
      <c r="O67" s="64">
        <v>0</v>
      </c>
      <c r="P67" s="25">
        <v>0</v>
      </c>
      <c r="Q67" s="28">
        <f t="shared" si="5"/>
        <v>0</v>
      </c>
      <c r="R67" s="34">
        <v>0</v>
      </c>
      <c r="S67" s="27">
        <f t="shared" si="6"/>
        <v>0</v>
      </c>
      <c r="T67" s="73">
        <f t="shared" si="10"/>
        <v>0</v>
      </c>
      <c r="U67" s="73">
        <f t="shared" si="11"/>
        <v>0</v>
      </c>
      <c r="V67" s="74">
        <f t="shared" si="9"/>
        <v>0</v>
      </c>
      <c r="W67" s="71">
        <v>0</v>
      </c>
      <c r="X67" s="75">
        <f t="shared" si="7"/>
        <v>0</v>
      </c>
      <c r="Y67" s="91">
        <v>0</v>
      </c>
      <c r="Z67" s="94">
        <f t="shared" si="8"/>
        <v>0</v>
      </c>
    </row>
    <row r="68" spans="1:26" ht="14.25" x14ac:dyDescent="0.2">
      <c r="A68" s="22">
        <v>1980</v>
      </c>
      <c r="B68" s="23" t="s">
        <v>58</v>
      </c>
      <c r="C68" s="51">
        <v>110748.56000000003</v>
      </c>
      <c r="D68" s="52">
        <v>26790.967299999997</v>
      </c>
      <c r="E68" s="52">
        <v>55490.740900000004</v>
      </c>
      <c r="F68" s="52">
        <v>0</v>
      </c>
      <c r="G68" s="53">
        <f t="shared" si="3"/>
        <v>28466.851800000033</v>
      </c>
      <c r="H68" s="54">
        <v>11025.053900000001</v>
      </c>
      <c r="I68" s="55">
        <v>0</v>
      </c>
      <c r="J68" s="61">
        <v>237952</v>
      </c>
      <c r="K68" s="63">
        <v>0</v>
      </c>
      <c r="L68" s="63">
        <v>0</v>
      </c>
      <c r="M68" s="62">
        <f t="shared" si="4"/>
        <v>237952</v>
      </c>
      <c r="N68" s="64">
        <v>0</v>
      </c>
      <c r="O68" s="64">
        <v>0</v>
      </c>
      <c r="P68" s="25">
        <v>4.6805615164917684</v>
      </c>
      <c r="Q68" s="28">
        <f t="shared" si="5"/>
        <v>0.21364957953795513</v>
      </c>
      <c r="R68" s="34">
        <v>10</v>
      </c>
      <c r="S68" s="27">
        <f t="shared" si="6"/>
        <v>0.1</v>
      </c>
      <c r="T68" s="73">
        <f t="shared" si="10"/>
        <v>17106.984817839289</v>
      </c>
      <c r="U68" s="73">
        <f t="shared" si="11"/>
        <v>23795.200000000001</v>
      </c>
      <c r="V68" s="74">
        <f t="shared" si="9"/>
        <v>0</v>
      </c>
      <c r="W68" s="71">
        <v>-5568.2000000000007</v>
      </c>
      <c r="X68" s="75">
        <f t="shared" si="7"/>
        <v>35333.984817839286</v>
      </c>
      <c r="Y68" s="91">
        <v>35409.06</v>
      </c>
      <c r="Z68" s="94">
        <f t="shared" si="8"/>
        <v>75.075182160711847</v>
      </c>
    </row>
    <row r="69" spans="1:26" ht="14.25" x14ac:dyDescent="0.2">
      <c r="A69" s="22">
        <v>1985</v>
      </c>
      <c r="B69" s="23" t="s">
        <v>59</v>
      </c>
      <c r="C69" s="51">
        <v>0</v>
      </c>
      <c r="D69" s="52">
        <v>0</v>
      </c>
      <c r="E69" s="52">
        <v>0</v>
      </c>
      <c r="F69" s="52">
        <v>0</v>
      </c>
      <c r="G69" s="53">
        <f t="shared" si="3"/>
        <v>0</v>
      </c>
      <c r="H69" s="54">
        <v>0</v>
      </c>
      <c r="I69" s="55">
        <v>0</v>
      </c>
      <c r="J69" s="61">
        <v>0</v>
      </c>
      <c r="K69" s="63">
        <v>0</v>
      </c>
      <c r="L69" s="63">
        <v>0</v>
      </c>
      <c r="M69" s="62">
        <f t="shared" si="4"/>
        <v>0</v>
      </c>
      <c r="N69" s="64">
        <v>0</v>
      </c>
      <c r="O69" s="64">
        <v>0</v>
      </c>
      <c r="P69" s="25">
        <v>0</v>
      </c>
      <c r="Q69" s="28">
        <f t="shared" si="5"/>
        <v>0</v>
      </c>
      <c r="R69" s="34">
        <v>0</v>
      </c>
      <c r="S69" s="27">
        <f t="shared" si="6"/>
        <v>0</v>
      </c>
      <c r="T69" s="73">
        <f t="shared" si="10"/>
        <v>0</v>
      </c>
      <c r="U69" s="73">
        <f t="shared" si="11"/>
        <v>0</v>
      </c>
      <c r="V69" s="74">
        <f t="shared" si="9"/>
        <v>0</v>
      </c>
      <c r="W69" s="71">
        <v>0</v>
      </c>
      <c r="X69" s="75">
        <f t="shared" si="7"/>
        <v>0</v>
      </c>
      <c r="Y69" s="91">
        <v>0</v>
      </c>
      <c r="Z69" s="94">
        <f t="shared" si="8"/>
        <v>0</v>
      </c>
    </row>
    <row r="70" spans="1:26" ht="14.25" x14ac:dyDescent="0.2">
      <c r="A70" s="22">
        <v>1990</v>
      </c>
      <c r="B70" s="38" t="s">
        <v>60</v>
      </c>
      <c r="C70" s="51">
        <v>0</v>
      </c>
      <c r="D70" s="52">
        <v>0</v>
      </c>
      <c r="E70" s="52">
        <v>0</v>
      </c>
      <c r="F70" s="52">
        <v>0</v>
      </c>
      <c r="G70" s="53">
        <f t="shared" si="3"/>
        <v>0</v>
      </c>
      <c r="H70" s="54">
        <v>0</v>
      </c>
      <c r="I70" s="55">
        <v>0</v>
      </c>
      <c r="J70" s="61">
        <v>0</v>
      </c>
      <c r="K70" s="63">
        <v>0</v>
      </c>
      <c r="L70" s="63">
        <v>0</v>
      </c>
      <c r="M70" s="62">
        <f t="shared" si="4"/>
        <v>0</v>
      </c>
      <c r="N70" s="64">
        <v>0</v>
      </c>
      <c r="O70" s="64">
        <v>0</v>
      </c>
      <c r="P70" s="25">
        <v>0</v>
      </c>
      <c r="Q70" s="28">
        <f t="shared" si="5"/>
        <v>0</v>
      </c>
      <c r="R70" s="34">
        <v>0</v>
      </c>
      <c r="S70" s="27">
        <f t="shared" si="6"/>
        <v>0</v>
      </c>
      <c r="T70" s="73">
        <f t="shared" si="10"/>
        <v>0</v>
      </c>
      <c r="U70" s="73">
        <f t="shared" si="11"/>
        <v>0</v>
      </c>
      <c r="V70" s="74">
        <f t="shared" si="9"/>
        <v>0</v>
      </c>
      <c r="W70" s="71">
        <v>0</v>
      </c>
      <c r="X70" s="75">
        <f t="shared" si="7"/>
        <v>0</v>
      </c>
      <c r="Y70" s="91">
        <v>0</v>
      </c>
      <c r="Z70" s="94">
        <f t="shared" si="8"/>
        <v>0</v>
      </c>
    </row>
    <row r="71" spans="1:26" ht="14.25" x14ac:dyDescent="0.2">
      <c r="A71" s="22">
        <v>1995</v>
      </c>
      <c r="B71" s="23" t="s">
        <v>70</v>
      </c>
      <c r="C71" s="51">
        <v>-169565.24999999994</v>
      </c>
      <c r="D71" s="52">
        <v>0</v>
      </c>
      <c r="E71" s="52">
        <v>0</v>
      </c>
      <c r="F71" s="52">
        <v>0</v>
      </c>
      <c r="G71" s="53">
        <f t="shared" si="3"/>
        <v>-169565.24999999994</v>
      </c>
      <c r="H71" s="54">
        <v>0</v>
      </c>
      <c r="I71" s="55">
        <v>0</v>
      </c>
      <c r="J71" s="61">
        <v>-6683.25</v>
      </c>
      <c r="K71" s="63">
        <v>0</v>
      </c>
      <c r="L71" s="63">
        <v>0</v>
      </c>
      <c r="M71" s="62">
        <f t="shared" si="4"/>
        <v>-6683.25</v>
      </c>
      <c r="N71" s="64">
        <v>0</v>
      </c>
      <c r="O71" s="64">
        <v>0</v>
      </c>
      <c r="P71" s="25">
        <v>38.54519913525241</v>
      </c>
      <c r="Q71" s="28">
        <f t="shared" si="5"/>
        <v>2.5943568133895738E-2</v>
      </c>
      <c r="R71" s="34">
        <v>45</v>
      </c>
      <c r="S71" s="27">
        <f t="shared" si="6"/>
        <v>2.2222222222222223E-2</v>
      </c>
      <c r="T71" s="73">
        <f t="shared" si="10"/>
        <v>-4399.1276165160625</v>
      </c>
      <c r="U71" s="73">
        <f t="shared" si="11"/>
        <v>-148.51666666666668</v>
      </c>
      <c r="V71" s="74">
        <f t="shared" si="9"/>
        <v>0</v>
      </c>
      <c r="W71" s="71">
        <v>0</v>
      </c>
      <c r="X71" s="75">
        <f t="shared" si="7"/>
        <v>-4547.6442831827289</v>
      </c>
      <c r="Y71" s="91">
        <v>-4547.6398888888889</v>
      </c>
      <c r="Z71" s="94">
        <f t="shared" si="8"/>
        <v>4.3942938400505227E-3</v>
      </c>
    </row>
    <row r="72" spans="1:26" ht="14.25" x14ac:dyDescent="0.2">
      <c r="A72" s="22">
        <v>1995</v>
      </c>
      <c r="B72" s="23" t="s">
        <v>112</v>
      </c>
      <c r="C72" s="51">
        <v>-164116.12</v>
      </c>
      <c r="D72" s="52">
        <v>0</v>
      </c>
      <c r="E72" s="52">
        <v>0</v>
      </c>
      <c r="F72" s="52">
        <v>0</v>
      </c>
      <c r="G72" s="53">
        <f t="shared" si="3"/>
        <v>-164116.12</v>
      </c>
      <c r="H72" s="54">
        <v>0</v>
      </c>
      <c r="I72" s="55">
        <v>0</v>
      </c>
      <c r="J72" s="61">
        <v>0</v>
      </c>
      <c r="K72" s="63">
        <v>0</v>
      </c>
      <c r="L72" s="63">
        <v>0</v>
      </c>
      <c r="M72" s="62">
        <f t="shared" si="4"/>
        <v>0</v>
      </c>
      <c r="N72" s="64">
        <v>0</v>
      </c>
      <c r="O72" s="64">
        <v>0</v>
      </c>
      <c r="P72" s="25">
        <v>52.817116713442701</v>
      </c>
      <c r="Q72" s="28">
        <f t="shared" si="5"/>
        <v>1.8933256153028245E-2</v>
      </c>
      <c r="R72" s="34">
        <v>60</v>
      </c>
      <c r="S72" s="27">
        <f t="shared" si="6"/>
        <v>1.6666666666666666E-2</v>
      </c>
      <c r="T72" s="73">
        <f t="shared" si="10"/>
        <v>-3107.2525388011218</v>
      </c>
      <c r="U72" s="73">
        <f t="shared" si="11"/>
        <v>0</v>
      </c>
      <c r="V72" s="74"/>
      <c r="W72" s="71">
        <v>0</v>
      </c>
      <c r="X72" s="75">
        <f t="shared" si="7"/>
        <v>-3107.2525388011218</v>
      </c>
      <c r="Y72" s="91">
        <v>-3107.251416666667</v>
      </c>
      <c r="Z72" s="94">
        <f t="shared" si="8"/>
        <v>1.1221344548175693E-3</v>
      </c>
    </row>
    <row r="73" spans="1:26" ht="14.25" x14ac:dyDescent="0.2">
      <c r="A73" s="22">
        <v>1995</v>
      </c>
      <c r="B73" s="23" t="s">
        <v>113</v>
      </c>
      <c r="C73" s="51">
        <v>-88520.37</v>
      </c>
      <c r="D73" s="52">
        <v>0</v>
      </c>
      <c r="E73" s="52">
        <v>0</v>
      </c>
      <c r="F73" s="52">
        <v>0</v>
      </c>
      <c r="G73" s="53">
        <f t="shared" si="3"/>
        <v>-88520.37</v>
      </c>
      <c r="H73" s="54">
        <v>0</v>
      </c>
      <c r="I73" s="55">
        <v>0</v>
      </c>
      <c r="J73" s="61">
        <v>-9013.56</v>
      </c>
      <c r="K73" s="63">
        <v>0</v>
      </c>
      <c r="L73" s="63">
        <v>0</v>
      </c>
      <c r="M73" s="62">
        <f t="shared" si="4"/>
        <v>-9013.56</v>
      </c>
      <c r="N73" s="64">
        <v>0</v>
      </c>
      <c r="O73" s="64">
        <v>0</v>
      </c>
      <c r="P73" s="25">
        <v>51.235749125459478</v>
      </c>
      <c r="Q73" s="28">
        <f t="shared" si="5"/>
        <v>1.9517622306084163E-2</v>
      </c>
      <c r="R73" s="34">
        <v>65</v>
      </c>
      <c r="S73" s="27">
        <f t="shared" si="6"/>
        <v>1.5384615384615385E-2</v>
      </c>
      <c r="T73" s="73">
        <f t="shared" si="10"/>
        <v>-1727.7071480548232</v>
      </c>
      <c r="U73" s="73">
        <f t="shared" si="11"/>
        <v>-138.67015384615385</v>
      </c>
      <c r="V73" s="74">
        <f t="shared" si="9"/>
        <v>0</v>
      </c>
      <c r="W73" s="71">
        <v>0</v>
      </c>
      <c r="X73" s="75">
        <f t="shared" si="7"/>
        <v>-1866.377301900977</v>
      </c>
      <c r="Y73" s="91">
        <v>-1877.9355</v>
      </c>
      <c r="Z73" s="94">
        <f t="shared" si="8"/>
        <v>-11.558198099023002</v>
      </c>
    </row>
    <row r="74" spans="1:26" ht="14.25" x14ac:dyDescent="0.2">
      <c r="A74" s="22">
        <v>1995</v>
      </c>
      <c r="B74" s="23" t="s">
        <v>114</v>
      </c>
      <c r="C74" s="51">
        <v>-578116.79</v>
      </c>
      <c r="D74" s="52">
        <v>0</v>
      </c>
      <c r="E74" s="52">
        <v>0</v>
      </c>
      <c r="F74" s="52">
        <v>0</v>
      </c>
      <c r="G74" s="53">
        <f t="shared" si="3"/>
        <v>-578116.79</v>
      </c>
      <c r="H74" s="54">
        <v>0</v>
      </c>
      <c r="I74" s="55">
        <v>0</v>
      </c>
      <c r="J74" s="61">
        <v>-97677.7</v>
      </c>
      <c r="K74" s="63">
        <v>0</v>
      </c>
      <c r="L74" s="63">
        <v>0</v>
      </c>
      <c r="M74" s="62">
        <f t="shared" si="4"/>
        <v>-97677.7</v>
      </c>
      <c r="N74" s="64">
        <v>0</v>
      </c>
      <c r="O74" s="64">
        <v>0</v>
      </c>
      <c r="P74" s="25">
        <v>59.128787261753125</v>
      </c>
      <c r="Q74" s="28">
        <f t="shared" si="5"/>
        <v>1.691223592280304E-2</v>
      </c>
      <c r="R74" s="34">
        <v>65</v>
      </c>
      <c r="S74" s="27">
        <f t="shared" si="6"/>
        <v>1.5384615384615385E-2</v>
      </c>
      <c r="T74" s="73">
        <f t="shared" si="10"/>
        <v>-9777.2475434135813</v>
      </c>
      <c r="U74" s="73">
        <f t="shared" si="11"/>
        <v>-1502.7338461538461</v>
      </c>
      <c r="V74" s="74">
        <f t="shared" si="9"/>
        <v>0</v>
      </c>
      <c r="W74" s="71">
        <v>0</v>
      </c>
      <c r="X74" s="75">
        <f t="shared" si="7"/>
        <v>-11279.981389567427</v>
      </c>
      <c r="Y74" s="91">
        <v>-11279.983</v>
      </c>
      <c r="Z74" s="94">
        <f t="shared" si="8"/>
        <v>-1.6104325732158031E-3</v>
      </c>
    </row>
    <row r="75" spans="1:26" ht="14.25" x14ac:dyDescent="0.2">
      <c r="A75" s="22">
        <v>1995</v>
      </c>
      <c r="B75" s="23" t="s">
        <v>115</v>
      </c>
      <c r="C75" s="51">
        <v>-1090529.3699999999</v>
      </c>
      <c r="D75" s="52">
        <v>0</v>
      </c>
      <c r="E75" s="52">
        <v>0</v>
      </c>
      <c r="F75" s="52">
        <v>0</v>
      </c>
      <c r="G75" s="53">
        <f t="shared" si="3"/>
        <v>-1090529.3699999999</v>
      </c>
      <c r="H75" s="54">
        <v>0</v>
      </c>
      <c r="I75" s="55">
        <v>0</v>
      </c>
      <c r="J75" s="61">
        <v>-144330.32</v>
      </c>
      <c r="K75" s="63">
        <v>0</v>
      </c>
      <c r="L75" s="63">
        <v>0</v>
      </c>
      <c r="M75" s="62">
        <f t="shared" si="4"/>
        <v>-144330.32</v>
      </c>
      <c r="N75" s="64">
        <v>0</v>
      </c>
      <c r="O75" s="64">
        <v>0</v>
      </c>
      <c r="P75" s="25">
        <v>37.000519863699509</v>
      </c>
      <c r="Q75" s="28">
        <f t="shared" si="5"/>
        <v>2.7026647292625761E-2</v>
      </c>
      <c r="R75" s="34">
        <v>45</v>
      </c>
      <c r="S75" s="27">
        <f t="shared" si="6"/>
        <v>2.2222222222222223E-2</v>
      </c>
      <c r="T75" s="73">
        <f t="shared" si="10"/>
        <v>-29473.352645239374</v>
      </c>
      <c r="U75" s="73">
        <f t="shared" si="11"/>
        <v>-3207.3404444444445</v>
      </c>
      <c r="V75" s="74">
        <f t="shared" si="9"/>
        <v>0</v>
      </c>
      <c r="W75" s="71">
        <v>0</v>
      </c>
      <c r="X75" s="75">
        <f t="shared" si="7"/>
        <v>-32680.69308968382</v>
      </c>
      <c r="Y75" s="91">
        <v>-32680.691666666666</v>
      </c>
      <c r="Z75" s="94">
        <f t="shared" si="8"/>
        <v>1.4230171545932535E-3</v>
      </c>
    </row>
    <row r="76" spans="1:26" ht="14.25" x14ac:dyDescent="0.2">
      <c r="A76" s="22">
        <v>1995</v>
      </c>
      <c r="B76" s="23" t="s">
        <v>116</v>
      </c>
      <c r="C76" s="51">
        <v>-1031864.9600000003</v>
      </c>
      <c r="D76" s="52">
        <v>0</v>
      </c>
      <c r="E76" s="52">
        <v>0</v>
      </c>
      <c r="F76" s="52">
        <v>0</v>
      </c>
      <c r="G76" s="53">
        <f t="shared" si="3"/>
        <v>-1031864.9600000003</v>
      </c>
      <c r="H76" s="54">
        <v>0</v>
      </c>
      <c r="I76" s="55">
        <v>0</v>
      </c>
      <c r="J76" s="61">
        <v>-171231.45</v>
      </c>
      <c r="K76" s="63">
        <v>0</v>
      </c>
      <c r="L76" s="63">
        <v>0</v>
      </c>
      <c r="M76" s="62">
        <f t="shared" si="4"/>
        <v>-171231.45</v>
      </c>
      <c r="N76" s="64">
        <v>0</v>
      </c>
      <c r="O76" s="64">
        <v>0</v>
      </c>
      <c r="P76" s="25">
        <v>38.474491157279623</v>
      </c>
      <c r="Q76" s="28">
        <f t="shared" si="5"/>
        <v>2.5991246925452672E-2</v>
      </c>
      <c r="R76" s="34">
        <v>45</v>
      </c>
      <c r="S76" s="27">
        <f t="shared" si="6"/>
        <v>2.2222222222222223E-2</v>
      </c>
      <c r="T76" s="73">
        <f t="shared" si="10"/>
        <v>-26819.456969082352</v>
      </c>
      <c r="U76" s="73">
        <f t="shared" si="11"/>
        <v>-3805.1433333333334</v>
      </c>
      <c r="V76" s="74"/>
      <c r="W76" s="71">
        <v>0</v>
      </c>
      <c r="X76" s="75">
        <f t="shared" si="7"/>
        <v>-30624.600302415685</v>
      </c>
      <c r="Y76" s="91">
        <v>-30624.601777777774</v>
      </c>
      <c r="Z76" s="94">
        <f t="shared" si="8"/>
        <v>-1.4753620889678132E-3</v>
      </c>
    </row>
    <row r="77" spans="1:26" ht="14.25" x14ac:dyDescent="0.2">
      <c r="A77" s="22">
        <v>1995</v>
      </c>
      <c r="B77" s="23" t="s">
        <v>71</v>
      </c>
      <c r="C77" s="51">
        <v>-1509639.2600000002</v>
      </c>
      <c r="D77" s="52">
        <v>0</v>
      </c>
      <c r="E77" s="52">
        <v>0</v>
      </c>
      <c r="F77" s="52">
        <v>0</v>
      </c>
      <c r="G77" s="53">
        <f t="shared" si="3"/>
        <v>-1509639.2600000002</v>
      </c>
      <c r="H77" s="54">
        <v>0</v>
      </c>
      <c r="I77" s="55">
        <v>0</v>
      </c>
      <c r="J77" s="61">
        <v>-143572.74</v>
      </c>
      <c r="K77" s="63">
        <v>0</v>
      </c>
      <c r="L77" s="63">
        <v>0</v>
      </c>
      <c r="M77" s="62">
        <f t="shared" si="4"/>
        <v>-143572.74</v>
      </c>
      <c r="N77" s="64">
        <v>0</v>
      </c>
      <c r="O77" s="64">
        <v>0</v>
      </c>
      <c r="P77" s="25">
        <v>38.056365728252011</v>
      </c>
      <c r="Q77" s="28">
        <f t="shared" si="5"/>
        <v>2.6276812850198863E-2</v>
      </c>
      <c r="R77" s="34">
        <v>45</v>
      </c>
      <c r="S77" s="27">
        <f t="shared" si="6"/>
        <v>2.2222222222222223E-2</v>
      </c>
      <c r="T77" s="73">
        <f t="shared" si="10"/>
        <v>-39668.508306332704</v>
      </c>
      <c r="U77" s="73">
        <f t="shared" si="11"/>
        <v>-3190.5053333333331</v>
      </c>
      <c r="V77" s="74">
        <f t="shared" si="9"/>
        <v>0</v>
      </c>
      <c r="W77" s="71">
        <v>0</v>
      </c>
      <c r="X77" s="75">
        <f t="shared" si="7"/>
        <v>-42859.013639666038</v>
      </c>
      <c r="Y77" s="91">
        <v>-42859.015666666673</v>
      </c>
      <c r="Z77" s="94">
        <f t="shared" si="8"/>
        <v>-2.0270006352802739E-3</v>
      </c>
    </row>
    <row r="78" spans="1:26" ht="14.25" x14ac:dyDescent="0.2">
      <c r="A78" s="22">
        <v>1995</v>
      </c>
      <c r="B78" s="23" t="s">
        <v>72</v>
      </c>
      <c r="C78" s="51">
        <v>-4319.3300000000017</v>
      </c>
      <c r="D78" s="52">
        <v>0</v>
      </c>
      <c r="E78" s="52">
        <v>0</v>
      </c>
      <c r="F78" s="52">
        <v>0</v>
      </c>
      <c r="G78" s="53">
        <f t="shared" si="3"/>
        <v>-4319.3300000000017</v>
      </c>
      <c r="H78" s="54">
        <v>0</v>
      </c>
      <c r="I78" s="55">
        <v>0</v>
      </c>
      <c r="J78" s="61">
        <v>0</v>
      </c>
      <c r="K78" s="63">
        <v>0</v>
      </c>
      <c r="L78" s="63">
        <v>0</v>
      </c>
      <c r="M78" s="62">
        <f t="shared" si="4"/>
        <v>0</v>
      </c>
      <c r="N78" s="64">
        <v>0</v>
      </c>
      <c r="O78" s="64">
        <v>0</v>
      </c>
      <c r="P78" s="25">
        <v>14.704250428596913</v>
      </c>
      <c r="Q78" s="28">
        <f t="shared" si="5"/>
        <v>6.8007546855648901E-2</v>
      </c>
      <c r="R78" s="34">
        <v>25</v>
      </c>
      <c r="S78" s="27">
        <f t="shared" si="6"/>
        <v>0.04</v>
      </c>
      <c r="T78" s="73">
        <f t="shared" si="10"/>
        <v>-293.7470373600101</v>
      </c>
      <c r="U78" s="73">
        <f t="shared" si="11"/>
        <v>0</v>
      </c>
      <c r="V78" s="74">
        <f t="shared" si="9"/>
        <v>0</v>
      </c>
      <c r="W78" s="71">
        <v>0</v>
      </c>
      <c r="X78" s="75">
        <f t="shared" si="7"/>
        <v>-293.7470373600101</v>
      </c>
      <c r="Y78" s="91">
        <v>-293.74540000000002</v>
      </c>
      <c r="Z78" s="94">
        <f t="shared" si="8"/>
        <v>1.6373600100791919E-3</v>
      </c>
    </row>
    <row r="79" spans="1:26" ht="14.25" x14ac:dyDescent="0.2">
      <c r="A79" s="22">
        <v>1995</v>
      </c>
      <c r="B79" s="23" t="s">
        <v>73</v>
      </c>
      <c r="C79" s="51">
        <v>-9619.73</v>
      </c>
      <c r="D79" s="52">
        <v>0</v>
      </c>
      <c r="E79" s="52">
        <v>0</v>
      </c>
      <c r="F79" s="52">
        <v>0</v>
      </c>
      <c r="G79" s="53">
        <f t="shared" si="3"/>
        <v>-9619.73</v>
      </c>
      <c r="H79" s="54">
        <v>0</v>
      </c>
      <c r="I79" s="55">
        <v>0</v>
      </c>
      <c r="J79" s="61">
        <v>0</v>
      </c>
      <c r="K79" s="63">
        <v>0</v>
      </c>
      <c r="L79" s="63">
        <v>0</v>
      </c>
      <c r="M79" s="62">
        <f t="shared" si="4"/>
        <v>0</v>
      </c>
      <c r="N79" s="64">
        <v>0</v>
      </c>
      <c r="O79" s="64">
        <v>0</v>
      </c>
      <c r="P79" s="25">
        <v>47</v>
      </c>
      <c r="Q79" s="28">
        <f t="shared" si="5"/>
        <v>2.1276595744680851E-2</v>
      </c>
      <c r="R79" s="34">
        <v>60</v>
      </c>
      <c r="S79" s="27">
        <f t="shared" si="6"/>
        <v>1.6666666666666666E-2</v>
      </c>
      <c r="T79" s="73">
        <f t="shared" si="10"/>
        <v>-204.67510638297873</v>
      </c>
      <c r="U79" s="73">
        <f t="shared" si="11"/>
        <v>0</v>
      </c>
      <c r="V79" s="74">
        <f t="shared" si="9"/>
        <v>0</v>
      </c>
      <c r="W79" s="71">
        <v>0</v>
      </c>
      <c r="X79" s="75">
        <f t="shared" si="7"/>
        <v>-204.67510638297873</v>
      </c>
      <c r="Y79" s="91">
        <v>-204.68</v>
      </c>
      <c r="Z79" s="94">
        <f t="shared" si="8"/>
        <v>-4.8936170212812158E-3</v>
      </c>
    </row>
    <row r="80" spans="1:26" ht="14.25" x14ac:dyDescent="0.2">
      <c r="A80" s="22">
        <v>1995</v>
      </c>
      <c r="B80" s="23" t="s">
        <v>74</v>
      </c>
      <c r="C80" s="51">
        <v>3.9999999999054126E-2</v>
      </c>
      <c r="D80" s="52">
        <v>0</v>
      </c>
      <c r="E80" s="52">
        <v>0</v>
      </c>
      <c r="F80" s="52">
        <v>0</v>
      </c>
      <c r="G80" s="53">
        <f t="shared" si="3"/>
        <v>3.9999999999054126E-2</v>
      </c>
      <c r="H80" s="54">
        <v>0</v>
      </c>
      <c r="I80" s="55">
        <v>0</v>
      </c>
      <c r="J80" s="61">
        <v>0</v>
      </c>
      <c r="K80" s="63">
        <v>0</v>
      </c>
      <c r="L80" s="63">
        <v>0</v>
      </c>
      <c r="M80" s="62">
        <f t="shared" si="4"/>
        <v>0</v>
      </c>
      <c r="N80" s="64">
        <v>0</v>
      </c>
      <c r="O80" s="64">
        <v>0</v>
      </c>
      <c r="P80" s="25">
        <v>0</v>
      </c>
      <c r="Q80" s="28">
        <f t="shared" si="5"/>
        <v>0</v>
      </c>
      <c r="R80" s="34">
        <v>0</v>
      </c>
      <c r="S80" s="27">
        <f t="shared" si="6"/>
        <v>0</v>
      </c>
      <c r="T80" s="73">
        <f t="shared" si="10"/>
        <v>0</v>
      </c>
      <c r="U80" s="73">
        <f t="shared" si="11"/>
        <v>0</v>
      </c>
      <c r="V80" s="74">
        <f t="shared" si="9"/>
        <v>0</v>
      </c>
      <c r="W80" s="71">
        <v>0</v>
      </c>
      <c r="X80" s="75">
        <f t="shared" si="7"/>
        <v>0</v>
      </c>
      <c r="Y80" s="91">
        <v>0</v>
      </c>
      <c r="Z80" s="94">
        <f t="shared" si="8"/>
        <v>0</v>
      </c>
    </row>
    <row r="81" spans="1:26" ht="14.25" x14ac:dyDescent="0.2">
      <c r="A81" s="22">
        <v>1606</v>
      </c>
      <c r="B81" s="23" t="s">
        <v>75</v>
      </c>
      <c r="C81" s="51">
        <v>9806.9499999999989</v>
      </c>
      <c r="D81" s="52">
        <v>9807</v>
      </c>
      <c r="E81" s="52">
        <v>0</v>
      </c>
      <c r="F81" s="52">
        <v>0</v>
      </c>
      <c r="G81" s="53">
        <f t="shared" si="3"/>
        <v>-5.0000000001091394E-2</v>
      </c>
      <c r="H81" s="54">
        <v>0</v>
      </c>
      <c r="I81" s="55">
        <v>0</v>
      </c>
      <c r="J81" s="61">
        <v>0</v>
      </c>
      <c r="K81" s="63">
        <v>0</v>
      </c>
      <c r="L81" s="63">
        <v>0</v>
      </c>
      <c r="M81" s="62">
        <f t="shared" si="4"/>
        <v>0</v>
      </c>
      <c r="N81" s="64">
        <v>0</v>
      </c>
      <c r="O81" s="64">
        <v>0</v>
      </c>
      <c r="P81" s="25">
        <v>20</v>
      </c>
      <c r="Q81" s="28">
        <f t="shared" si="5"/>
        <v>0.05</v>
      </c>
      <c r="R81" s="34">
        <v>0</v>
      </c>
      <c r="S81" s="27">
        <f t="shared" si="6"/>
        <v>0</v>
      </c>
      <c r="T81" s="73">
        <f t="shared" si="10"/>
        <v>-2.5000000000545697E-3</v>
      </c>
      <c r="U81" s="73">
        <f t="shared" si="11"/>
        <v>0</v>
      </c>
      <c r="V81" s="74">
        <f t="shared" si="9"/>
        <v>0</v>
      </c>
      <c r="W81" s="71">
        <v>0</v>
      </c>
      <c r="X81" s="75">
        <f t="shared" si="7"/>
        <v>-2.5000000000545697E-3</v>
      </c>
      <c r="Y81" s="91">
        <v>0</v>
      </c>
      <c r="Z81" s="94">
        <f t="shared" si="8"/>
        <v>2.5000000000545697E-3</v>
      </c>
    </row>
    <row r="82" spans="1:26" ht="14.25" x14ac:dyDescent="0.2">
      <c r="A82" s="22">
        <v>2440</v>
      </c>
      <c r="B82" s="23" t="s">
        <v>99</v>
      </c>
      <c r="C82" s="51">
        <v>0</v>
      </c>
      <c r="D82" s="52">
        <v>0</v>
      </c>
      <c r="E82" s="52">
        <v>0</v>
      </c>
      <c r="F82" s="52">
        <v>0</v>
      </c>
      <c r="G82" s="53">
        <f t="shared" si="3"/>
        <v>0</v>
      </c>
      <c r="H82" s="54">
        <v>0</v>
      </c>
      <c r="I82" s="55">
        <v>0</v>
      </c>
      <c r="J82" s="61">
        <v>9252.48</v>
      </c>
      <c r="K82" s="63">
        <v>0</v>
      </c>
      <c r="L82" s="63">
        <v>0</v>
      </c>
      <c r="M82" s="62">
        <f t="shared" si="4"/>
        <v>9252.48</v>
      </c>
      <c r="N82" s="64">
        <v>0</v>
      </c>
      <c r="O82" s="64">
        <v>-4658.47</v>
      </c>
      <c r="P82" s="25">
        <v>0</v>
      </c>
      <c r="Q82" s="28">
        <f t="shared" si="5"/>
        <v>0</v>
      </c>
      <c r="R82" s="34">
        <v>45</v>
      </c>
      <c r="S82" s="27">
        <f t="shared" si="6"/>
        <v>2.2222222222222223E-2</v>
      </c>
      <c r="T82" s="73">
        <f t="shared" si="10"/>
        <v>0</v>
      </c>
      <c r="U82" s="73">
        <f t="shared" si="11"/>
        <v>205.61066666666665</v>
      </c>
      <c r="V82" s="74">
        <f t="shared" si="9"/>
        <v>-51.760777777777783</v>
      </c>
      <c r="W82" s="71">
        <v>0</v>
      </c>
      <c r="X82" s="75">
        <f t="shared" si="7"/>
        <v>153.84988888888887</v>
      </c>
      <c r="Y82" s="91">
        <v>153.84988888888887</v>
      </c>
      <c r="Z82" s="94">
        <f t="shared" si="8"/>
        <v>0</v>
      </c>
    </row>
    <row r="83" spans="1:26" ht="25.5" customHeight="1" x14ac:dyDescent="0.2">
      <c r="A83" s="22">
        <v>2440</v>
      </c>
      <c r="B83" s="23" t="s">
        <v>100</v>
      </c>
      <c r="C83" s="51">
        <v>0</v>
      </c>
      <c r="D83" s="52">
        <v>0</v>
      </c>
      <c r="E83" s="52">
        <v>0</v>
      </c>
      <c r="F83" s="52">
        <v>0</v>
      </c>
      <c r="G83" s="53">
        <f t="shared" si="3"/>
        <v>0</v>
      </c>
      <c r="H83" s="54">
        <v>0</v>
      </c>
      <c r="I83" s="55">
        <v>0</v>
      </c>
      <c r="J83" s="61">
        <v>167.62</v>
      </c>
      <c r="K83" s="63">
        <v>0</v>
      </c>
      <c r="L83" s="63">
        <v>0</v>
      </c>
      <c r="M83" s="62">
        <f t="shared" si="4"/>
        <v>167.62</v>
      </c>
      <c r="N83" s="64">
        <v>0</v>
      </c>
      <c r="O83" s="64">
        <v>-4515.87</v>
      </c>
      <c r="P83" s="25">
        <v>0</v>
      </c>
      <c r="Q83" s="28">
        <f t="shared" si="5"/>
        <v>0</v>
      </c>
      <c r="R83" s="34">
        <v>60</v>
      </c>
      <c r="S83" s="27">
        <f t="shared" si="6"/>
        <v>1.6666666666666666E-2</v>
      </c>
      <c r="T83" s="73">
        <f t="shared" si="10"/>
        <v>0</v>
      </c>
      <c r="U83" s="73">
        <f t="shared" si="11"/>
        <v>2.7936666666666667</v>
      </c>
      <c r="V83" s="74">
        <f t="shared" si="9"/>
        <v>-37.632249999999999</v>
      </c>
      <c r="W83" s="71">
        <v>0</v>
      </c>
      <c r="X83" s="75">
        <f t="shared" si="7"/>
        <v>-34.838583333333332</v>
      </c>
      <c r="Y83" s="91">
        <v>-34.838583333333297</v>
      </c>
      <c r="Z83" s="94">
        <f t="shared" si="8"/>
        <v>3.5527136788005009E-14</v>
      </c>
    </row>
    <row r="84" spans="1:26" ht="25.5" customHeight="1" x14ac:dyDescent="0.2">
      <c r="A84" s="22">
        <v>2440</v>
      </c>
      <c r="B84" s="23" t="s">
        <v>101</v>
      </c>
      <c r="C84" s="51">
        <v>0</v>
      </c>
      <c r="D84" s="52">
        <v>0</v>
      </c>
      <c r="E84" s="52">
        <v>0</v>
      </c>
      <c r="F84" s="52">
        <v>0</v>
      </c>
      <c r="G84" s="53">
        <f t="shared" si="3"/>
        <v>0</v>
      </c>
      <c r="H84" s="54">
        <v>0</v>
      </c>
      <c r="I84" s="55">
        <v>0</v>
      </c>
      <c r="J84" s="61">
        <v>-15377.18</v>
      </c>
      <c r="K84" s="63">
        <v>0</v>
      </c>
      <c r="L84" s="63">
        <v>0</v>
      </c>
      <c r="M84" s="62">
        <f t="shared" si="4"/>
        <v>-15377.18</v>
      </c>
      <c r="N84" s="64">
        <v>0</v>
      </c>
      <c r="O84" s="64">
        <v>-8277.3799999999992</v>
      </c>
      <c r="P84" s="25">
        <v>0</v>
      </c>
      <c r="Q84" s="28">
        <f t="shared" si="5"/>
        <v>0</v>
      </c>
      <c r="R84" s="34">
        <v>60</v>
      </c>
      <c r="S84" s="27">
        <f t="shared" si="6"/>
        <v>1.6666666666666666E-2</v>
      </c>
      <c r="T84" s="73">
        <f t="shared" si="10"/>
        <v>0</v>
      </c>
      <c r="U84" s="73">
        <f t="shared" si="11"/>
        <v>-256.28633333333335</v>
      </c>
      <c r="V84" s="74">
        <f t="shared" si="9"/>
        <v>-68.978166666666667</v>
      </c>
      <c r="W84" s="71">
        <v>0</v>
      </c>
      <c r="X84" s="75">
        <f t="shared" si="7"/>
        <v>-325.2645</v>
      </c>
      <c r="Y84" s="91">
        <v>-325.26449999999983</v>
      </c>
      <c r="Z84" s="94">
        <f t="shared" si="8"/>
        <v>1.7053025658242404E-13</v>
      </c>
    </row>
    <row r="85" spans="1:26" ht="25.5" customHeight="1" x14ac:dyDescent="0.2">
      <c r="A85" s="22">
        <v>2440</v>
      </c>
      <c r="B85" s="23" t="s">
        <v>102</v>
      </c>
      <c r="C85" s="51">
        <v>0</v>
      </c>
      <c r="D85" s="52">
        <v>0</v>
      </c>
      <c r="E85" s="52">
        <v>0</v>
      </c>
      <c r="F85" s="52">
        <v>0</v>
      </c>
      <c r="G85" s="53">
        <f t="shared" ref="G85:G93" si="12">C85-D85-E85-F85</f>
        <v>0</v>
      </c>
      <c r="H85" s="54">
        <v>0</v>
      </c>
      <c r="I85" s="55">
        <v>0</v>
      </c>
      <c r="J85" s="61">
        <v>-219666.69</v>
      </c>
      <c r="K85" s="63">
        <v>0</v>
      </c>
      <c r="L85" s="63">
        <v>0</v>
      </c>
      <c r="M85" s="62">
        <f t="shared" ref="M85:M93" si="13">J85-K85-L85</f>
        <v>-219666.69</v>
      </c>
      <c r="N85" s="64">
        <v>0</v>
      </c>
      <c r="O85" s="64">
        <v>-95395.23</v>
      </c>
      <c r="P85" s="25">
        <v>0</v>
      </c>
      <c r="Q85" s="28">
        <f t="shared" ref="Q85:Q93" si="14">IF(P85=0,0,1/P85)</f>
        <v>0</v>
      </c>
      <c r="R85" s="34">
        <v>65</v>
      </c>
      <c r="S85" s="27">
        <f t="shared" ref="S85:S93" si="15">IF(R85=0,0,1/R85)</f>
        <v>1.5384615384615385E-2</v>
      </c>
      <c r="T85" s="73">
        <f t="shared" si="10"/>
        <v>0</v>
      </c>
      <c r="U85" s="73">
        <f t="shared" si="11"/>
        <v>-3379.4875384615384</v>
      </c>
      <c r="V85" s="74">
        <f t="shared" si="9"/>
        <v>-733.80946153846151</v>
      </c>
      <c r="W85" s="71">
        <v>0</v>
      </c>
      <c r="X85" s="75">
        <f t="shared" ref="X85:X93" si="16">IF(ISERROR(+T85+U85+V85+W85), 0, +T85+U85+V85+W85)</f>
        <v>-4113.2969999999996</v>
      </c>
      <c r="Y85" s="91">
        <v>-4113.2969999999996</v>
      </c>
      <c r="Z85" s="94">
        <f t="shared" ref="Z85:Z93" si="17">IF(ISERROR(+Y85-122), 0, +Y85-X85)</f>
        <v>0</v>
      </c>
    </row>
    <row r="86" spans="1:26" ht="25.5" customHeight="1" x14ac:dyDescent="0.2">
      <c r="A86" s="22">
        <v>2440</v>
      </c>
      <c r="B86" s="23" t="s">
        <v>103</v>
      </c>
      <c r="C86" s="51">
        <v>0</v>
      </c>
      <c r="D86" s="52">
        <v>0</v>
      </c>
      <c r="E86" s="52">
        <v>0</v>
      </c>
      <c r="F86" s="52">
        <v>0</v>
      </c>
      <c r="G86" s="53">
        <f t="shared" si="12"/>
        <v>0</v>
      </c>
      <c r="H86" s="54">
        <v>0</v>
      </c>
      <c r="I86" s="55">
        <v>0</v>
      </c>
      <c r="J86" s="61">
        <v>-212022.33</v>
      </c>
      <c r="K86" s="63">
        <v>0</v>
      </c>
      <c r="L86" s="63">
        <v>0</v>
      </c>
      <c r="M86" s="62">
        <f t="shared" si="13"/>
        <v>-212022.33</v>
      </c>
      <c r="N86" s="64">
        <v>0</v>
      </c>
      <c r="O86" s="64">
        <v>-108235.89</v>
      </c>
      <c r="P86" s="25">
        <v>0</v>
      </c>
      <c r="Q86" s="28">
        <f t="shared" si="14"/>
        <v>0</v>
      </c>
      <c r="R86" s="34">
        <v>45</v>
      </c>
      <c r="S86" s="27">
        <f t="shared" si="15"/>
        <v>2.2222222222222223E-2</v>
      </c>
      <c r="T86" s="73">
        <f t="shared" si="10"/>
        <v>0</v>
      </c>
      <c r="U86" s="73">
        <f t="shared" si="11"/>
        <v>-4711.6073333333334</v>
      </c>
      <c r="V86" s="74">
        <f t="shared" ref="V86:V93" si="18">IF(R86=0,0,+(O86*0.5)/R86)</f>
        <v>-1202.6210000000001</v>
      </c>
      <c r="W86" s="71">
        <v>0</v>
      </c>
      <c r="X86" s="75">
        <f t="shared" si="16"/>
        <v>-5914.2283333333335</v>
      </c>
      <c r="Y86" s="91">
        <v>-5914.2283333333344</v>
      </c>
      <c r="Z86" s="94">
        <f t="shared" si="17"/>
        <v>-9.0949470177292824E-13</v>
      </c>
    </row>
    <row r="87" spans="1:26" ht="25.5" customHeight="1" x14ac:dyDescent="0.2">
      <c r="A87" s="22">
        <v>2440</v>
      </c>
      <c r="B87" s="23" t="s">
        <v>104</v>
      </c>
      <c r="C87" s="51">
        <v>0</v>
      </c>
      <c r="D87" s="52">
        <v>0</v>
      </c>
      <c r="E87" s="52">
        <v>0</v>
      </c>
      <c r="F87" s="52">
        <v>0</v>
      </c>
      <c r="G87" s="53">
        <f t="shared" si="12"/>
        <v>0</v>
      </c>
      <c r="H87" s="54">
        <v>0</v>
      </c>
      <c r="I87" s="55">
        <v>0</v>
      </c>
      <c r="J87" s="61">
        <v>-207443.45</v>
      </c>
      <c r="K87" s="63">
        <v>0</v>
      </c>
      <c r="L87" s="63">
        <v>0</v>
      </c>
      <c r="M87" s="62">
        <f t="shared" si="13"/>
        <v>-207443.45</v>
      </c>
      <c r="N87" s="64">
        <v>0</v>
      </c>
      <c r="O87" s="64">
        <v>-262080.34</v>
      </c>
      <c r="P87" s="25">
        <v>0</v>
      </c>
      <c r="Q87" s="28">
        <f t="shared" si="14"/>
        <v>0</v>
      </c>
      <c r="R87" s="34">
        <v>45</v>
      </c>
      <c r="S87" s="27">
        <f t="shared" si="15"/>
        <v>2.2222222222222223E-2</v>
      </c>
      <c r="T87" s="73">
        <f t="shared" si="10"/>
        <v>0</v>
      </c>
      <c r="U87" s="73">
        <f t="shared" si="11"/>
        <v>-4609.8544444444451</v>
      </c>
      <c r="V87" s="74">
        <f t="shared" si="18"/>
        <v>-2912.0037777777779</v>
      </c>
      <c r="W87" s="71">
        <v>0</v>
      </c>
      <c r="X87" s="75">
        <f t="shared" si="16"/>
        <v>-7521.858222222223</v>
      </c>
      <c r="Y87" s="91">
        <v>-7521.858222222224</v>
      </c>
      <c r="Z87" s="94">
        <f t="shared" si="17"/>
        <v>-9.0949470177292824E-13</v>
      </c>
    </row>
    <row r="88" spans="1:26" ht="25.5" customHeight="1" x14ac:dyDescent="0.2">
      <c r="A88" s="22">
        <v>2440</v>
      </c>
      <c r="B88" s="23" t="s">
        <v>105</v>
      </c>
      <c r="C88" s="51">
        <v>0</v>
      </c>
      <c r="D88" s="52">
        <v>0</v>
      </c>
      <c r="E88" s="52">
        <v>0</v>
      </c>
      <c r="F88" s="52">
        <v>0</v>
      </c>
      <c r="G88" s="53">
        <f t="shared" si="12"/>
        <v>0</v>
      </c>
      <c r="H88" s="54">
        <v>0</v>
      </c>
      <c r="I88" s="55">
        <v>0</v>
      </c>
      <c r="J88" s="61">
        <v>-63054.84</v>
      </c>
      <c r="K88" s="63">
        <v>0</v>
      </c>
      <c r="L88" s="63">
        <v>0</v>
      </c>
      <c r="M88" s="62">
        <f t="shared" si="13"/>
        <v>-63054.84</v>
      </c>
      <c r="N88" s="64">
        <v>0</v>
      </c>
      <c r="O88" s="64">
        <v>-110362.11</v>
      </c>
      <c r="P88" s="25">
        <v>0</v>
      </c>
      <c r="Q88" s="28">
        <f t="shared" si="14"/>
        <v>0</v>
      </c>
      <c r="R88" s="34">
        <v>45</v>
      </c>
      <c r="S88" s="27">
        <f t="shared" si="15"/>
        <v>2.2222222222222223E-2</v>
      </c>
      <c r="T88" s="73">
        <f t="shared" si="10"/>
        <v>0</v>
      </c>
      <c r="U88" s="73">
        <f t="shared" si="11"/>
        <v>-1401.2186666666666</v>
      </c>
      <c r="V88" s="74">
        <f t="shared" si="18"/>
        <v>-1226.2456666666667</v>
      </c>
      <c r="W88" s="71">
        <v>0</v>
      </c>
      <c r="X88" s="75">
        <f t="shared" si="16"/>
        <v>-2627.4643333333333</v>
      </c>
      <c r="Y88" s="91">
        <v>-2627.464333333332</v>
      </c>
      <c r="Z88" s="94">
        <f t="shared" si="17"/>
        <v>1.3642420526593924E-12</v>
      </c>
    </row>
    <row r="89" spans="1:26" ht="14.25" x14ac:dyDescent="0.2">
      <c r="A89" s="22">
        <v>2440</v>
      </c>
      <c r="B89" s="23" t="s">
        <v>106</v>
      </c>
      <c r="C89" s="51">
        <v>0</v>
      </c>
      <c r="D89" s="52">
        <v>0</v>
      </c>
      <c r="E89" s="52">
        <v>0</v>
      </c>
      <c r="F89" s="52">
        <v>0</v>
      </c>
      <c r="G89" s="53">
        <f t="shared" si="12"/>
        <v>0</v>
      </c>
      <c r="H89" s="54">
        <v>0</v>
      </c>
      <c r="I89" s="55">
        <v>0</v>
      </c>
      <c r="J89" s="61">
        <v>-319.83</v>
      </c>
      <c r="K89" s="63">
        <v>0</v>
      </c>
      <c r="L89" s="63">
        <v>0</v>
      </c>
      <c r="M89" s="62">
        <f t="shared" si="13"/>
        <v>-319.83</v>
      </c>
      <c r="N89" s="64">
        <v>0</v>
      </c>
      <c r="O89" s="64">
        <v>-7196.27</v>
      </c>
      <c r="P89" s="25">
        <v>0</v>
      </c>
      <c r="Q89" s="28">
        <f t="shared" si="14"/>
        <v>0</v>
      </c>
      <c r="R89" s="34">
        <v>25</v>
      </c>
      <c r="S89" s="27">
        <f t="shared" si="15"/>
        <v>0.04</v>
      </c>
      <c r="T89" s="73">
        <f t="shared" si="10"/>
        <v>0</v>
      </c>
      <c r="U89" s="73">
        <f t="shared" si="11"/>
        <v>-12.793199999999999</v>
      </c>
      <c r="V89" s="74">
        <f t="shared" si="18"/>
        <v>-143.9254</v>
      </c>
      <c r="W89" s="71">
        <v>0</v>
      </c>
      <c r="X89" s="75">
        <f t="shared" si="16"/>
        <v>-156.71859999999998</v>
      </c>
      <c r="Y89" s="91">
        <v>-156.71459999999999</v>
      </c>
      <c r="Z89" s="94">
        <f t="shared" si="17"/>
        <v>3.9999999999906777E-3</v>
      </c>
    </row>
    <row r="90" spans="1:26" ht="14.25" x14ac:dyDescent="0.2">
      <c r="A90" s="22">
        <v>2440</v>
      </c>
      <c r="B90" s="23" t="s">
        <v>107</v>
      </c>
      <c r="C90" s="51">
        <v>0</v>
      </c>
      <c r="D90" s="52">
        <v>0</v>
      </c>
      <c r="E90" s="52">
        <v>0</v>
      </c>
      <c r="F90" s="52">
        <v>0</v>
      </c>
      <c r="G90" s="53">
        <f t="shared" si="12"/>
        <v>0</v>
      </c>
      <c r="H90" s="54">
        <v>0</v>
      </c>
      <c r="I90" s="55">
        <v>0</v>
      </c>
      <c r="J90" s="61">
        <v>0</v>
      </c>
      <c r="K90" s="63">
        <v>0</v>
      </c>
      <c r="L90" s="63">
        <v>0</v>
      </c>
      <c r="M90" s="62">
        <f t="shared" si="13"/>
        <v>0</v>
      </c>
      <c r="N90" s="64">
        <v>0</v>
      </c>
      <c r="O90" s="64">
        <v>0</v>
      </c>
      <c r="P90" s="25">
        <v>0</v>
      </c>
      <c r="Q90" s="28">
        <f t="shared" si="14"/>
        <v>0</v>
      </c>
      <c r="R90" s="34">
        <v>60</v>
      </c>
      <c r="S90" s="27">
        <f t="shared" si="15"/>
        <v>1.6666666666666666E-2</v>
      </c>
      <c r="T90" s="73">
        <f t="shared" si="10"/>
        <v>0</v>
      </c>
      <c r="U90" s="73">
        <f t="shared" si="11"/>
        <v>0</v>
      </c>
      <c r="V90" s="74">
        <f t="shared" si="18"/>
        <v>0</v>
      </c>
      <c r="W90" s="71">
        <v>0</v>
      </c>
      <c r="X90" s="75">
        <f t="shared" si="16"/>
        <v>0</v>
      </c>
      <c r="Y90" s="91">
        <v>0</v>
      </c>
      <c r="Z90" s="94">
        <f t="shared" si="17"/>
        <v>0</v>
      </c>
    </row>
    <row r="91" spans="1:26" ht="14.25" x14ac:dyDescent="0.2">
      <c r="A91" s="22">
        <v>2440</v>
      </c>
      <c r="B91" s="23" t="s">
        <v>108</v>
      </c>
      <c r="C91" s="51">
        <v>0</v>
      </c>
      <c r="D91" s="52">
        <v>0</v>
      </c>
      <c r="E91" s="52">
        <v>0</v>
      </c>
      <c r="F91" s="52">
        <v>0</v>
      </c>
      <c r="G91" s="53">
        <f t="shared" si="12"/>
        <v>0</v>
      </c>
      <c r="H91" s="54">
        <v>0</v>
      </c>
      <c r="I91" s="55">
        <v>0</v>
      </c>
      <c r="J91" s="61">
        <v>0</v>
      </c>
      <c r="K91" s="63">
        <v>0</v>
      </c>
      <c r="L91" s="63">
        <v>0</v>
      </c>
      <c r="M91" s="62">
        <f t="shared" si="13"/>
        <v>0</v>
      </c>
      <c r="N91" s="64">
        <v>0</v>
      </c>
      <c r="O91" s="64">
        <v>0</v>
      </c>
      <c r="P91" s="25">
        <v>0</v>
      </c>
      <c r="Q91" s="28">
        <f t="shared" si="14"/>
        <v>0</v>
      </c>
      <c r="R91" s="34">
        <v>0</v>
      </c>
      <c r="S91" s="27">
        <f t="shared" si="15"/>
        <v>0</v>
      </c>
      <c r="T91" s="73">
        <f t="shared" si="10"/>
        <v>0</v>
      </c>
      <c r="U91" s="73">
        <f t="shared" si="11"/>
        <v>0</v>
      </c>
      <c r="V91" s="74">
        <f t="shared" si="18"/>
        <v>0</v>
      </c>
      <c r="W91" s="71">
        <v>0</v>
      </c>
      <c r="X91" s="75">
        <f t="shared" si="16"/>
        <v>0</v>
      </c>
      <c r="Y91" s="91">
        <v>0</v>
      </c>
      <c r="Z91" s="94">
        <f t="shared" si="17"/>
        <v>0</v>
      </c>
    </row>
    <row r="92" spans="1:26" ht="14.25" x14ac:dyDescent="0.2">
      <c r="A92" s="22">
        <v>2440</v>
      </c>
      <c r="B92" s="23" t="s">
        <v>109</v>
      </c>
      <c r="C92" s="51">
        <v>0</v>
      </c>
      <c r="D92" s="52">
        <v>0</v>
      </c>
      <c r="E92" s="52">
        <v>0</v>
      </c>
      <c r="F92" s="52">
        <v>0</v>
      </c>
      <c r="G92" s="53">
        <f t="shared" si="12"/>
        <v>0</v>
      </c>
      <c r="H92" s="54">
        <v>0</v>
      </c>
      <c r="I92" s="55">
        <v>0</v>
      </c>
      <c r="J92" s="61">
        <v>0</v>
      </c>
      <c r="K92" s="63">
        <v>0</v>
      </c>
      <c r="L92" s="63">
        <v>0</v>
      </c>
      <c r="M92" s="62">
        <f t="shared" si="13"/>
        <v>0</v>
      </c>
      <c r="N92" s="64">
        <v>0</v>
      </c>
      <c r="O92" s="64">
        <v>0</v>
      </c>
      <c r="P92" s="25">
        <v>0</v>
      </c>
      <c r="Q92" s="28">
        <f t="shared" si="14"/>
        <v>0</v>
      </c>
      <c r="R92" s="34">
        <v>0</v>
      </c>
      <c r="S92" s="27">
        <f t="shared" si="15"/>
        <v>0</v>
      </c>
      <c r="T92" s="73">
        <f t="shared" si="10"/>
        <v>0</v>
      </c>
      <c r="U92" s="73">
        <f t="shared" si="11"/>
        <v>0</v>
      </c>
      <c r="V92" s="74">
        <f t="shared" si="18"/>
        <v>0</v>
      </c>
      <c r="W92" s="71">
        <v>0</v>
      </c>
      <c r="X92" s="75">
        <f t="shared" si="16"/>
        <v>0</v>
      </c>
      <c r="Y92" s="91">
        <v>0</v>
      </c>
      <c r="Z92" s="94">
        <f t="shared" si="17"/>
        <v>0</v>
      </c>
    </row>
    <row r="93" spans="1:26" ht="14.25" x14ac:dyDescent="0.2">
      <c r="A93" s="22">
        <v>2440</v>
      </c>
      <c r="B93" s="23" t="s">
        <v>110</v>
      </c>
      <c r="C93" s="56">
        <v>0</v>
      </c>
      <c r="D93" s="57">
        <v>0</v>
      </c>
      <c r="E93" s="57">
        <v>0</v>
      </c>
      <c r="F93" s="57">
        <v>0</v>
      </c>
      <c r="G93" s="58">
        <f t="shared" si="12"/>
        <v>0</v>
      </c>
      <c r="H93" s="59">
        <v>0</v>
      </c>
      <c r="I93" s="60">
        <v>0</v>
      </c>
      <c r="J93" s="65">
        <v>0</v>
      </c>
      <c r="K93" s="66">
        <v>0</v>
      </c>
      <c r="L93" s="66">
        <v>0</v>
      </c>
      <c r="M93" s="67">
        <f t="shared" si="13"/>
        <v>0</v>
      </c>
      <c r="N93" s="68">
        <v>0</v>
      </c>
      <c r="O93" s="68">
        <v>0</v>
      </c>
      <c r="P93" s="46">
        <v>0</v>
      </c>
      <c r="Q93" s="48">
        <f t="shared" si="14"/>
        <v>0</v>
      </c>
      <c r="R93" s="49">
        <v>0</v>
      </c>
      <c r="S93" s="50">
        <f t="shared" si="15"/>
        <v>0</v>
      </c>
      <c r="T93" s="76">
        <f t="shared" si="10"/>
        <v>0</v>
      </c>
      <c r="U93" s="76">
        <f t="shared" si="11"/>
        <v>0</v>
      </c>
      <c r="V93" s="77">
        <f t="shared" si="18"/>
        <v>0</v>
      </c>
      <c r="W93" s="85">
        <v>0</v>
      </c>
      <c r="X93" s="78">
        <f t="shared" si="16"/>
        <v>0</v>
      </c>
      <c r="Y93" s="92">
        <v>0</v>
      </c>
      <c r="Z93" s="95">
        <f t="shared" si="17"/>
        <v>0</v>
      </c>
    </row>
    <row r="94" spans="1:26" ht="15.75" thickBot="1" x14ac:dyDescent="0.3">
      <c r="A94" s="39"/>
      <c r="B94" s="40" t="s">
        <v>76</v>
      </c>
      <c r="C94" s="79">
        <f>SUM(C15:C93)</f>
        <v>21566950.621699993</v>
      </c>
      <c r="D94" s="80">
        <f t="shared" ref="D94:Z94" si="19">SUM(D15:D93)</f>
        <v>432501.82760000002</v>
      </c>
      <c r="E94" s="80">
        <f t="shared" si="19"/>
        <v>200786.0926</v>
      </c>
      <c r="F94" s="80">
        <f t="shared" si="19"/>
        <v>44200.13</v>
      </c>
      <c r="G94" s="81">
        <f t="shared" si="19"/>
        <v>20889462.571500007</v>
      </c>
      <c r="H94" s="79">
        <f t="shared" si="19"/>
        <v>44985.7696</v>
      </c>
      <c r="I94" s="81">
        <f t="shared" si="19"/>
        <v>0</v>
      </c>
      <c r="J94" s="82">
        <f t="shared" si="19"/>
        <v>2885477.5499999993</v>
      </c>
      <c r="K94" s="83">
        <f t="shared" si="19"/>
        <v>0</v>
      </c>
      <c r="L94" s="83">
        <f t="shared" si="19"/>
        <v>0</v>
      </c>
      <c r="M94" s="84">
        <f t="shared" si="19"/>
        <v>2885477.5499999993</v>
      </c>
      <c r="N94" s="82">
        <f t="shared" si="19"/>
        <v>0</v>
      </c>
      <c r="O94" s="82">
        <f t="shared" si="19"/>
        <v>3649237.7330719121</v>
      </c>
      <c r="P94" s="88"/>
      <c r="Q94" s="89"/>
      <c r="R94" s="89"/>
      <c r="S94" s="90"/>
      <c r="T94" s="86">
        <f t="shared" si="19"/>
        <v>807741.54926549247</v>
      </c>
      <c r="U94" s="86">
        <f t="shared" si="19"/>
        <v>178176.25553275063</v>
      </c>
      <c r="V94" s="89">
        <f t="shared" si="19"/>
        <v>63101.828069044197</v>
      </c>
      <c r="W94" s="89">
        <f t="shared" si="19"/>
        <v>-5568.2000000000007</v>
      </c>
      <c r="X94" s="90">
        <f t="shared" si="19"/>
        <v>1043451.4328672872</v>
      </c>
      <c r="Y94" s="93">
        <f t="shared" si="19"/>
        <v>1043514.8476275915</v>
      </c>
      <c r="Z94" s="87">
        <f t="shared" si="19"/>
        <v>63.414760304059349</v>
      </c>
    </row>
    <row r="95" spans="1:26" ht="14.25" x14ac:dyDescent="0.2">
      <c r="A95" s="41"/>
      <c r="B95" s="42"/>
      <c r="C95" s="43"/>
      <c r="D95" s="43"/>
      <c r="E95" s="43"/>
      <c r="F95" s="43"/>
      <c r="G95" s="43"/>
      <c r="H95" s="43"/>
      <c r="I95" s="43"/>
      <c r="J95" s="43"/>
      <c r="K95" s="43"/>
      <c r="L95" s="43"/>
      <c r="M95" s="43"/>
      <c r="N95" s="43"/>
      <c r="O95" s="43"/>
      <c r="P95" s="43"/>
      <c r="Q95" s="43"/>
      <c r="R95" s="44"/>
      <c r="S95" s="45"/>
      <c r="T95" s="43"/>
      <c r="U95" s="43"/>
      <c r="V95" s="43"/>
      <c r="W95" s="43"/>
      <c r="X95" s="43"/>
      <c r="Y95" s="43"/>
      <c r="Z95" s="43"/>
    </row>
    <row r="96" spans="1:26" x14ac:dyDescent="0.2">
      <c r="C96" s="20"/>
      <c r="O96" s="21">
        <v>3649237.7299999995</v>
      </c>
      <c r="Y96" s="21">
        <v>1043515.1100000005</v>
      </c>
      <c r="Z96" s="26"/>
    </row>
    <row r="97" spans="3:25" x14ac:dyDescent="0.2">
      <c r="O97" s="120">
        <f>+O94-O96</f>
        <v>3.0719125643372536E-3</v>
      </c>
      <c r="Y97" s="120">
        <f>+Y94-Y96</f>
        <v>-0.26237240899354219</v>
      </c>
    </row>
    <row r="112" spans="3:25" x14ac:dyDescent="0.2">
      <c r="C112" s="20"/>
    </row>
  </sheetData>
  <mergeCells count="16">
    <mergeCell ref="A13:A14"/>
    <mergeCell ref="B13:B14"/>
    <mergeCell ref="A8:B8"/>
    <mergeCell ref="C8:X8"/>
    <mergeCell ref="A9:B9"/>
    <mergeCell ref="C9:X9"/>
    <mergeCell ref="C12:O12"/>
    <mergeCell ref="P12:S12"/>
    <mergeCell ref="T12:X12"/>
    <mergeCell ref="A7:B7"/>
    <mergeCell ref="C7:X7"/>
    <mergeCell ref="A1:Z1"/>
    <mergeCell ref="A2:Z2"/>
    <mergeCell ref="A3:Z3"/>
    <mergeCell ref="A6:B6"/>
    <mergeCell ref="C6:X6"/>
  </mergeCells>
  <dataValidations count="1">
    <dataValidation allowBlank="1" showInputMessage="1" showErrorMessage="1" promptTitle="Date Format" prompt="E.g:  &quot;August 1, 2011&quot;" sqref="Z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Z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Z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Z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Z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Z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Z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Z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Z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Z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Z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Z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Z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Z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Z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xr:uid="{1C6CAC76-B8ED-4102-BB8E-C36634D9EF34}"/>
  </dataValidations>
  <printOptions horizontalCentered="1"/>
  <pageMargins left="0.11811023622047245" right="0.11811023622047245" top="0.19685039370078741" bottom="0.19685039370078741" header="0.11811023622047245" footer="0.11811023622047245"/>
  <pageSetup scale="2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D83F3-F350-4238-90D6-21430890F118}">
  <sheetPr>
    <pageSetUpPr fitToPage="1"/>
  </sheetPr>
  <dimension ref="A1:BUT112"/>
  <sheetViews>
    <sheetView zoomScale="75" zoomScaleNormal="75" workbookViewId="0">
      <selection activeCell="C13" sqref="C13:Z13"/>
    </sheetView>
  </sheetViews>
  <sheetFormatPr defaultRowHeight="12.75" x14ac:dyDescent="0.2"/>
  <cols>
    <col min="1" max="1" width="14.140625" style="1" customWidth="1"/>
    <col min="2" max="2" width="40.28515625" style="1" bestFit="1" customWidth="1"/>
    <col min="3" max="3" width="20.140625" style="1" bestFit="1" customWidth="1"/>
    <col min="4" max="4" width="17.140625" style="1" customWidth="1"/>
    <col min="5" max="6" width="15" style="1" customWidth="1"/>
    <col min="7" max="7" width="21.28515625" style="1" customWidth="1"/>
    <col min="8" max="8" width="18.28515625" style="1" customWidth="1"/>
    <col min="9" max="9" width="15" style="1" customWidth="1"/>
    <col min="10" max="11" width="19.5703125" style="1" customWidth="1"/>
    <col min="12" max="12" width="17.28515625" style="1" customWidth="1"/>
    <col min="13" max="13" width="17.5703125" style="1" customWidth="1"/>
    <col min="14" max="14" width="20.28515625" style="1" customWidth="1"/>
    <col min="15" max="15" width="16" style="1" customWidth="1"/>
    <col min="16" max="16" width="16.5703125" style="1" customWidth="1"/>
    <col min="17" max="17" width="14.85546875" style="1" customWidth="1"/>
    <col min="18" max="19" width="14.5703125" style="1" customWidth="1"/>
    <col min="20" max="20" width="18.5703125" style="1" customWidth="1"/>
    <col min="21" max="21" width="17.5703125" style="1" customWidth="1"/>
    <col min="22" max="22" width="18.28515625" style="1" customWidth="1"/>
    <col min="23" max="23" width="16" style="1" customWidth="1"/>
    <col min="24" max="24" width="16.85546875" style="1" bestFit="1" customWidth="1"/>
    <col min="25" max="25" width="23.28515625" style="1" customWidth="1"/>
    <col min="26" max="26" width="18.28515625" style="1" bestFit="1" customWidth="1"/>
    <col min="27" max="251" width="9.140625" style="1"/>
    <col min="252" max="252" width="2.7109375" style="1" customWidth="1"/>
    <col min="253" max="253" width="9.140625" style="1"/>
    <col min="254" max="254" width="40.28515625" style="1" bestFit="1" customWidth="1"/>
    <col min="255" max="255" width="12" style="1" customWidth="1"/>
    <col min="256" max="256" width="10" style="1" customWidth="1"/>
    <col min="257" max="257" width="14.85546875" style="1" customWidth="1"/>
    <col min="258" max="258" width="9.5703125" style="1" customWidth="1"/>
    <col min="259" max="260" width="12.28515625" style="1" customWidth="1"/>
    <col min="261" max="263" width="12.85546875" style="1" customWidth="1"/>
    <col min="264" max="264" width="12.7109375" style="1" customWidth="1"/>
    <col min="265" max="265" width="12.28515625" style="1" bestFit="1" customWidth="1"/>
    <col min="266" max="266" width="13.140625" style="1" customWidth="1"/>
    <col min="267" max="507" width="9.140625" style="1"/>
    <col min="508" max="508" width="2.7109375" style="1" customWidth="1"/>
    <col min="509" max="509" width="9.140625" style="1"/>
    <col min="510" max="510" width="40.28515625" style="1" bestFit="1" customWidth="1"/>
    <col min="511" max="511" width="12" style="1" customWidth="1"/>
    <col min="512" max="512" width="10" style="1" customWidth="1"/>
    <col min="513" max="513" width="14.85546875" style="1" customWidth="1"/>
    <col min="514" max="514" width="9.5703125" style="1" customWidth="1"/>
    <col min="515" max="516" width="12.28515625" style="1" customWidth="1"/>
    <col min="517" max="519" width="12.85546875" style="1" customWidth="1"/>
    <col min="520" max="520" width="12.7109375" style="1" customWidth="1"/>
    <col min="521" max="521" width="12.28515625" style="1" bestFit="1" customWidth="1"/>
    <col min="522" max="522" width="13.140625" style="1" customWidth="1"/>
    <col min="523" max="763" width="9.140625" style="1"/>
    <col min="764" max="764" width="2.7109375" style="1" customWidth="1"/>
    <col min="765" max="765" width="9.140625" style="1"/>
    <col min="766" max="766" width="40.28515625" style="1" bestFit="1" customWidth="1"/>
    <col min="767" max="767" width="12" style="1" customWidth="1"/>
    <col min="768" max="768" width="10" style="1" customWidth="1"/>
    <col min="769" max="769" width="14.85546875" style="1" customWidth="1"/>
    <col min="770" max="770" width="9.5703125" style="1" customWidth="1"/>
    <col min="771" max="772" width="12.28515625" style="1" customWidth="1"/>
    <col min="773" max="775" width="12.85546875" style="1" customWidth="1"/>
    <col min="776" max="776" width="12.7109375" style="1" customWidth="1"/>
    <col min="777" max="777" width="12.28515625" style="1" bestFit="1" customWidth="1"/>
    <col min="778" max="778" width="13.140625" style="1" customWidth="1"/>
    <col min="779" max="1019" width="9.140625" style="1"/>
    <col min="1020" max="1020" width="2.7109375" style="1" customWidth="1"/>
    <col min="1021" max="1021" width="9.140625" style="1"/>
    <col min="1022" max="1022" width="40.28515625" style="1" bestFit="1" customWidth="1"/>
    <col min="1023" max="1023" width="12" style="1" customWidth="1"/>
    <col min="1024" max="1024" width="10" style="1" customWidth="1"/>
    <col min="1025" max="1025" width="14.85546875" style="1" customWidth="1"/>
    <col min="1026" max="1026" width="9.5703125" style="1" customWidth="1"/>
    <col min="1027" max="1028" width="12.28515625" style="1" customWidth="1"/>
    <col min="1029" max="1031" width="12.85546875" style="1" customWidth="1"/>
    <col min="1032" max="1032" width="12.7109375" style="1" customWidth="1"/>
    <col min="1033" max="1033" width="12.28515625" style="1" bestFit="1" customWidth="1"/>
    <col min="1034" max="1034" width="13.140625" style="1" customWidth="1"/>
    <col min="1035" max="1275" width="9.140625" style="1"/>
    <col min="1276" max="1276" width="2.7109375" style="1" customWidth="1"/>
    <col min="1277" max="1277" width="9.140625" style="1"/>
    <col min="1278" max="1278" width="40.28515625" style="1" bestFit="1" customWidth="1"/>
    <col min="1279" max="1279" width="12" style="1" customWidth="1"/>
    <col min="1280" max="1280" width="10" style="1" customWidth="1"/>
    <col min="1281" max="1281" width="14.85546875" style="1" customWidth="1"/>
    <col min="1282" max="1282" width="9.5703125" style="1" customWidth="1"/>
    <col min="1283" max="1284" width="12.28515625" style="1" customWidth="1"/>
    <col min="1285" max="1287" width="12.85546875" style="1" customWidth="1"/>
    <col min="1288" max="1288" width="12.7109375" style="1" customWidth="1"/>
    <col min="1289" max="1289" width="12.28515625" style="1" bestFit="1" customWidth="1"/>
    <col min="1290" max="1290" width="13.140625" style="1" customWidth="1"/>
    <col min="1291" max="1531" width="9.140625" style="1"/>
    <col min="1532" max="1532" width="2.7109375" style="1" customWidth="1"/>
    <col min="1533" max="1533" width="9.140625" style="1"/>
    <col min="1534" max="1534" width="40.28515625" style="1" bestFit="1" customWidth="1"/>
    <col min="1535" max="1535" width="12" style="1" customWidth="1"/>
    <col min="1536" max="1536" width="10" style="1" customWidth="1"/>
    <col min="1537" max="1537" width="14.85546875" style="1" customWidth="1"/>
    <col min="1538" max="1538" width="9.5703125" style="1" customWidth="1"/>
    <col min="1539" max="1540" width="12.28515625" style="1" customWidth="1"/>
    <col min="1541" max="1543" width="12.85546875" style="1" customWidth="1"/>
    <col min="1544" max="1544" width="12.7109375" style="1" customWidth="1"/>
    <col min="1545" max="1545" width="12.28515625" style="1" bestFit="1" customWidth="1"/>
    <col min="1546" max="1546" width="13.140625" style="1" customWidth="1"/>
    <col min="1547" max="1787" width="9.140625" style="1"/>
    <col min="1788" max="1788" width="2.7109375" style="1" customWidth="1"/>
    <col min="1789" max="1789" width="9.140625" style="1"/>
    <col min="1790" max="1790" width="40.28515625" style="1" bestFit="1" customWidth="1"/>
    <col min="1791" max="1791" width="12" style="1" customWidth="1"/>
    <col min="1792" max="1792" width="10" style="1" customWidth="1"/>
    <col min="1793" max="1793" width="14.85546875" style="1" customWidth="1"/>
    <col min="1794" max="1794" width="9.5703125" style="1" customWidth="1"/>
    <col min="1795" max="1796" width="12.28515625" style="1" customWidth="1"/>
    <col min="1797" max="1799" width="12.85546875" style="1" customWidth="1"/>
    <col min="1800" max="1800" width="12.7109375" style="1" customWidth="1"/>
    <col min="1801" max="1801" width="12.28515625" style="1" bestFit="1" customWidth="1"/>
    <col min="1802" max="1802" width="13.140625" style="1" customWidth="1"/>
    <col min="1803" max="2043" width="9.140625" style="1"/>
    <col min="2044" max="2044" width="2.7109375" style="1" customWidth="1"/>
    <col min="2045" max="2045" width="9.140625" style="1"/>
    <col min="2046" max="2046" width="40.28515625" style="1" bestFit="1" customWidth="1"/>
    <col min="2047" max="2047" width="12" style="1" customWidth="1"/>
    <col min="2048" max="2048" width="10" style="1" customWidth="1"/>
    <col min="2049" max="2049" width="14.85546875" style="1" customWidth="1"/>
    <col min="2050" max="2050" width="9.5703125" style="1" customWidth="1"/>
    <col min="2051" max="2052" width="12.28515625" style="1" customWidth="1"/>
    <col min="2053" max="2055" width="12.85546875" style="1" customWidth="1"/>
    <col min="2056" max="2056" width="12.7109375" style="1" customWidth="1"/>
    <col min="2057" max="2057" width="12.28515625" style="1" bestFit="1" customWidth="1"/>
    <col min="2058" max="2058" width="13.140625" style="1" customWidth="1"/>
    <col min="2059" max="2299" width="9.140625" style="1"/>
    <col min="2300" max="2300" width="2.7109375" style="1" customWidth="1"/>
    <col min="2301" max="2301" width="9.140625" style="1"/>
    <col min="2302" max="2302" width="40.28515625" style="1" bestFit="1" customWidth="1"/>
    <col min="2303" max="2303" width="12" style="1" customWidth="1"/>
    <col min="2304" max="2304" width="10" style="1" customWidth="1"/>
    <col min="2305" max="2305" width="14.85546875" style="1" customWidth="1"/>
    <col min="2306" max="2306" width="9.5703125" style="1" customWidth="1"/>
    <col min="2307" max="2308" width="12.28515625" style="1" customWidth="1"/>
    <col min="2309" max="2311" width="12.85546875" style="1" customWidth="1"/>
    <col min="2312" max="2312" width="12.7109375" style="1" customWidth="1"/>
    <col min="2313" max="2313" width="12.28515625" style="1" bestFit="1" customWidth="1"/>
    <col min="2314" max="2314" width="13.140625" style="1" customWidth="1"/>
    <col min="2315" max="2555" width="9.140625" style="1"/>
    <col min="2556" max="2556" width="2.7109375" style="1" customWidth="1"/>
    <col min="2557" max="2557" width="9.140625" style="1"/>
    <col min="2558" max="2558" width="40.28515625" style="1" bestFit="1" customWidth="1"/>
    <col min="2559" max="2559" width="12" style="1" customWidth="1"/>
    <col min="2560" max="2560" width="10" style="1" customWidth="1"/>
    <col min="2561" max="2561" width="14.85546875" style="1" customWidth="1"/>
    <col min="2562" max="2562" width="9.5703125" style="1" customWidth="1"/>
    <col min="2563" max="2564" width="12.28515625" style="1" customWidth="1"/>
    <col min="2565" max="2567" width="12.85546875" style="1" customWidth="1"/>
    <col min="2568" max="2568" width="12.7109375" style="1" customWidth="1"/>
    <col min="2569" max="2569" width="12.28515625" style="1" bestFit="1" customWidth="1"/>
    <col min="2570" max="2570" width="13.140625" style="1" customWidth="1"/>
    <col min="2571" max="2811" width="9.140625" style="1"/>
    <col min="2812" max="2812" width="2.7109375" style="1" customWidth="1"/>
    <col min="2813" max="2813" width="9.140625" style="1"/>
    <col min="2814" max="2814" width="40.28515625" style="1" bestFit="1" customWidth="1"/>
    <col min="2815" max="2815" width="12" style="1" customWidth="1"/>
    <col min="2816" max="2816" width="10" style="1" customWidth="1"/>
    <col min="2817" max="2817" width="14.85546875" style="1" customWidth="1"/>
    <col min="2818" max="2818" width="9.5703125" style="1" customWidth="1"/>
    <col min="2819" max="2820" width="12.28515625" style="1" customWidth="1"/>
    <col min="2821" max="2823" width="12.85546875" style="1" customWidth="1"/>
    <col min="2824" max="2824" width="12.7109375" style="1" customWidth="1"/>
    <col min="2825" max="2825" width="12.28515625" style="1" bestFit="1" customWidth="1"/>
    <col min="2826" max="2826" width="13.140625" style="1" customWidth="1"/>
    <col min="2827" max="3067" width="9.140625" style="1"/>
    <col min="3068" max="3068" width="2.7109375" style="1" customWidth="1"/>
    <col min="3069" max="3069" width="9.140625" style="1"/>
    <col min="3070" max="3070" width="40.28515625" style="1" bestFit="1" customWidth="1"/>
    <col min="3071" max="3071" width="12" style="1" customWidth="1"/>
    <col min="3072" max="3072" width="10" style="1" customWidth="1"/>
    <col min="3073" max="3073" width="14.85546875" style="1" customWidth="1"/>
    <col min="3074" max="3074" width="9.5703125" style="1" customWidth="1"/>
    <col min="3075" max="3076" width="12.28515625" style="1" customWidth="1"/>
    <col min="3077" max="3079" width="12.85546875" style="1" customWidth="1"/>
    <col min="3080" max="3080" width="12.7109375" style="1" customWidth="1"/>
    <col min="3081" max="3081" width="12.28515625" style="1" bestFit="1" customWidth="1"/>
    <col min="3082" max="3082" width="13.140625" style="1" customWidth="1"/>
    <col min="3083" max="3323" width="9.140625" style="1"/>
    <col min="3324" max="3324" width="2.7109375" style="1" customWidth="1"/>
    <col min="3325" max="3325" width="9.140625" style="1"/>
    <col min="3326" max="3326" width="40.28515625" style="1" bestFit="1" customWidth="1"/>
    <col min="3327" max="3327" width="12" style="1" customWidth="1"/>
    <col min="3328" max="3328" width="10" style="1" customWidth="1"/>
    <col min="3329" max="3329" width="14.85546875" style="1" customWidth="1"/>
    <col min="3330" max="3330" width="9.5703125" style="1" customWidth="1"/>
    <col min="3331" max="3332" width="12.28515625" style="1" customWidth="1"/>
    <col min="3333" max="3335" width="12.85546875" style="1" customWidth="1"/>
    <col min="3336" max="3336" width="12.7109375" style="1" customWidth="1"/>
    <col min="3337" max="3337" width="12.28515625" style="1" bestFit="1" customWidth="1"/>
    <col min="3338" max="3338" width="13.140625" style="1" customWidth="1"/>
    <col min="3339" max="3579" width="9.140625" style="1"/>
    <col min="3580" max="3580" width="2.7109375" style="1" customWidth="1"/>
    <col min="3581" max="3581" width="9.140625" style="1"/>
    <col min="3582" max="3582" width="40.28515625" style="1" bestFit="1" customWidth="1"/>
    <col min="3583" max="3583" width="12" style="1" customWidth="1"/>
    <col min="3584" max="3584" width="10" style="1" customWidth="1"/>
    <col min="3585" max="3585" width="14.85546875" style="1" customWidth="1"/>
    <col min="3586" max="3586" width="9.5703125" style="1" customWidth="1"/>
    <col min="3587" max="3588" width="12.28515625" style="1" customWidth="1"/>
    <col min="3589" max="3591" width="12.85546875" style="1" customWidth="1"/>
    <col min="3592" max="3592" width="12.7109375" style="1" customWidth="1"/>
    <col min="3593" max="3593" width="12.28515625" style="1" bestFit="1" customWidth="1"/>
    <col min="3594" max="3594" width="13.140625" style="1" customWidth="1"/>
    <col min="3595" max="3835" width="9.140625" style="1"/>
    <col min="3836" max="3836" width="2.7109375" style="1" customWidth="1"/>
    <col min="3837" max="3837" width="9.140625" style="1"/>
    <col min="3838" max="3838" width="40.28515625" style="1" bestFit="1" customWidth="1"/>
    <col min="3839" max="3839" width="12" style="1" customWidth="1"/>
    <col min="3840" max="3840" width="10" style="1" customWidth="1"/>
    <col min="3841" max="3841" width="14.85546875" style="1" customWidth="1"/>
    <col min="3842" max="3842" width="9.5703125" style="1" customWidth="1"/>
    <col min="3843" max="3844" width="12.28515625" style="1" customWidth="1"/>
    <col min="3845" max="3847" width="12.85546875" style="1" customWidth="1"/>
    <col min="3848" max="3848" width="12.7109375" style="1" customWidth="1"/>
    <col min="3849" max="3849" width="12.28515625" style="1" bestFit="1" customWidth="1"/>
    <col min="3850" max="3850" width="13.140625" style="1" customWidth="1"/>
    <col min="3851" max="4091" width="9.140625" style="1"/>
    <col min="4092" max="4092" width="2.7109375" style="1" customWidth="1"/>
    <col min="4093" max="4093" width="9.140625" style="1"/>
    <col min="4094" max="4094" width="40.28515625" style="1" bestFit="1" customWidth="1"/>
    <col min="4095" max="4095" width="12" style="1" customWidth="1"/>
    <col min="4096" max="4096" width="10" style="1" customWidth="1"/>
    <col min="4097" max="4097" width="14.85546875" style="1" customWidth="1"/>
    <col min="4098" max="4098" width="9.5703125" style="1" customWidth="1"/>
    <col min="4099" max="4100" width="12.28515625" style="1" customWidth="1"/>
    <col min="4101" max="4103" width="12.85546875" style="1" customWidth="1"/>
    <col min="4104" max="4104" width="12.7109375" style="1" customWidth="1"/>
    <col min="4105" max="4105" width="12.28515625" style="1" bestFit="1" customWidth="1"/>
    <col min="4106" max="4106" width="13.140625" style="1" customWidth="1"/>
    <col min="4107" max="4347" width="9.140625" style="1"/>
    <col min="4348" max="4348" width="2.7109375" style="1" customWidth="1"/>
    <col min="4349" max="4349" width="9.140625" style="1"/>
    <col min="4350" max="4350" width="40.28515625" style="1" bestFit="1" customWidth="1"/>
    <col min="4351" max="4351" width="12" style="1" customWidth="1"/>
    <col min="4352" max="4352" width="10" style="1" customWidth="1"/>
    <col min="4353" max="4353" width="14.85546875" style="1" customWidth="1"/>
    <col min="4354" max="4354" width="9.5703125" style="1" customWidth="1"/>
    <col min="4355" max="4356" width="12.28515625" style="1" customWidth="1"/>
    <col min="4357" max="4359" width="12.85546875" style="1" customWidth="1"/>
    <col min="4360" max="4360" width="12.7109375" style="1" customWidth="1"/>
    <col min="4361" max="4361" width="12.28515625" style="1" bestFit="1" customWidth="1"/>
    <col min="4362" max="4362" width="13.140625" style="1" customWidth="1"/>
    <col min="4363" max="4603" width="9.140625" style="1"/>
    <col min="4604" max="4604" width="2.7109375" style="1" customWidth="1"/>
    <col min="4605" max="4605" width="9.140625" style="1"/>
    <col min="4606" max="4606" width="40.28515625" style="1" bestFit="1" customWidth="1"/>
    <col min="4607" max="4607" width="12" style="1" customWidth="1"/>
    <col min="4608" max="4608" width="10" style="1" customWidth="1"/>
    <col min="4609" max="4609" width="14.85546875" style="1" customWidth="1"/>
    <col min="4610" max="4610" width="9.5703125" style="1" customWidth="1"/>
    <col min="4611" max="4612" width="12.28515625" style="1" customWidth="1"/>
    <col min="4613" max="4615" width="12.85546875" style="1" customWidth="1"/>
    <col min="4616" max="4616" width="12.7109375" style="1" customWidth="1"/>
    <col min="4617" max="4617" width="12.28515625" style="1" bestFit="1" customWidth="1"/>
    <col min="4618" max="4618" width="13.140625" style="1" customWidth="1"/>
    <col min="4619" max="4859" width="9.140625" style="1"/>
    <col min="4860" max="4860" width="2.7109375" style="1" customWidth="1"/>
    <col min="4861" max="4861" width="9.140625" style="1"/>
    <col min="4862" max="4862" width="40.28515625" style="1" bestFit="1" customWidth="1"/>
    <col min="4863" max="4863" width="12" style="1" customWidth="1"/>
    <col min="4864" max="4864" width="10" style="1" customWidth="1"/>
    <col min="4865" max="4865" width="14.85546875" style="1" customWidth="1"/>
    <col min="4866" max="4866" width="9.5703125" style="1" customWidth="1"/>
    <col min="4867" max="4868" width="12.28515625" style="1" customWidth="1"/>
    <col min="4869" max="4871" width="12.85546875" style="1" customWidth="1"/>
    <col min="4872" max="4872" width="12.7109375" style="1" customWidth="1"/>
    <col min="4873" max="4873" width="12.28515625" style="1" bestFit="1" customWidth="1"/>
    <col min="4874" max="4874" width="13.140625" style="1" customWidth="1"/>
    <col min="4875" max="5115" width="9.140625" style="1"/>
    <col min="5116" max="5116" width="2.7109375" style="1" customWidth="1"/>
    <col min="5117" max="5117" width="9.140625" style="1"/>
    <col min="5118" max="5118" width="40.28515625" style="1" bestFit="1" customWidth="1"/>
    <col min="5119" max="5119" width="12" style="1" customWidth="1"/>
    <col min="5120" max="5120" width="10" style="1" customWidth="1"/>
    <col min="5121" max="5121" width="14.85546875" style="1" customWidth="1"/>
    <col min="5122" max="5122" width="9.5703125" style="1" customWidth="1"/>
    <col min="5123" max="5124" width="12.28515625" style="1" customWidth="1"/>
    <col min="5125" max="5127" width="12.85546875" style="1" customWidth="1"/>
    <col min="5128" max="5128" width="12.7109375" style="1" customWidth="1"/>
    <col min="5129" max="5129" width="12.28515625" style="1" bestFit="1" customWidth="1"/>
    <col min="5130" max="5130" width="13.140625" style="1" customWidth="1"/>
    <col min="5131" max="5371" width="9.140625" style="1"/>
    <col min="5372" max="5372" width="2.7109375" style="1" customWidth="1"/>
    <col min="5373" max="5373" width="9.140625" style="1"/>
    <col min="5374" max="5374" width="40.28515625" style="1" bestFit="1" customWidth="1"/>
    <col min="5375" max="5375" width="12" style="1" customWidth="1"/>
    <col min="5376" max="5376" width="10" style="1" customWidth="1"/>
    <col min="5377" max="5377" width="14.85546875" style="1" customWidth="1"/>
    <col min="5378" max="5378" width="9.5703125" style="1" customWidth="1"/>
    <col min="5379" max="5380" width="12.28515625" style="1" customWidth="1"/>
    <col min="5381" max="5383" width="12.85546875" style="1" customWidth="1"/>
    <col min="5384" max="5384" width="12.7109375" style="1" customWidth="1"/>
    <col min="5385" max="5385" width="12.28515625" style="1" bestFit="1" customWidth="1"/>
    <col min="5386" max="5386" width="13.140625" style="1" customWidth="1"/>
    <col min="5387" max="5627" width="9.140625" style="1"/>
    <col min="5628" max="5628" width="2.7109375" style="1" customWidth="1"/>
    <col min="5629" max="5629" width="9.140625" style="1"/>
    <col min="5630" max="5630" width="40.28515625" style="1" bestFit="1" customWidth="1"/>
    <col min="5631" max="5631" width="12" style="1" customWidth="1"/>
    <col min="5632" max="5632" width="10" style="1" customWidth="1"/>
    <col min="5633" max="5633" width="14.85546875" style="1" customWidth="1"/>
    <col min="5634" max="5634" width="9.5703125" style="1" customWidth="1"/>
    <col min="5635" max="5636" width="12.28515625" style="1" customWidth="1"/>
    <col min="5637" max="5639" width="12.85546875" style="1" customWidth="1"/>
    <col min="5640" max="5640" width="12.7109375" style="1" customWidth="1"/>
    <col min="5641" max="5641" width="12.28515625" style="1" bestFit="1" customWidth="1"/>
    <col min="5642" max="5642" width="13.140625" style="1" customWidth="1"/>
    <col min="5643" max="5883" width="9.140625" style="1"/>
    <col min="5884" max="5884" width="2.7109375" style="1" customWidth="1"/>
    <col min="5885" max="5885" width="9.140625" style="1"/>
    <col min="5886" max="5886" width="40.28515625" style="1" bestFit="1" customWidth="1"/>
    <col min="5887" max="5887" width="12" style="1" customWidth="1"/>
    <col min="5888" max="5888" width="10" style="1" customWidth="1"/>
    <col min="5889" max="5889" width="14.85546875" style="1" customWidth="1"/>
    <col min="5890" max="5890" width="9.5703125" style="1" customWidth="1"/>
    <col min="5891" max="5892" width="12.28515625" style="1" customWidth="1"/>
    <col min="5893" max="5895" width="12.85546875" style="1" customWidth="1"/>
    <col min="5896" max="5896" width="12.7109375" style="1" customWidth="1"/>
    <col min="5897" max="5897" width="12.28515625" style="1" bestFit="1" customWidth="1"/>
    <col min="5898" max="5898" width="13.140625" style="1" customWidth="1"/>
    <col min="5899" max="6139" width="9.140625" style="1"/>
    <col min="6140" max="6140" width="2.7109375" style="1" customWidth="1"/>
    <col min="6141" max="6141" width="9.140625" style="1"/>
    <col min="6142" max="6142" width="40.28515625" style="1" bestFit="1" customWidth="1"/>
    <col min="6143" max="6143" width="12" style="1" customWidth="1"/>
    <col min="6144" max="6144" width="10" style="1" customWidth="1"/>
    <col min="6145" max="6145" width="14.85546875" style="1" customWidth="1"/>
    <col min="6146" max="6146" width="9.5703125" style="1" customWidth="1"/>
    <col min="6147" max="6148" width="12.28515625" style="1" customWidth="1"/>
    <col min="6149" max="6151" width="12.85546875" style="1" customWidth="1"/>
    <col min="6152" max="6152" width="12.7109375" style="1" customWidth="1"/>
    <col min="6153" max="6153" width="12.28515625" style="1" bestFit="1" customWidth="1"/>
    <col min="6154" max="6154" width="13.140625" style="1" customWidth="1"/>
    <col min="6155" max="6395" width="9.140625" style="1"/>
    <col min="6396" max="6396" width="2.7109375" style="1" customWidth="1"/>
    <col min="6397" max="6397" width="9.140625" style="1"/>
    <col min="6398" max="6398" width="40.28515625" style="1" bestFit="1" customWidth="1"/>
    <col min="6399" max="6399" width="12" style="1" customWidth="1"/>
    <col min="6400" max="6400" width="10" style="1" customWidth="1"/>
    <col min="6401" max="6401" width="14.85546875" style="1" customWidth="1"/>
    <col min="6402" max="6402" width="9.5703125" style="1" customWidth="1"/>
    <col min="6403" max="6404" width="12.28515625" style="1" customWidth="1"/>
    <col min="6405" max="6407" width="12.85546875" style="1" customWidth="1"/>
    <col min="6408" max="6408" width="12.7109375" style="1" customWidth="1"/>
    <col min="6409" max="6409" width="12.28515625" style="1" bestFit="1" customWidth="1"/>
    <col min="6410" max="6410" width="13.140625" style="1" customWidth="1"/>
    <col min="6411" max="6651" width="9.140625" style="1"/>
    <col min="6652" max="6652" width="2.7109375" style="1" customWidth="1"/>
    <col min="6653" max="6653" width="9.140625" style="1"/>
    <col min="6654" max="6654" width="40.28515625" style="1" bestFit="1" customWidth="1"/>
    <col min="6655" max="6655" width="12" style="1" customWidth="1"/>
    <col min="6656" max="6656" width="10" style="1" customWidth="1"/>
    <col min="6657" max="6657" width="14.85546875" style="1" customWidth="1"/>
    <col min="6658" max="6658" width="9.5703125" style="1" customWidth="1"/>
    <col min="6659" max="6660" width="12.28515625" style="1" customWidth="1"/>
    <col min="6661" max="6663" width="12.85546875" style="1" customWidth="1"/>
    <col min="6664" max="6664" width="12.7109375" style="1" customWidth="1"/>
    <col min="6665" max="6665" width="12.28515625" style="1" bestFit="1" customWidth="1"/>
    <col min="6666" max="6666" width="13.140625" style="1" customWidth="1"/>
    <col min="6667" max="6907" width="9.140625" style="1"/>
    <col min="6908" max="6908" width="2.7109375" style="1" customWidth="1"/>
    <col min="6909" max="6909" width="9.140625" style="1"/>
    <col min="6910" max="6910" width="40.28515625" style="1" bestFit="1" customWidth="1"/>
    <col min="6911" max="6911" width="12" style="1" customWidth="1"/>
    <col min="6912" max="6912" width="10" style="1" customWidth="1"/>
    <col min="6913" max="6913" width="14.85546875" style="1" customWidth="1"/>
    <col min="6914" max="6914" width="9.5703125" style="1" customWidth="1"/>
    <col min="6915" max="6916" width="12.28515625" style="1" customWidth="1"/>
    <col min="6917" max="6919" width="12.85546875" style="1" customWidth="1"/>
    <col min="6920" max="6920" width="12.7109375" style="1" customWidth="1"/>
    <col min="6921" max="6921" width="12.28515625" style="1" bestFit="1" customWidth="1"/>
    <col min="6922" max="6922" width="13.140625" style="1" customWidth="1"/>
    <col min="6923" max="7163" width="9.140625" style="1"/>
    <col min="7164" max="7164" width="2.7109375" style="1" customWidth="1"/>
    <col min="7165" max="7165" width="9.140625" style="1"/>
    <col min="7166" max="7166" width="40.28515625" style="1" bestFit="1" customWidth="1"/>
    <col min="7167" max="7167" width="12" style="1" customWidth="1"/>
    <col min="7168" max="7168" width="10" style="1" customWidth="1"/>
    <col min="7169" max="7169" width="14.85546875" style="1" customWidth="1"/>
    <col min="7170" max="7170" width="9.5703125" style="1" customWidth="1"/>
    <col min="7171" max="7172" width="12.28515625" style="1" customWidth="1"/>
    <col min="7173" max="7175" width="12.85546875" style="1" customWidth="1"/>
    <col min="7176" max="7176" width="12.7109375" style="1" customWidth="1"/>
    <col min="7177" max="7177" width="12.28515625" style="1" bestFit="1" customWidth="1"/>
    <col min="7178" max="7178" width="13.140625" style="1" customWidth="1"/>
    <col min="7179" max="7419" width="9.140625" style="1"/>
    <col min="7420" max="7420" width="2.7109375" style="1" customWidth="1"/>
    <col min="7421" max="7421" width="9.140625" style="1"/>
    <col min="7422" max="7422" width="40.28515625" style="1" bestFit="1" customWidth="1"/>
    <col min="7423" max="7423" width="12" style="1" customWidth="1"/>
    <col min="7424" max="7424" width="10" style="1" customWidth="1"/>
    <col min="7425" max="7425" width="14.85546875" style="1" customWidth="1"/>
    <col min="7426" max="7426" width="9.5703125" style="1" customWidth="1"/>
    <col min="7427" max="7428" width="12.28515625" style="1" customWidth="1"/>
    <col min="7429" max="7431" width="12.85546875" style="1" customWidth="1"/>
    <col min="7432" max="7432" width="12.7109375" style="1" customWidth="1"/>
    <col min="7433" max="7433" width="12.28515625" style="1" bestFit="1" customWidth="1"/>
    <col min="7434" max="7434" width="13.140625" style="1" customWidth="1"/>
    <col min="7435" max="7675" width="9.140625" style="1"/>
    <col min="7676" max="7676" width="2.7109375" style="1" customWidth="1"/>
    <col min="7677" max="7677" width="9.140625" style="1"/>
    <col min="7678" max="7678" width="40.28515625" style="1" bestFit="1" customWidth="1"/>
    <col min="7679" max="7679" width="12" style="1" customWidth="1"/>
    <col min="7680" max="7680" width="10" style="1" customWidth="1"/>
    <col min="7681" max="7681" width="14.85546875" style="1" customWidth="1"/>
    <col min="7682" max="7682" width="9.5703125" style="1" customWidth="1"/>
    <col min="7683" max="7684" width="12.28515625" style="1" customWidth="1"/>
    <col min="7685" max="7687" width="12.85546875" style="1" customWidth="1"/>
    <col min="7688" max="7688" width="12.7109375" style="1" customWidth="1"/>
    <col min="7689" max="7689" width="12.28515625" style="1" bestFit="1" customWidth="1"/>
    <col min="7690" max="7690" width="13.140625" style="1" customWidth="1"/>
    <col min="7691" max="7931" width="9.140625" style="1"/>
    <col min="7932" max="7932" width="2.7109375" style="1" customWidth="1"/>
    <col min="7933" max="7933" width="9.140625" style="1"/>
    <col min="7934" max="7934" width="40.28515625" style="1" bestFit="1" customWidth="1"/>
    <col min="7935" max="7935" width="12" style="1" customWidth="1"/>
    <col min="7936" max="7936" width="10" style="1" customWidth="1"/>
    <col min="7937" max="7937" width="14.85546875" style="1" customWidth="1"/>
    <col min="7938" max="7938" width="9.5703125" style="1" customWidth="1"/>
    <col min="7939" max="7940" width="12.28515625" style="1" customWidth="1"/>
    <col min="7941" max="7943" width="12.85546875" style="1" customWidth="1"/>
    <col min="7944" max="7944" width="12.7109375" style="1" customWidth="1"/>
    <col min="7945" max="7945" width="12.28515625" style="1" bestFit="1" customWidth="1"/>
    <col min="7946" max="7946" width="13.140625" style="1" customWidth="1"/>
    <col min="7947" max="8187" width="9.140625" style="1"/>
    <col min="8188" max="8188" width="2.7109375" style="1" customWidth="1"/>
    <col min="8189" max="8189" width="9.140625" style="1"/>
    <col min="8190" max="8190" width="40.28515625" style="1" bestFit="1" customWidth="1"/>
    <col min="8191" max="8191" width="12" style="1" customWidth="1"/>
    <col min="8192" max="8192" width="10" style="1" customWidth="1"/>
    <col min="8193" max="8193" width="14.85546875" style="1" customWidth="1"/>
    <col min="8194" max="8194" width="9.5703125" style="1" customWidth="1"/>
    <col min="8195" max="8196" width="12.28515625" style="1" customWidth="1"/>
    <col min="8197" max="8199" width="12.85546875" style="1" customWidth="1"/>
    <col min="8200" max="8200" width="12.7109375" style="1" customWidth="1"/>
    <col min="8201" max="8201" width="12.28515625" style="1" bestFit="1" customWidth="1"/>
    <col min="8202" max="8202" width="13.140625" style="1" customWidth="1"/>
    <col min="8203" max="8443" width="9.140625" style="1"/>
    <col min="8444" max="8444" width="2.7109375" style="1" customWidth="1"/>
    <col min="8445" max="8445" width="9.140625" style="1"/>
    <col min="8446" max="8446" width="40.28515625" style="1" bestFit="1" customWidth="1"/>
    <col min="8447" max="8447" width="12" style="1" customWidth="1"/>
    <col min="8448" max="8448" width="10" style="1" customWidth="1"/>
    <col min="8449" max="8449" width="14.85546875" style="1" customWidth="1"/>
    <col min="8450" max="8450" width="9.5703125" style="1" customWidth="1"/>
    <col min="8451" max="8452" width="12.28515625" style="1" customWidth="1"/>
    <col min="8453" max="8455" width="12.85546875" style="1" customWidth="1"/>
    <col min="8456" max="8456" width="12.7109375" style="1" customWidth="1"/>
    <col min="8457" max="8457" width="12.28515625" style="1" bestFit="1" customWidth="1"/>
    <col min="8458" max="8458" width="13.140625" style="1" customWidth="1"/>
    <col min="8459" max="8699" width="9.140625" style="1"/>
    <col min="8700" max="8700" width="2.7109375" style="1" customWidth="1"/>
    <col min="8701" max="8701" width="9.140625" style="1"/>
    <col min="8702" max="8702" width="40.28515625" style="1" bestFit="1" customWidth="1"/>
    <col min="8703" max="8703" width="12" style="1" customWidth="1"/>
    <col min="8704" max="8704" width="10" style="1" customWidth="1"/>
    <col min="8705" max="8705" width="14.85546875" style="1" customWidth="1"/>
    <col min="8706" max="8706" width="9.5703125" style="1" customWidth="1"/>
    <col min="8707" max="8708" width="12.28515625" style="1" customWidth="1"/>
    <col min="8709" max="8711" width="12.85546875" style="1" customWidth="1"/>
    <col min="8712" max="8712" width="12.7109375" style="1" customWidth="1"/>
    <col min="8713" max="8713" width="12.28515625" style="1" bestFit="1" customWidth="1"/>
    <col min="8714" max="8714" width="13.140625" style="1" customWidth="1"/>
    <col min="8715" max="8955" width="9.140625" style="1"/>
    <col min="8956" max="8956" width="2.7109375" style="1" customWidth="1"/>
    <col min="8957" max="8957" width="9.140625" style="1"/>
    <col min="8958" max="8958" width="40.28515625" style="1" bestFit="1" customWidth="1"/>
    <col min="8959" max="8959" width="12" style="1" customWidth="1"/>
    <col min="8960" max="8960" width="10" style="1" customWidth="1"/>
    <col min="8961" max="8961" width="14.85546875" style="1" customWidth="1"/>
    <col min="8962" max="8962" width="9.5703125" style="1" customWidth="1"/>
    <col min="8963" max="8964" width="12.28515625" style="1" customWidth="1"/>
    <col min="8965" max="8967" width="12.85546875" style="1" customWidth="1"/>
    <col min="8968" max="8968" width="12.7109375" style="1" customWidth="1"/>
    <col min="8969" max="8969" width="12.28515625" style="1" bestFit="1" customWidth="1"/>
    <col min="8970" max="8970" width="13.140625" style="1" customWidth="1"/>
    <col min="8971" max="9211" width="9.140625" style="1"/>
    <col min="9212" max="9212" width="2.7109375" style="1" customWidth="1"/>
    <col min="9213" max="9213" width="9.140625" style="1"/>
    <col min="9214" max="9214" width="40.28515625" style="1" bestFit="1" customWidth="1"/>
    <col min="9215" max="9215" width="12" style="1" customWidth="1"/>
    <col min="9216" max="9216" width="10" style="1" customWidth="1"/>
    <col min="9217" max="9217" width="14.85546875" style="1" customWidth="1"/>
    <col min="9218" max="9218" width="9.5703125" style="1" customWidth="1"/>
    <col min="9219" max="9220" width="12.28515625" style="1" customWidth="1"/>
    <col min="9221" max="9223" width="12.85546875" style="1" customWidth="1"/>
    <col min="9224" max="9224" width="12.7109375" style="1" customWidth="1"/>
    <col min="9225" max="9225" width="12.28515625" style="1" bestFit="1" customWidth="1"/>
    <col min="9226" max="9226" width="13.140625" style="1" customWidth="1"/>
    <col min="9227" max="9467" width="9.140625" style="1"/>
    <col min="9468" max="9468" width="2.7109375" style="1" customWidth="1"/>
    <col min="9469" max="9469" width="9.140625" style="1"/>
    <col min="9470" max="9470" width="40.28515625" style="1" bestFit="1" customWidth="1"/>
    <col min="9471" max="9471" width="12" style="1" customWidth="1"/>
    <col min="9472" max="9472" width="10" style="1" customWidth="1"/>
    <col min="9473" max="9473" width="14.85546875" style="1" customWidth="1"/>
    <col min="9474" max="9474" width="9.5703125" style="1" customWidth="1"/>
    <col min="9475" max="9476" width="12.28515625" style="1" customWidth="1"/>
    <col min="9477" max="9479" width="12.85546875" style="1" customWidth="1"/>
    <col min="9480" max="9480" width="12.7109375" style="1" customWidth="1"/>
    <col min="9481" max="9481" width="12.28515625" style="1" bestFit="1" customWidth="1"/>
    <col min="9482" max="9482" width="13.140625" style="1" customWidth="1"/>
    <col min="9483" max="9723" width="9.140625" style="1"/>
    <col min="9724" max="9724" width="2.7109375" style="1" customWidth="1"/>
    <col min="9725" max="9725" width="9.140625" style="1"/>
    <col min="9726" max="9726" width="40.28515625" style="1" bestFit="1" customWidth="1"/>
    <col min="9727" max="9727" width="12" style="1" customWidth="1"/>
    <col min="9728" max="9728" width="10" style="1" customWidth="1"/>
    <col min="9729" max="9729" width="14.85546875" style="1" customWidth="1"/>
    <col min="9730" max="9730" width="9.5703125" style="1" customWidth="1"/>
    <col min="9731" max="9732" width="12.28515625" style="1" customWidth="1"/>
    <col min="9733" max="9735" width="12.85546875" style="1" customWidth="1"/>
    <col min="9736" max="9736" width="12.7109375" style="1" customWidth="1"/>
    <col min="9737" max="9737" width="12.28515625" style="1" bestFit="1" customWidth="1"/>
    <col min="9738" max="9738" width="13.140625" style="1" customWidth="1"/>
    <col min="9739" max="9979" width="9.140625" style="1"/>
    <col min="9980" max="9980" width="2.7109375" style="1" customWidth="1"/>
    <col min="9981" max="9981" width="9.140625" style="1"/>
    <col min="9982" max="9982" width="40.28515625" style="1" bestFit="1" customWidth="1"/>
    <col min="9983" max="9983" width="12" style="1" customWidth="1"/>
    <col min="9984" max="9984" width="10" style="1" customWidth="1"/>
    <col min="9985" max="9985" width="14.85546875" style="1" customWidth="1"/>
    <col min="9986" max="9986" width="9.5703125" style="1" customWidth="1"/>
    <col min="9987" max="9988" width="12.28515625" style="1" customWidth="1"/>
    <col min="9989" max="9991" width="12.85546875" style="1" customWidth="1"/>
    <col min="9992" max="9992" width="12.7109375" style="1" customWidth="1"/>
    <col min="9993" max="9993" width="12.28515625" style="1" bestFit="1" customWidth="1"/>
    <col min="9994" max="9994" width="13.140625" style="1" customWidth="1"/>
    <col min="9995" max="10235" width="9.140625" style="1"/>
    <col min="10236" max="10236" width="2.7109375" style="1" customWidth="1"/>
    <col min="10237" max="10237" width="9.140625" style="1"/>
    <col min="10238" max="10238" width="40.28515625" style="1" bestFit="1" customWidth="1"/>
    <col min="10239" max="10239" width="12" style="1" customWidth="1"/>
    <col min="10240" max="10240" width="10" style="1" customWidth="1"/>
    <col min="10241" max="10241" width="14.85546875" style="1" customWidth="1"/>
    <col min="10242" max="10242" width="9.5703125" style="1" customWidth="1"/>
    <col min="10243" max="10244" width="12.28515625" style="1" customWidth="1"/>
    <col min="10245" max="10247" width="12.85546875" style="1" customWidth="1"/>
    <col min="10248" max="10248" width="12.7109375" style="1" customWidth="1"/>
    <col min="10249" max="10249" width="12.28515625" style="1" bestFit="1" customWidth="1"/>
    <col min="10250" max="10250" width="13.140625" style="1" customWidth="1"/>
    <col min="10251" max="10491" width="9.140625" style="1"/>
    <col min="10492" max="10492" width="2.7109375" style="1" customWidth="1"/>
    <col min="10493" max="10493" width="9.140625" style="1"/>
    <col min="10494" max="10494" width="40.28515625" style="1" bestFit="1" customWidth="1"/>
    <col min="10495" max="10495" width="12" style="1" customWidth="1"/>
    <col min="10496" max="10496" width="10" style="1" customWidth="1"/>
    <col min="10497" max="10497" width="14.85546875" style="1" customWidth="1"/>
    <col min="10498" max="10498" width="9.5703125" style="1" customWidth="1"/>
    <col min="10499" max="10500" width="12.28515625" style="1" customWidth="1"/>
    <col min="10501" max="10503" width="12.85546875" style="1" customWidth="1"/>
    <col min="10504" max="10504" width="12.7109375" style="1" customWidth="1"/>
    <col min="10505" max="10505" width="12.28515625" style="1" bestFit="1" customWidth="1"/>
    <col min="10506" max="10506" width="13.140625" style="1" customWidth="1"/>
    <col min="10507" max="10747" width="9.140625" style="1"/>
    <col min="10748" max="10748" width="2.7109375" style="1" customWidth="1"/>
    <col min="10749" max="10749" width="9.140625" style="1"/>
    <col min="10750" max="10750" width="40.28515625" style="1" bestFit="1" customWidth="1"/>
    <col min="10751" max="10751" width="12" style="1" customWidth="1"/>
    <col min="10752" max="10752" width="10" style="1" customWidth="1"/>
    <col min="10753" max="10753" width="14.85546875" style="1" customWidth="1"/>
    <col min="10754" max="10754" width="9.5703125" style="1" customWidth="1"/>
    <col min="10755" max="10756" width="12.28515625" style="1" customWidth="1"/>
    <col min="10757" max="10759" width="12.85546875" style="1" customWidth="1"/>
    <col min="10760" max="10760" width="12.7109375" style="1" customWidth="1"/>
    <col min="10761" max="10761" width="12.28515625" style="1" bestFit="1" customWidth="1"/>
    <col min="10762" max="10762" width="13.140625" style="1" customWidth="1"/>
    <col min="10763" max="11003" width="9.140625" style="1"/>
    <col min="11004" max="11004" width="2.7109375" style="1" customWidth="1"/>
    <col min="11005" max="11005" width="9.140625" style="1"/>
    <col min="11006" max="11006" width="40.28515625" style="1" bestFit="1" customWidth="1"/>
    <col min="11007" max="11007" width="12" style="1" customWidth="1"/>
    <col min="11008" max="11008" width="10" style="1" customWidth="1"/>
    <col min="11009" max="11009" width="14.85546875" style="1" customWidth="1"/>
    <col min="11010" max="11010" width="9.5703125" style="1" customWidth="1"/>
    <col min="11011" max="11012" width="12.28515625" style="1" customWidth="1"/>
    <col min="11013" max="11015" width="12.85546875" style="1" customWidth="1"/>
    <col min="11016" max="11016" width="12.7109375" style="1" customWidth="1"/>
    <col min="11017" max="11017" width="12.28515625" style="1" bestFit="1" customWidth="1"/>
    <col min="11018" max="11018" width="13.140625" style="1" customWidth="1"/>
    <col min="11019" max="11259" width="9.140625" style="1"/>
    <col min="11260" max="11260" width="2.7109375" style="1" customWidth="1"/>
    <col min="11261" max="11261" width="9.140625" style="1"/>
    <col min="11262" max="11262" width="40.28515625" style="1" bestFit="1" customWidth="1"/>
    <col min="11263" max="11263" width="12" style="1" customWidth="1"/>
    <col min="11264" max="11264" width="10" style="1" customWidth="1"/>
    <col min="11265" max="11265" width="14.85546875" style="1" customWidth="1"/>
    <col min="11266" max="11266" width="9.5703125" style="1" customWidth="1"/>
    <col min="11267" max="11268" width="12.28515625" style="1" customWidth="1"/>
    <col min="11269" max="11271" width="12.85546875" style="1" customWidth="1"/>
    <col min="11272" max="11272" width="12.7109375" style="1" customWidth="1"/>
    <col min="11273" max="11273" width="12.28515625" style="1" bestFit="1" customWidth="1"/>
    <col min="11274" max="11274" width="13.140625" style="1" customWidth="1"/>
    <col min="11275" max="11515" width="9.140625" style="1"/>
    <col min="11516" max="11516" width="2.7109375" style="1" customWidth="1"/>
    <col min="11517" max="11517" width="9.140625" style="1"/>
    <col min="11518" max="11518" width="40.28515625" style="1" bestFit="1" customWidth="1"/>
    <col min="11519" max="11519" width="12" style="1" customWidth="1"/>
    <col min="11520" max="11520" width="10" style="1" customWidth="1"/>
    <col min="11521" max="11521" width="14.85546875" style="1" customWidth="1"/>
    <col min="11522" max="11522" width="9.5703125" style="1" customWidth="1"/>
    <col min="11523" max="11524" width="12.28515625" style="1" customWidth="1"/>
    <col min="11525" max="11527" width="12.85546875" style="1" customWidth="1"/>
    <col min="11528" max="11528" width="12.7109375" style="1" customWidth="1"/>
    <col min="11529" max="11529" width="12.28515625" style="1" bestFit="1" customWidth="1"/>
    <col min="11530" max="11530" width="13.140625" style="1" customWidth="1"/>
    <col min="11531" max="11771" width="9.140625" style="1"/>
    <col min="11772" max="11772" width="2.7109375" style="1" customWidth="1"/>
    <col min="11773" max="11773" width="9.140625" style="1"/>
    <col min="11774" max="11774" width="40.28515625" style="1" bestFit="1" customWidth="1"/>
    <col min="11775" max="11775" width="12" style="1" customWidth="1"/>
    <col min="11776" max="11776" width="10" style="1" customWidth="1"/>
    <col min="11777" max="11777" width="14.85546875" style="1" customWidth="1"/>
    <col min="11778" max="11778" width="9.5703125" style="1" customWidth="1"/>
    <col min="11779" max="11780" width="12.28515625" style="1" customWidth="1"/>
    <col min="11781" max="11783" width="12.85546875" style="1" customWidth="1"/>
    <col min="11784" max="11784" width="12.7109375" style="1" customWidth="1"/>
    <col min="11785" max="11785" width="12.28515625" style="1" bestFit="1" customWidth="1"/>
    <col min="11786" max="11786" width="13.140625" style="1" customWidth="1"/>
    <col min="11787" max="12027" width="9.140625" style="1"/>
    <col min="12028" max="12028" width="2.7109375" style="1" customWidth="1"/>
    <col min="12029" max="12029" width="9.140625" style="1"/>
    <col min="12030" max="12030" width="40.28515625" style="1" bestFit="1" customWidth="1"/>
    <col min="12031" max="12031" width="12" style="1" customWidth="1"/>
    <col min="12032" max="12032" width="10" style="1" customWidth="1"/>
    <col min="12033" max="12033" width="14.85546875" style="1" customWidth="1"/>
    <col min="12034" max="12034" width="9.5703125" style="1" customWidth="1"/>
    <col min="12035" max="12036" width="12.28515625" style="1" customWidth="1"/>
    <col min="12037" max="12039" width="12.85546875" style="1" customWidth="1"/>
    <col min="12040" max="12040" width="12.7109375" style="1" customWidth="1"/>
    <col min="12041" max="12041" width="12.28515625" style="1" bestFit="1" customWidth="1"/>
    <col min="12042" max="12042" width="13.140625" style="1" customWidth="1"/>
    <col min="12043" max="12283" width="9.140625" style="1"/>
    <col min="12284" max="12284" width="2.7109375" style="1" customWidth="1"/>
    <col min="12285" max="12285" width="9.140625" style="1"/>
    <col min="12286" max="12286" width="40.28515625" style="1" bestFit="1" customWidth="1"/>
    <col min="12287" max="12287" width="12" style="1" customWidth="1"/>
    <col min="12288" max="12288" width="10" style="1" customWidth="1"/>
    <col min="12289" max="12289" width="14.85546875" style="1" customWidth="1"/>
    <col min="12290" max="12290" width="9.5703125" style="1" customWidth="1"/>
    <col min="12291" max="12292" width="12.28515625" style="1" customWidth="1"/>
    <col min="12293" max="12295" width="12.85546875" style="1" customWidth="1"/>
    <col min="12296" max="12296" width="12.7109375" style="1" customWidth="1"/>
    <col min="12297" max="12297" width="12.28515625" style="1" bestFit="1" customWidth="1"/>
    <col min="12298" max="12298" width="13.140625" style="1" customWidth="1"/>
    <col min="12299" max="12539" width="9.140625" style="1"/>
    <col min="12540" max="12540" width="2.7109375" style="1" customWidth="1"/>
    <col min="12541" max="12541" width="9.140625" style="1"/>
    <col min="12542" max="12542" width="40.28515625" style="1" bestFit="1" customWidth="1"/>
    <col min="12543" max="12543" width="12" style="1" customWidth="1"/>
    <col min="12544" max="12544" width="10" style="1" customWidth="1"/>
    <col min="12545" max="12545" width="14.85546875" style="1" customWidth="1"/>
    <col min="12546" max="12546" width="9.5703125" style="1" customWidth="1"/>
    <col min="12547" max="12548" width="12.28515625" style="1" customWidth="1"/>
    <col min="12549" max="12551" width="12.85546875" style="1" customWidth="1"/>
    <col min="12552" max="12552" width="12.7109375" style="1" customWidth="1"/>
    <col min="12553" max="12553" width="12.28515625" style="1" bestFit="1" customWidth="1"/>
    <col min="12554" max="12554" width="13.140625" style="1" customWidth="1"/>
    <col min="12555" max="12795" width="9.140625" style="1"/>
    <col min="12796" max="12796" width="2.7109375" style="1" customWidth="1"/>
    <col min="12797" max="12797" width="9.140625" style="1"/>
    <col min="12798" max="12798" width="40.28515625" style="1" bestFit="1" customWidth="1"/>
    <col min="12799" max="12799" width="12" style="1" customWidth="1"/>
    <col min="12800" max="12800" width="10" style="1" customWidth="1"/>
    <col min="12801" max="12801" width="14.85546875" style="1" customWidth="1"/>
    <col min="12802" max="12802" width="9.5703125" style="1" customWidth="1"/>
    <col min="12803" max="12804" width="12.28515625" style="1" customWidth="1"/>
    <col min="12805" max="12807" width="12.85546875" style="1" customWidth="1"/>
    <col min="12808" max="12808" width="12.7109375" style="1" customWidth="1"/>
    <col min="12809" max="12809" width="12.28515625" style="1" bestFit="1" customWidth="1"/>
    <col min="12810" max="12810" width="13.140625" style="1" customWidth="1"/>
    <col min="12811" max="13051" width="9.140625" style="1"/>
    <col min="13052" max="13052" width="2.7109375" style="1" customWidth="1"/>
    <col min="13053" max="13053" width="9.140625" style="1"/>
    <col min="13054" max="13054" width="40.28515625" style="1" bestFit="1" customWidth="1"/>
    <col min="13055" max="13055" width="12" style="1" customWidth="1"/>
    <col min="13056" max="13056" width="10" style="1" customWidth="1"/>
    <col min="13057" max="13057" width="14.85546875" style="1" customWidth="1"/>
    <col min="13058" max="13058" width="9.5703125" style="1" customWidth="1"/>
    <col min="13059" max="13060" width="12.28515625" style="1" customWidth="1"/>
    <col min="13061" max="13063" width="12.85546875" style="1" customWidth="1"/>
    <col min="13064" max="13064" width="12.7109375" style="1" customWidth="1"/>
    <col min="13065" max="13065" width="12.28515625" style="1" bestFit="1" customWidth="1"/>
    <col min="13066" max="13066" width="13.140625" style="1" customWidth="1"/>
    <col min="13067" max="13307" width="9.140625" style="1"/>
    <col min="13308" max="13308" width="2.7109375" style="1" customWidth="1"/>
    <col min="13309" max="13309" width="9.140625" style="1"/>
    <col min="13310" max="13310" width="40.28515625" style="1" bestFit="1" customWidth="1"/>
    <col min="13311" max="13311" width="12" style="1" customWidth="1"/>
    <col min="13312" max="13312" width="10" style="1" customWidth="1"/>
    <col min="13313" max="13313" width="14.85546875" style="1" customWidth="1"/>
    <col min="13314" max="13314" width="9.5703125" style="1" customWidth="1"/>
    <col min="13315" max="13316" width="12.28515625" style="1" customWidth="1"/>
    <col min="13317" max="13319" width="12.85546875" style="1" customWidth="1"/>
    <col min="13320" max="13320" width="12.7109375" style="1" customWidth="1"/>
    <col min="13321" max="13321" width="12.28515625" style="1" bestFit="1" customWidth="1"/>
    <col min="13322" max="13322" width="13.140625" style="1" customWidth="1"/>
    <col min="13323" max="13563" width="9.140625" style="1"/>
    <col min="13564" max="13564" width="2.7109375" style="1" customWidth="1"/>
    <col min="13565" max="13565" width="9.140625" style="1"/>
    <col min="13566" max="13566" width="40.28515625" style="1" bestFit="1" customWidth="1"/>
    <col min="13567" max="13567" width="12" style="1" customWidth="1"/>
    <col min="13568" max="13568" width="10" style="1" customWidth="1"/>
    <col min="13569" max="13569" width="14.85546875" style="1" customWidth="1"/>
    <col min="13570" max="13570" width="9.5703125" style="1" customWidth="1"/>
    <col min="13571" max="13572" width="12.28515625" style="1" customWidth="1"/>
    <col min="13573" max="13575" width="12.85546875" style="1" customWidth="1"/>
    <col min="13576" max="13576" width="12.7109375" style="1" customWidth="1"/>
    <col min="13577" max="13577" width="12.28515625" style="1" bestFit="1" customWidth="1"/>
    <col min="13578" max="13578" width="13.140625" style="1" customWidth="1"/>
    <col min="13579" max="13819" width="9.140625" style="1"/>
    <col min="13820" max="13820" width="2.7109375" style="1" customWidth="1"/>
    <col min="13821" max="13821" width="9.140625" style="1"/>
    <col min="13822" max="13822" width="40.28515625" style="1" bestFit="1" customWidth="1"/>
    <col min="13823" max="13823" width="12" style="1" customWidth="1"/>
    <col min="13824" max="13824" width="10" style="1" customWidth="1"/>
    <col min="13825" max="13825" width="14.85546875" style="1" customWidth="1"/>
    <col min="13826" max="13826" width="9.5703125" style="1" customWidth="1"/>
    <col min="13827" max="13828" width="12.28515625" style="1" customWidth="1"/>
    <col min="13829" max="13831" width="12.85546875" style="1" customWidth="1"/>
    <col min="13832" max="13832" width="12.7109375" style="1" customWidth="1"/>
    <col min="13833" max="13833" width="12.28515625" style="1" bestFit="1" customWidth="1"/>
    <col min="13834" max="13834" width="13.140625" style="1" customWidth="1"/>
    <col min="13835" max="14075" width="9.140625" style="1"/>
    <col min="14076" max="14076" width="2.7109375" style="1" customWidth="1"/>
    <col min="14077" max="14077" width="9.140625" style="1"/>
    <col min="14078" max="14078" width="40.28515625" style="1" bestFit="1" customWidth="1"/>
    <col min="14079" max="14079" width="12" style="1" customWidth="1"/>
    <col min="14080" max="14080" width="10" style="1" customWidth="1"/>
    <col min="14081" max="14081" width="14.85546875" style="1" customWidth="1"/>
    <col min="14082" max="14082" width="9.5703125" style="1" customWidth="1"/>
    <col min="14083" max="14084" width="12.28515625" style="1" customWidth="1"/>
    <col min="14085" max="14087" width="12.85546875" style="1" customWidth="1"/>
    <col min="14088" max="14088" width="12.7109375" style="1" customWidth="1"/>
    <col min="14089" max="14089" width="12.28515625" style="1" bestFit="1" customWidth="1"/>
    <col min="14090" max="14090" width="13.140625" style="1" customWidth="1"/>
    <col min="14091" max="14331" width="9.140625" style="1"/>
    <col min="14332" max="14332" width="2.7109375" style="1" customWidth="1"/>
    <col min="14333" max="14333" width="9.140625" style="1"/>
    <col min="14334" max="14334" width="40.28515625" style="1" bestFit="1" customWidth="1"/>
    <col min="14335" max="14335" width="12" style="1" customWidth="1"/>
    <col min="14336" max="14336" width="10" style="1" customWidth="1"/>
    <col min="14337" max="14337" width="14.85546875" style="1" customWidth="1"/>
    <col min="14338" max="14338" width="9.5703125" style="1" customWidth="1"/>
    <col min="14339" max="14340" width="12.28515625" style="1" customWidth="1"/>
    <col min="14341" max="14343" width="12.85546875" style="1" customWidth="1"/>
    <col min="14344" max="14344" width="12.7109375" style="1" customWidth="1"/>
    <col min="14345" max="14345" width="12.28515625" style="1" bestFit="1" customWidth="1"/>
    <col min="14346" max="14346" width="13.140625" style="1" customWidth="1"/>
    <col min="14347" max="14587" width="9.140625" style="1"/>
    <col min="14588" max="14588" width="2.7109375" style="1" customWidth="1"/>
    <col min="14589" max="14589" width="9.140625" style="1"/>
    <col min="14590" max="14590" width="40.28515625" style="1" bestFit="1" customWidth="1"/>
    <col min="14591" max="14591" width="12" style="1" customWidth="1"/>
    <col min="14592" max="14592" width="10" style="1" customWidth="1"/>
    <col min="14593" max="14593" width="14.85546875" style="1" customWidth="1"/>
    <col min="14594" max="14594" width="9.5703125" style="1" customWidth="1"/>
    <col min="14595" max="14596" width="12.28515625" style="1" customWidth="1"/>
    <col min="14597" max="14599" width="12.85546875" style="1" customWidth="1"/>
    <col min="14600" max="14600" width="12.7109375" style="1" customWidth="1"/>
    <col min="14601" max="14601" width="12.28515625" style="1" bestFit="1" customWidth="1"/>
    <col min="14602" max="14602" width="13.140625" style="1" customWidth="1"/>
    <col min="14603" max="14843" width="9.140625" style="1"/>
    <col min="14844" max="14844" width="2.7109375" style="1" customWidth="1"/>
    <col min="14845" max="14845" width="9.140625" style="1"/>
    <col min="14846" max="14846" width="40.28515625" style="1" bestFit="1" customWidth="1"/>
    <col min="14847" max="14847" width="12" style="1" customWidth="1"/>
    <col min="14848" max="14848" width="10" style="1" customWidth="1"/>
    <col min="14849" max="14849" width="14.85546875" style="1" customWidth="1"/>
    <col min="14850" max="14850" width="9.5703125" style="1" customWidth="1"/>
    <col min="14851" max="14852" width="12.28515625" style="1" customWidth="1"/>
    <col min="14853" max="14855" width="12.85546875" style="1" customWidth="1"/>
    <col min="14856" max="14856" width="12.7109375" style="1" customWidth="1"/>
    <col min="14857" max="14857" width="12.28515625" style="1" bestFit="1" customWidth="1"/>
    <col min="14858" max="14858" width="13.140625" style="1" customWidth="1"/>
    <col min="14859" max="15099" width="9.140625" style="1"/>
    <col min="15100" max="15100" width="2.7109375" style="1" customWidth="1"/>
    <col min="15101" max="15101" width="9.140625" style="1"/>
    <col min="15102" max="15102" width="40.28515625" style="1" bestFit="1" customWidth="1"/>
    <col min="15103" max="15103" width="12" style="1" customWidth="1"/>
    <col min="15104" max="15104" width="10" style="1" customWidth="1"/>
    <col min="15105" max="15105" width="14.85546875" style="1" customWidth="1"/>
    <col min="15106" max="15106" width="9.5703125" style="1" customWidth="1"/>
    <col min="15107" max="15108" width="12.28515625" style="1" customWidth="1"/>
    <col min="15109" max="15111" width="12.85546875" style="1" customWidth="1"/>
    <col min="15112" max="15112" width="12.7109375" style="1" customWidth="1"/>
    <col min="15113" max="15113" width="12.28515625" style="1" bestFit="1" customWidth="1"/>
    <col min="15114" max="15114" width="13.140625" style="1" customWidth="1"/>
    <col min="15115" max="15355" width="9.140625" style="1"/>
    <col min="15356" max="15356" width="2.7109375" style="1" customWidth="1"/>
    <col min="15357" max="15357" width="9.140625" style="1"/>
    <col min="15358" max="15358" width="40.28515625" style="1" bestFit="1" customWidth="1"/>
    <col min="15359" max="15359" width="12" style="1" customWidth="1"/>
    <col min="15360" max="15360" width="10" style="1" customWidth="1"/>
    <col min="15361" max="15361" width="14.85546875" style="1" customWidth="1"/>
    <col min="15362" max="15362" width="9.5703125" style="1" customWidth="1"/>
    <col min="15363" max="15364" width="12.28515625" style="1" customWidth="1"/>
    <col min="15365" max="15367" width="12.85546875" style="1" customWidth="1"/>
    <col min="15368" max="15368" width="12.7109375" style="1" customWidth="1"/>
    <col min="15369" max="15369" width="12.28515625" style="1" bestFit="1" customWidth="1"/>
    <col min="15370" max="15370" width="13.140625" style="1" customWidth="1"/>
    <col min="15371" max="15611" width="9.140625" style="1"/>
    <col min="15612" max="15612" width="2.7109375" style="1" customWidth="1"/>
    <col min="15613" max="15613" width="9.140625" style="1"/>
    <col min="15614" max="15614" width="40.28515625" style="1" bestFit="1" customWidth="1"/>
    <col min="15615" max="15615" width="12" style="1" customWidth="1"/>
    <col min="15616" max="15616" width="10" style="1" customWidth="1"/>
    <col min="15617" max="15617" width="14.85546875" style="1" customWidth="1"/>
    <col min="15618" max="15618" width="9.5703125" style="1" customWidth="1"/>
    <col min="15619" max="15620" width="12.28515625" style="1" customWidth="1"/>
    <col min="15621" max="15623" width="12.85546875" style="1" customWidth="1"/>
    <col min="15624" max="15624" width="12.7109375" style="1" customWidth="1"/>
    <col min="15625" max="15625" width="12.28515625" style="1" bestFit="1" customWidth="1"/>
    <col min="15626" max="15626" width="13.140625" style="1" customWidth="1"/>
    <col min="15627" max="15867" width="9.140625" style="1"/>
    <col min="15868" max="15868" width="2.7109375" style="1" customWidth="1"/>
    <col min="15869" max="15869" width="9.140625" style="1"/>
    <col min="15870" max="15870" width="40.28515625" style="1" bestFit="1" customWidth="1"/>
    <col min="15871" max="15871" width="12" style="1" customWidth="1"/>
    <col min="15872" max="15872" width="10" style="1" customWidth="1"/>
    <col min="15873" max="15873" width="14.85546875" style="1" customWidth="1"/>
    <col min="15874" max="15874" width="9.5703125" style="1" customWidth="1"/>
    <col min="15875" max="15876" width="12.28515625" style="1" customWidth="1"/>
    <col min="15877" max="15879" width="12.85546875" style="1" customWidth="1"/>
    <col min="15880" max="15880" width="12.7109375" style="1" customWidth="1"/>
    <col min="15881" max="15881" width="12.28515625" style="1" bestFit="1" customWidth="1"/>
    <col min="15882" max="15882" width="13.140625" style="1" customWidth="1"/>
    <col min="15883" max="16123" width="9.140625" style="1"/>
    <col min="16124" max="16124" width="2.7109375" style="1" customWidth="1"/>
    <col min="16125" max="16125" width="9.140625" style="1"/>
    <col min="16126" max="16126" width="40.28515625" style="1" bestFit="1" customWidth="1"/>
    <col min="16127" max="16127" width="12" style="1" customWidth="1"/>
    <col min="16128" max="16128" width="10" style="1" customWidth="1"/>
    <col min="16129" max="16129" width="14.85546875" style="1" customWidth="1"/>
    <col min="16130" max="16130" width="9.5703125" style="1" customWidth="1"/>
    <col min="16131" max="16132" width="12.28515625" style="1" customWidth="1"/>
    <col min="16133" max="16135" width="12.85546875" style="1" customWidth="1"/>
    <col min="16136" max="16136" width="12.7109375" style="1" customWidth="1"/>
    <col min="16137" max="16137" width="12.28515625" style="1" bestFit="1" customWidth="1"/>
    <col min="16138" max="16138" width="13.140625" style="1" customWidth="1"/>
    <col min="16139" max="16384" width="9.140625" style="1"/>
  </cols>
  <sheetData>
    <row r="1" spans="1:26" ht="18" x14ac:dyDescent="0.25">
      <c r="A1" s="125" t="s">
        <v>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row>
    <row r="2" spans="1:26" ht="18" x14ac:dyDescent="0.25">
      <c r="A2" s="125" t="s">
        <v>1</v>
      </c>
      <c r="B2" s="125"/>
      <c r="C2" s="125"/>
      <c r="D2" s="125"/>
      <c r="E2" s="125"/>
      <c r="F2" s="125"/>
      <c r="G2" s="125"/>
      <c r="H2" s="125"/>
      <c r="I2" s="125"/>
      <c r="J2" s="125"/>
      <c r="K2" s="125"/>
      <c r="L2" s="125"/>
      <c r="M2" s="125"/>
      <c r="N2" s="125"/>
      <c r="O2" s="125"/>
      <c r="P2" s="125"/>
      <c r="Q2" s="125"/>
      <c r="R2" s="125"/>
      <c r="S2" s="125"/>
      <c r="T2" s="125"/>
      <c r="U2" s="125"/>
      <c r="V2" s="125"/>
      <c r="W2" s="125"/>
      <c r="X2" s="125"/>
      <c r="Y2" s="125"/>
      <c r="Z2" s="125"/>
    </row>
    <row r="3" spans="1:26" ht="18" x14ac:dyDescent="0.25">
      <c r="A3" s="125"/>
      <c r="B3" s="125"/>
      <c r="C3" s="125"/>
      <c r="D3" s="125"/>
      <c r="E3" s="125"/>
      <c r="F3" s="125"/>
      <c r="G3" s="125"/>
      <c r="H3" s="125"/>
      <c r="I3" s="125"/>
      <c r="J3" s="125"/>
      <c r="K3" s="125"/>
      <c r="L3" s="125"/>
      <c r="M3" s="125"/>
      <c r="N3" s="125"/>
      <c r="O3" s="125"/>
      <c r="P3" s="125"/>
      <c r="Q3" s="125"/>
      <c r="R3" s="125"/>
      <c r="S3" s="125"/>
      <c r="T3" s="125"/>
      <c r="U3" s="125"/>
      <c r="V3" s="125"/>
      <c r="W3" s="125"/>
      <c r="X3" s="125"/>
      <c r="Y3" s="125"/>
      <c r="Z3" s="125"/>
    </row>
    <row r="4" spans="1:26" ht="18" x14ac:dyDescent="0.25">
      <c r="A4" s="3"/>
      <c r="B4" s="31"/>
      <c r="C4" s="31"/>
      <c r="D4" s="31"/>
      <c r="E4" s="31"/>
      <c r="F4" s="31"/>
      <c r="G4" s="31"/>
      <c r="H4" s="31"/>
      <c r="I4" s="31"/>
      <c r="J4" s="31"/>
      <c r="K4" s="31"/>
      <c r="L4" s="31"/>
      <c r="M4" s="31"/>
      <c r="N4" s="31"/>
      <c r="O4" s="31"/>
      <c r="P4" s="31"/>
      <c r="Q4" s="31"/>
      <c r="R4" s="31"/>
      <c r="S4" s="31"/>
      <c r="T4" s="31"/>
      <c r="U4" s="31"/>
      <c r="V4" s="31"/>
      <c r="W4" s="31"/>
      <c r="X4" s="31"/>
      <c r="Y4" s="31"/>
      <c r="Z4" s="31"/>
    </row>
    <row r="5" spans="1:26" ht="18" x14ac:dyDescent="0.25">
      <c r="A5" s="31"/>
      <c r="B5" s="31"/>
      <c r="C5" s="31"/>
      <c r="D5" s="31"/>
      <c r="E5" s="31"/>
      <c r="F5" s="31"/>
      <c r="G5" s="31"/>
      <c r="H5" s="31"/>
      <c r="I5" s="31"/>
      <c r="J5" s="31"/>
      <c r="K5" s="31"/>
      <c r="L5" s="31"/>
      <c r="M5" s="31"/>
      <c r="N5" s="31"/>
      <c r="O5" s="31"/>
      <c r="P5" s="31"/>
      <c r="Q5" s="31"/>
      <c r="R5" s="31"/>
      <c r="S5" s="31"/>
      <c r="T5" s="31"/>
      <c r="U5" s="31"/>
      <c r="V5" s="31"/>
      <c r="W5" s="31"/>
      <c r="X5" s="31"/>
      <c r="Y5" s="31"/>
      <c r="Z5" s="31"/>
    </row>
    <row r="6" spans="1:26" ht="51" customHeight="1" x14ac:dyDescent="0.2">
      <c r="A6" s="126" t="s">
        <v>2</v>
      </c>
      <c r="B6" s="127"/>
      <c r="C6" s="128" t="s">
        <v>3</v>
      </c>
      <c r="D6" s="128"/>
      <c r="E6" s="128"/>
      <c r="F6" s="128"/>
      <c r="G6" s="128"/>
      <c r="H6" s="128"/>
      <c r="I6" s="128"/>
      <c r="J6" s="128"/>
      <c r="K6" s="128"/>
      <c r="L6" s="128"/>
      <c r="M6" s="128"/>
      <c r="N6" s="128"/>
      <c r="O6" s="128"/>
      <c r="P6" s="128"/>
      <c r="Q6" s="128"/>
      <c r="R6" s="128"/>
      <c r="S6" s="128"/>
      <c r="T6" s="128"/>
      <c r="U6" s="128"/>
      <c r="V6" s="128"/>
      <c r="W6" s="128"/>
      <c r="X6" s="128"/>
      <c r="Y6" s="4" t="s">
        <v>4</v>
      </c>
      <c r="Z6" s="5" t="s">
        <v>5</v>
      </c>
    </row>
    <row r="7" spans="1:26" ht="35.25" customHeight="1" x14ac:dyDescent="0.2">
      <c r="A7" s="122" t="s">
        <v>6</v>
      </c>
      <c r="B7" s="123"/>
      <c r="C7" s="124" t="s">
        <v>7</v>
      </c>
      <c r="D7" s="124"/>
      <c r="E7" s="124"/>
      <c r="F7" s="124"/>
      <c r="G7" s="124"/>
      <c r="H7" s="124"/>
      <c r="I7" s="124"/>
      <c r="J7" s="124"/>
      <c r="K7" s="124"/>
      <c r="L7" s="124"/>
      <c r="M7" s="124"/>
      <c r="N7" s="124"/>
      <c r="O7" s="124"/>
      <c r="P7" s="124"/>
      <c r="Q7" s="124"/>
      <c r="R7" s="124"/>
      <c r="S7" s="124"/>
      <c r="T7" s="124"/>
      <c r="U7" s="124"/>
      <c r="V7" s="124"/>
      <c r="W7" s="124"/>
      <c r="X7" s="124"/>
      <c r="Y7" s="6"/>
      <c r="Z7" s="7"/>
    </row>
    <row r="8" spans="1:26" ht="30.75" customHeight="1" x14ac:dyDescent="0.2">
      <c r="A8" s="122" t="s">
        <v>8</v>
      </c>
      <c r="B8" s="123"/>
      <c r="C8" s="124" t="s">
        <v>9</v>
      </c>
      <c r="D8" s="124"/>
      <c r="E8" s="124"/>
      <c r="F8" s="124"/>
      <c r="G8" s="124"/>
      <c r="H8" s="124"/>
      <c r="I8" s="124"/>
      <c r="J8" s="124"/>
      <c r="K8" s="124"/>
      <c r="L8" s="124"/>
      <c r="M8" s="124"/>
      <c r="N8" s="124"/>
      <c r="O8" s="124"/>
      <c r="P8" s="124"/>
      <c r="Q8" s="124"/>
      <c r="R8" s="124"/>
      <c r="S8" s="124"/>
      <c r="T8" s="124"/>
      <c r="U8" s="124"/>
      <c r="V8" s="124"/>
      <c r="W8" s="124"/>
      <c r="X8" s="124"/>
      <c r="Y8" s="6"/>
      <c r="Z8" s="6"/>
    </row>
    <row r="9" spans="1:26" ht="36.75" customHeight="1" x14ac:dyDescent="0.2">
      <c r="A9" s="133" t="s">
        <v>10</v>
      </c>
      <c r="B9" s="133"/>
      <c r="C9" s="133" t="s">
        <v>11</v>
      </c>
      <c r="D9" s="133"/>
      <c r="E9" s="133"/>
      <c r="F9" s="133"/>
      <c r="G9" s="133"/>
      <c r="H9" s="133"/>
      <c r="I9" s="133"/>
      <c r="J9" s="133"/>
      <c r="K9" s="133"/>
      <c r="L9" s="133"/>
      <c r="M9" s="133"/>
      <c r="N9" s="133"/>
      <c r="O9" s="133"/>
      <c r="P9" s="133"/>
      <c r="Q9" s="133"/>
      <c r="R9" s="133"/>
      <c r="S9" s="133"/>
      <c r="T9" s="133"/>
      <c r="U9" s="133"/>
      <c r="V9" s="133"/>
      <c r="W9" s="133"/>
      <c r="X9" s="133"/>
      <c r="Y9" s="6">
        <v>2016</v>
      </c>
      <c r="Z9" s="6" t="s">
        <v>142</v>
      </c>
    </row>
    <row r="10" spans="1:26" ht="36.75" customHeight="1" x14ac:dyDescent="0.2">
      <c r="A10" s="8"/>
      <c r="B10" s="8"/>
      <c r="C10" s="9"/>
      <c r="D10" s="9"/>
      <c r="E10" s="9"/>
      <c r="F10" s="9"/>
      <c r="G10" s="9"/>
      <c r="H10" s="9"/>
      <c r="I10" s="9"/>
      <c r="J10" s="9"/>
      <c r="K10" s="9"/>
      <c r="L10" s="9"/>
      <c r="M10" s="9"/>
      <c r="N10" s="9"/>
      <c r="O10" s="9"/>
      <c r="P10" s="9"/>
      <c r="Q10" s="9"/>
      <c r="R10" s="9"/>
      <c r="S10" s="9"/>
      <c r="T10" s="9"/>
      <c r="U10" s="9"/>
      <c r="V10" s="9"/>
      <c r="W10" s="9"/>
      <c r="X10" s="9"/>
      <c r="Y10" s="9"/>
      <c r="Z10" s="10"/>
    </row>
    <row r="11" spans="1:26" ht="13.5" thickBot="1" x14ac:dyDescent="0.25">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ht="18.75" customHeight="1" thickBot="1" x14ac:dyDescent="0.3">
      <c r="A12" s="31"/>
      <c r="B12" s="31"/>
      <c r="C12" s="134" t="s">
        <v>12</v>
      </c>
      <c r="D12" s="135"/>
      <c r="E12" s="135"/>
      <c r="F12" s="135"/>
      <c r="G12" s="135"/>
      <c r="H12" s="135"/>
      <c r="I12" s="135"/>
      <c r="J12" s="135"/>
      <c r="K12" s="135"/>
      <c r="L12" s="135"/>
      <c r="M12" s="135"/>
      <c r="N12" s="135"/>
      <c r="O12" s="136"/>
      <c r="P12" s="137" t="s">
        <v>13</v>
      </c>
      <c r="Q12" s="138"/>
      <c r="R12" s="138"/>
      <c r="S12" s="138"/>
      <c r="T12" s="137" t="s">
        <v>14</v>
      </c>
      <c r="U12" s="138"/>
      <c r="V12" s="138"/>
      <c r="W12" s="138"/>
      <c r="X12" s="139"/>
      <c r="Y12" s="29"/>
      <c r="Z12" s="31"/>
    </row>
    <row r="13" spans="1:26" ht="77.25" customHeight="1" x14ac:dyDescent="0.2">
      <c r="A13" s="129" t="s">
        <v>15</v>
      </c>
      <c r="B13" s="131" t="s">
        <v>16</v>
      </c>
      <c r="C13" s="12" t="s">
        <v>119</v>
      </c>
      <c r="D13" s="13" t="s">
        <v>141</v>
      </c>
      <c r="E13" s="13" t="s">
        <v>98</v>
      </c>
      <c r="F13" s="13" t="s">
        <v>88</v>
      </c>
      <c r="G13" s="13" t="s">
        <v>120</v>
      </c>
      <c r="H13" s="13" t="s">
        <v>122</v>
      </c>
      <c r="I13" s="13" t="s">
        <v>86</v>
      </c>
      <c r="J13" s="12" t="s">
        <v>82</v>
      </c>
      <c r="K13" s="13" t="s">
        <v>78</v>
      </c>
      <c r="L13" s="13" t="s">
        <v>79</v>
      </c>
      <c r="M13" s="13" t="s">
        <v>120</v>
      </c>
      <c r="N13" s="13" t="s">
        <v>125</v>
      </c>
      <c r="O13" s="15" t="s">
        <v>83</v>
      </c>
      <c r="P13" s="12" t="s">
        <v>84</v>
      </c>
      <c r="Q13" s="16" t="s">
        <v>17</v>
      </c>
      <c r="R13" s="16" t="s">
        <v>85</v>
      </c>
      <c r="S13" s="17" t="s">
        <v>18</v>
      </c>
      <c r="T13" s="12" t="s">
        <v>19</v>
      </c>
      <c r="U13" s="16" t="s">
        <v>20</v>
      </c>
      <c r="V13" s="16" t="s">
        <v>132</v>
      </c>
      <c r="W13" s="17" t="s">
        <v>97</v>
      </c>
      <c r="X13" s="14" t="s">
        <v>21</v>
      </c>
      <c r="Y13" s="18" t="s">
        <v>144</v>
      </c>
      <c r="Z13" s="19" t="s">
        <v>77</v>
      </c>
    </row>
    <row r="14" spans="1:26" ht="13.5" thickBot="1" x14ac:dyDescent="0.25">
      <c r="A14" s="130"/>
      <c r="B14" s="132"/>
      <c r="C14" s="109" t="s">
        <v>22</v>
      </c>
      <c r="D14" s="110" t="s">
        <v>23</v>
      </c>
      <c r="E14" s="111" t="s">
        <v>80</v>
      </c>
      <c r="F14" s="111" t="s">
        <v>87</v>
      </c>
      <c r="G14" s="112" t="s">
        <v>121</v>
      </c>
      <c r="H14" s="111" t="s">
        <v>81</v>
      </c>
      <c r="I14" s="113" t="s">
        <v>24</v>
      </c>
      <c r="J14" s="109" t="s">
        <v>25</v>
      </c>
      <c r="K14" s="114" t="s">
        <v>123</v>
      </c>
      <c r="L14" s="110" t="s">
        <v>26</v>
      </c>
      <c r="M14" s="112" t="s">
        <v>124</v>
      </c>
      <c r="N14" s="111" t="s">
        <v>126</v>
      </c>
      <c r="O14" s="115" t="s">
        <v>127</v>
      </c>
      <c r="P14" s="116" t="s">
        <v>128</v>
      </c>
      <c r="Q14" s="111" t="s">
        <v>129</v>
      </c>
      <c r="R14" s="110" t="s">
        <v>130</v>
      </c>
      <c r="S14" s="111" t="s">
        <v>131</v>
      </c>
      <c r="T14" s="117" t="s">
        <v>136</v>
      </c>
      <c r="U14" s="110" t="s">
        <v>137</v>
      </c>
      <c r="V14" s="110" t="s">
        <v>138</v>
      </c>
      <c r="W14" s="111" t="s">
        <v>134</v>
      </c>
      <c r="X14" s="118" t="s">
        <v>139</v>
      </c>
      <c r="Y14" s="119" t="s">
        <v>135</v>
      </c>
      <c r="Z14" s="112" t="s">
        <v>140</v>
      </c>
    </row>
    <row r="15" spans="1:26" ht="25.5" x14ac:dyDescent="0.2">
      <c r="A15" s="32">
        <v>1508</v>
      </c>
      <c r="B15" s="47" t="s">
        <v>117</v>
      </c>
      <c r="C15" s="96">
        <v>0</v>
      </c>
      <c r="D15" s="97">
        <v>0</v>
      </c>
      <c r="E15" s="97">
        <v>0</v>
      </c>
      <c r="F15" s="97">
        <v>0</v>
      </c>
      <c r="G15" s="98">
        <f t="shared" ref="G15:G16" si="0">C15-D15-E15-F15</f>
        <v>0</v>
      </c>
      <c r="H15" s="99">
        <v>0</v>
      </c>
      <c r="I15" s="100">
        <v>0</v>
      </c>
      <c r="J15" s="101">
        <v>1661055.6418340285</v>
      </c>
      <c r="K15" s="102">
        <v>0</v>
      </c>
      <c r="L15" s="102">
        <v>0</v>
      </c>
      <c r="M15" s="103">
        <f>J15-K15-L15</f>
        <v>1661055.6418340285</v>
      </c>
      <c r="N15" s="104">
        <v>0</v>
      </c>
      <c r="O15" s="104">
        <v>30906.057000000001</v>
      </c>
      <c r="P15" s="30">
        <v>0</v>
      </c>
      <c r="Q15" s="28">
        <f>IF(P15=0,0,1/P15)</f>
        <v>0</v>
      </c>
      <c r="R15" s="105">
        <v>45</v>
      </c>
      <c r="S15" s="37">
        <f>IF(R15=0,0,1/R15)</f>
        <v>2.2222222222222223E-2</v>
      </c>
      <c r="T15" s="73">
        <f>IF(ISERROR(G15/P15),H15,G15/P15+H15+I15)</f>
        <v>0</v>
      </c>
      <c r="U15" s="73">
        <f>IF(R15=0,0,+M15/R15+N15)</f>
        <v>36912.347596311745</v>
      </c>
      <c r="V15" s="74">
        <f>IF(R15=0,0,+(O15*0.5)/R15)</f>
        <v>343.40063333333336</v>
      </c>
      <c r="W15" s="106">
        <v>0</v>
      </c>
      <c r="X15" s="75">
        <f>IF(ISERROR(+T15+U15+V15+W15), 0, +T15+U15+V15+W15)</f>
        <v>37255.748229645076</v>
      </c>
      <c r="Y15" s="107">
        <v>37255.748229645076</v>
      </c>
      <c r="Z15" s="108">
        <f>IF(ISERROR(+Y15-122), 0, +Y15-X15)</f>
        <v>0</v>
      </c>
    </row>
    <row r="16" spans="1:26" ht="25.5" x14ac:dyDescent="0.2">
      <c r="A16" s="32">
        <v>1508</v>
      </c>
      <c r="B16" s="47" t="s">
        <v>118</v>
      </c>
      <c r="C16" s="51">
        <v>0</v>
      </c>
      <c r="D16" s="52">
        <v>0</v>
      </c>
      <c r="E16" s="52">
        <v>0</v>
      </c>
      <c r="F16" s="52">
        <v>0</v>
      </c>
      <c r="G16" s="53">
        <f t="shared" si="0"/>
        <v>0</v>
      </c>
      <c r="H16" s="54">
        <v>0</v>
      </c>
      <c r="I16" s="55">
        <v>0</v>
      </c>
      <c r="J16" s="61">
        <v>875691.28123788419</v>
      </c>
      <c r="K16" s="63">
        <v>0</v>
      </c>
      <c r="L16" s="63">
        <v>0</v>
      </c>
      <c r="M16" s="62">
        <f>J16-K16-L16</f>
        <v>875691.28123788419</v>
      </c>
      <c r="N16" s="64">
        <v>0</v>
      </c>
      <c r="O16" s="64">
        <v>16641.722999999998</v>
      </c>
      <c r="P16" s="25">
        <v>0</v>
      </c>
      <c r="Q16" s="33">
        <f>IF(P16=0,0,1/P16)</f>
        <v>0</v>
      </c>
      <c r="R16" s="34">
        <v>55</v>
      </c>
      <c r="S16" s="27">
        <f>IF(R16=0,0,1/R16)</f>
        <v>1.8181818181818181E-2</v>
      </c>
      <c r="T16" s="69">
        <f t="shared" ref="T16:T28" si="1">IF(ISERROR(G16/P16),H16,G16/P16+H16+I16)</f>
        <v>0</v>
      </c>
      <c r="U16" s="69">
        <f t="shared" ref="U16:U52" si="2">IF(R16=0,0,+M16/R16+N16)</f>
        <v>15921.659658870622</v>
      </c>
      <c r="V16" s="70">
        <f>IF(R16=0,0,+(O16*0.5)/R16)</f>
        <v>151.28839090909088</v>
      </c>
      <c r="W16" s="71">
        <v>0</v>
      </c>
      <c r="X16" s="72">
        <f>IF(ISERROR(+T16+U16+V16+W16), 0, +T16+U16+V16+W16)</f>
        <v>16072.948049779712</v>
      </c>
      <c r="Y16" s="91">
        <v>15877.701770354921</v>
      </c>
      <c r="Z16" s="94">
        <f>IF(ISERROR(+Y16-122), 0, +Y16-X16)</f>
        <v>-195.24627942479128</v>
      </c>
    </row>
    <row r="17" spans="1:1918" ht="25.5" x14ac:dyDescent="0.2">
      <c r="A17" s="35">
        <v>1611</v>
      </c>
      <c r="B17" s="36" t="s">
        <v>27</v>
      </c>
      <c r="C17" s="51">
        <v>165565.55999999982</v>
      </c>
      <c r="D17" s="52">
        <v>165565.56599999999</v>
      </c>
      <c r="E17" s="52">
        <v>0</v>
      </c>
      <c r="F17" s="52">
        <v>0</v>
      </c>
      <c r="G17" s="53">
        <f>C17-D17-E17-F17</f>
        <v>-6.000000168569386E-3</v>
      </c>
      <c r="H17" s="54">
        <v>0</v>
      </c>
      <c r="I17" s="55">
        <v>0</v>
      </c>
      <c r="J17" s="61">
        <v>343088.38</v>
      </c>
      <c r="K17" s="63">
        <v>0</v>
      </c>
      <c r="L17" s="63">
        <v>104895.44</v>
      </c>
      <c r="M17" s="62">
        <f>J17-K17-L17</f>
        <v>238192.94</v>
      </c>
      <c r="N17" s="64">
        <v>17482.573333333334</v>
      </c>
      <c r="O17" s="64">
        <v>110456.44</v>
      </c>
      <c r="P17" s="25">
        <v>0</v>
      </c>
      <c r="Q17" s="28">
        <f>IF(P17=0,0,1/P17)</f>
        <v>0</v>
      </c>
      <c r="R17" s="34">
        <v>3</v>
      </c>
      <c r="S17" s="37">
        <f>IF(R17=0,0,1/R17)</f>
        <v>0.33333333333333331</v>
      </c>
      <c r="T17" s="73">
        <f t="shared" si="1"/>
        <v>0</v>
      </c>
      <c r="U17" s="73">
        <f t="shared" si="2"/>
        <v>96880.22</v>
      </c>
      <c r="V17" s="74">
        <f>IF(R17=0,0,+(O17*0.5)/R17)</f>
        <v>18409.406666666666</v>
      </c>
      <c r="W17" s="71">
        <v>0</v>
      </c>
      <c r="X17" s="75">
        <f>IF(ISERROR(+T17+U17+V17+W17), 0, +T17+U17+V17+W17)</f>
        <v>115289.62666666666</v>
      </c>
      <c r="Y17" s="91">
        <v>115289.62</v>
      </c>
      <c r="Z17" s="94">
        <f>IF(ISERROR(+Y17-122), 0, +Y17-X17)</f>
        <v>-6.6666666680248454E-3</v>
      </c>
    </row>
    <row r="18" spans="1:1918" ht="14.25" x14ac:dyDescent="0.2">
      <c r="A18" s="22">
        <v>1925</v>
      </c>
      <c r="B18" s="23" t="s">
        <v>67</v>
      </c>
      <c r="C18" s="51">
        <v>119000</v>
      </c>
      <c r="D18" s="52">
        <v>0</v>
      </c>
      <c r="E18" s="52">
        <v>118999.9267</v>
      </c>
      <c r="F18" s="52">
        <v>0</v>
      </c>
      <c r="G18" s="53">
        <f t="shared" ref="G18:G84" si="3">C18-D18-E18-F18</f>
        <v>7.3300000003655441E-2</v>
      </c>
      <c r="H18" s="54">
        <v>16960.052200000002</v>
      </c>
      <c r="I18" s="55">
        <v>0</v>
      </c>
      <c r="J18" s="61">
        <v>0</v>
      </c>
      <c r="K18" s="63">
        <v>0</v>
      </c>
      <c r="L18" s="63">
        <v>0</v>
      </c>
      <c r="M18" s="62">
        <f t="shared" ref="M18:M84" si="4">J18-K18-L18</f>
        <v>0</v>
      </c>
      <c r="N18" s="64">
        <v>0</v>
      </c>
      <c r="O18" s="64">
        <v>0</v>
      </c>
      <c r="P18" s="25">
        <v>0</v>
      </c>
      <c r="Q18" s="28">
        <f t="shared" ref="Q18:Q84" si="5">IF(P18=0,0,1/P18)</f>
        <v>0</v>
      </c>
      <c r="R18" s="34">
        <v>3</v>
      </c>
      <c r="S18" s="27">
        <f t="shared" ref="S18:S84" si="6">IF(R18=0,0,1/R18)</f>
        <v>0.33333333333333331</v>
      </c>
      <c r="T18" s="73">
        <f t="shared" si="1"/>
        <v>16960.052200000002</v>
      </c>
      <c r="U18" s="73">
        <f>IF(R18=0,0,+M18/R18+N18)</f>
        <v>0</v>
      </c>
      <c r="V18" s="74">
        <f>IF(R18=0,0,+(O18*0.5)/R18)</f>
        <v>0</v>
      </c>
      <c r="W18" s="71">
        <v>0</v>
      </c>
      <c r="X18" s="75">
        <f t="shared" ref="X18:X84" si="7">IF(ISERROR(+T18+U18+V18+W18), 0, +T18+U18+V18+W18)</f>
        <v>16960.052200000002</v>
      </c>
      <c r="Y18" s="91">
        <v>16960.060000000001</v>
      </c>
      <c r="Z18" s="94">
        <f t="shared" ref="Z18:Z84" si="8">IF(ISERROR(+Y18-122), 0, +Y18-X18)</f>
        <v>7.7999999994062819E-3</v>
      </c>
    </row>
    <row r="19" spans="1:1918" ht="25.5" x14ac:dyDescent="0.2">
      <c r="A19" s="22">
        <v>1612</v>
      </c>
      <c r="B19" s="23" t="s">
        <v>28</v>
      </c>
      <c r="C19" s="51">
        <v>0</v>
      </c>
      <c r="D19" s="52">
        <v>0</v>
      </c>
      <c r="E19" s="52">
        <v>0</v>
      </c>
      <c r="F19" s="52">
        <v>0</v>
      </c>
      <c r="G19" s="53">
        <f t="shared" si="3"/>
        <v>0</v>
      </c>
      <c r="H19" s="54">
        <v>0</v>
      </c>
      <c r="I19" s="55">
        <v>0</v>
      </c>
      <c r="J19" s="61">
        <v>0</v>
      </c>
      <c r="K19" s="63">
        <v>0</v>
      </c>
      <c r="L19" s="63">
        <v>0</v>
      </c>
      <c r="M19" s="62">
        <f t="shared" si="4"/>
        <v>0</v>
      </c>
      <c r="N19" s="64">
        <v>0</v>
      </c>
      <c r="O19" s="64">
        <v>0</v>
      </c>
      <c r="P19" s="25">
        <v>0</v>
      </c>
      <c r="Q19" s="28">
        <f t="shared" si="5"/>
        <v>0</v>
      </c>
      <c r="R19" s="34">
        <v>0</v>
      </c>
      <c r="S19" s="27">
        <f t="shared" si="6"/>
        <v>0</v>
      </c>
      <c r="T19" s="73">
        <f t="shared" si="1"/>
        <v>0</v>
      </c>
      <c r="U19" s="73">
        <f t="shared" si="2"/>
        <v>0</v>
      </c>
      <c r="V19" s="74">
        <f t="shared" ref="V19:V85" si="9">IF(R19=0,0,+(O19*0.5)/R19)</f>
        <v>0</v>
      </c>
      <c r="W19" s="71">
        <v>0</v>
      </c>
      <c r="X19" s="75">
        <f t="shared" si="7"/>
        <v>0</v>
      </c>
      <c r="Y19" s="91">
        <v>0</v>
      </c>
      <c r="Z19" s="94">
        <f t="shared" si="8"/>
        <v>0</v>
      </c>
    </row>
    <row r="20" spans="1:1918" ht="14.25" x14ac:dyDescent="0.2">
      <c r="A20" s="22">
        <v>1805</v>
      </c>
      <c r="B20" s="23" t="s">
        <v>29</v>
      </c>
      <c r="C20" s="51">
        <v>258134.21000000002</v>
      </c>
      <c r="D20" s="52">
        <v>0</v>
      </c>
      <c r="E20" s="52">
        <v>0</v>
      </c>
      <c r="F20" s="52">
        <v>0</v>
      </c>
      <c r="G20" s="53">
        <f t="shared" si="3"/>
        <v>258134.21000000002</v>
      </c>
      <c r="H20" s="54">
        <v>0</v>
      </c>
      <c r="I20" s="55">
        <v>0</v>
      </c>
      <c r="J20" s="61">
        <v>0</v>
      </c>
      <c r="K20" s="63">
        <v>0</v>
      </c>
      <c r="L20" s="63">
        <v>0</v>
      </c>
      <c r="M20" s="62">
        <f t="shared" si="4"/>
        <v>0</v>
      </c>
      <c r="N20" s="64">
        <v>0</v>
      </c>
      <c r="O20" s="64">
        <v>0</v>
      </c>
      <c r="P20" s="25">
        <v>0</v>
      </c>
      <c r="Q20" s="28">
        <f t="shared" si="5"/>
        <v>0</v>
      </c>
      <c r="R20" s="34">
        <v>0</v>
      </c>
      <c r="S20" s="27">
        <f t="shared" si="6"/>
        <v>0</v>
      </c>
      <c r="T20" s="73">
        <f t="shared" si="1"/>
        <v>0</v>
      </c>
      <c r="U20" s="73">
        <f t="shared" si="2"/>
        <v>0</v>
      </c>
      <c r="V20" s="74">
        <f t="shared" si="9"/>
        <v>0</v>
      </c>
      <c r="W20" s="71">
        <v>0</v>
      </c>
      <c r="X20" s="75">
        <f t="shared" si="7"/>
        <v>0</v>
      </c>
      <c r="Y20" s="91">
        <v>0</v>
      </c>
      <c r="Z20" s="94">
        <f t="shared" si="8"/>
        <v>0</v>
      </c>
    </row>
    <row r="21" spans="1:1918" ht="14.25" x14ac:dyDescent="0.2">
      <c r="A21" s="22">
        <v>1808</v>
      </c>
      <c r="B21" s="23" t="s">
        <v>30</v>
      </c>
      <c r="C21" s="51">
        <v>0</v>
      </c>
      <c r="D21" s="52">
        <v>0</v>
      </c>
      <c r="E21" s="52">
        <v>0</v>
      </c>
      <c r="F21" s="52">
        <v>0</v>
      </c>
      <c r="G21" s="53">
        <f t="shared" si="3"/>
        <v>0</v>
      </c>
      <c r="H21" s="54">
        <v>0</v>
      </c>
      <c r="I21" s="55">
        <v>0</v>
      </c>
      <c r="J21" s="61">
        <v>0</v>
      </c>
      <c r="K21" s="63">
        <v>0</v>
      </c>
      <c r="L21" s="63">
        <v>0</v>
      </c>
      <c r="M21" s="62">
        <f t="shared" si="4"/>
        <v>0</v>
      </c>
      <c r="N21" s="64">
        <v>0</v>
      </c>
      <c r="O21" s="64">
        <v>0</v>
      </c>
      <c r="P21" s="25">
        <v>0</v>
      </c>
      <c r="Q21" s="28">
        <f t="shared" si="5"/>
        <v>0</v>
      </c>
      <c r="R21" s="34">
        <v>0</v>
      </c>
      <c r="S21" s="27">
        <f t="shared" si="6"/>
        <v>0</v>
      </c>
      <c r="T21" s="73">
        <f t="shared" si="1"/>
        <v>0</v>
      </c>
      <c r="U21" s="73">
        <f t="shared" si="2"/>
        <v>0</v>
      </c>
      <c r="V21" s="74">
        <f t="shared" si="9"/>
        <v>0</v>
      </c>
      <c r="W21" s="71">
        <v>0</v>
      </c>
      <c r="X21" s="75">
        <f t="shared" si="7"/>
        <v>0</v>
      </c>
      <c r="Y21" s="91">
        <v>0</v>
      </c>
      <c r="Z21" s="94">
        <f t="shared" si="8"/>
        <v>0</v>
      </c>
    </row>
    <row r="22" spans="1:1918" ht="13.5" customHeight="1" x14ac:dyDescent="0.2">
      <c r="A22" s="22">
        <v>1810</v>
      </c>
      <c r="B22" s="23" t="s">
        <v>31</v>
      </c>
      <c r="C22" s="51">
        <v>0</v>
      </c>
      <c r="D22" s="52">
        <v>0</v>
      </c>
      <c r="E22" s="52">
        <v>0</v>
      </c>
      <c r="F22" s="52">
        <v>0</v>
      </c>
      <c r="G22" s="53">
        <f t="shared" si="3"/>
        <v>0</v>
      </c>
      <c r="H22" s="54">
        <v>0</v>
      </c>
      <c r="I22" s="55">
        <v>0</v>
      </c>
      <c r="J22" s="61">
        <v>0</v>
      </c>
      <c r="K22" s="63">
        <v>0</v>
      </c>
      <c r="L22" s="63">
        <v>0</v>
      </c>
      <c r="M22" s="62">
        <f t="shared" si="4"/>
        <v>0</v>
      </c>
      <c r="N22" s="64">
        <v>0</v>
      </c>
      <c r="O22" s="64">
        <v>0</v>
      </c>
      <c r="P22" s="25">
        <v>0</v>
      </c>
      <c r="Q22" s="28">
        <f t="shared" si="5"/>
        <v>0</v>
      </c>
      <c r="R22" s="34">
        <v>0</v>
      </c>
      <c r="S22" s="27">
        <f t="shared" si="6"/>
        <v>0</v>
      </c>
      <c r="T22" s="73">
        <f t="shared" si="1"/>
        <v>0</v>
      </c>
      <c r="U22" s="73">
        <f t="shared" si="2"/>
        <v>0</v>
      </c>
      <c r="V22" s="74">
        <f t="shared" si="9"/>
        <v>0</v>
      </c>
      <c r="W22" s="71">
        <v>0</v>
      </c>
      <c r="X22" s="75">
        <f t="shared" si="7"/>
        <v>0</v>
      </c>
      <c r="Y22" s="91">
        <v>0</v>
      </c>
      <c r="Z22" s="94">
        <f t="shared" si="8"/>
        <v>0</v>
      </c>
    </row>
    <row r="23" spans="1:1918" ht="25.5" x14ac:dyDescent="0.2">
      <c r="A23" s="22">
        <v>1815</v>
      </c>
      <c r="B23" s="23" t="s">
        <v>90</v>
      </c>
      <c r="C23" s="51">
        <v>630587.78049999999</v>
      </c>
      <c r="D23" s="52">
        <v>0</v>
      </c>
      <c r="E23" s="52">
        <v>0</v>
      </c>
      <c r="F23" s="52">
        <v>0</v>
      </c>
      <c r="G23" s="53">
        <f t="shared" si="3"/>
        <v>630587.78049999999</v>
      </c>
      <c r="H23" s="54">
        <v>0</v>
      </c>
      <c r="I23" s="55">
        <v>0</v>
      </c>
      <c r="J23" s="61">
        <v>0</v>
      </c>
      <c r="K23" s="63">
        <v>0</v>
      </c>
      <c r="L23" s="63">
        <v>0</v>
      </c>
      <c r="M23" s="62">
        <f t="shared" si="4"/>
        <v>0</v>
      </c>
      <c r="N23" s="64">
        <v>0</v>
      </c>
      <c r="O23" s="64">
        <v>0</v>
      </c>
      <c r="P23" s="25">
        <v>35.520547945205479</v>
      </c>
      <c r="Q23" s="28">
        <f t="shared" si="5"/>
        <v>2.8152718858465098E-2</v>
      </c>
      <c r="R23" s="34">
        <v>45</v>
      </c>
      <c r="S23" s="27">
        <f t="shared" si="6"/>
        <v>2.2222222222222223E-2</v>
      </c>
      <c r="T23" s="73">
        <f t="shared" si="1"/>
        <v>17752.7605</v>
      </c>
      <c r="U23" s="73">
        <f>IF(R23=0,0,+M23/R23+N23)</f>
        <v>0</v>
      </c>
      <c r="V23" s="74">
        <f>IF(R23=0,0,+(O23*0.5)/R23)</f>
        <v>0</v>
      </c>
      <c r="W23" s="71">
        <v>48.639999999999418</v>
      </c>
      <c r="X23" s="75">
        <f t="shared" si="7"/>
        <v>17801.4005</v>
      </c>
      <c r="Y23" s="91">
        <v>17801.4005</v>
      </c>
      <c r="Z23" s="94">
        <f t="shared" si="8"/>
        <v>0</v>
      </c>
    </row>
    <row r="24" spans="1:1918" ht="27" customHeight="1" x14ac:dyDescent="0.2">
      <c r="A24" s="22">
        <v>1815</v>
      </c>
      <c r="B24" s="23" t="s">
        <v>89</v>
      </c>
      <c r="C24" s="51">
        <v>1466074.8277999996</v>
      </c>
      <c r="D24" s="52">
        <v>0</v>
      </c>
      <c r="E24" s="52">
        <v>0</v>
      </c>
      <c r="F24" s="52">
        <v>0</v>
      </c>
      <c r="G24" s="53">
        <f t="shared" si="3"/>
        <v>1466074.8277999996</v>
      </c>
      <c r="H24" s="54">
        <v>0</v>
      </c>
      <c r="I24" s="55">
        <v>0</v>
      </c>
      <c r="J24" s="61">
        <v>11055.96</v>
      </c>
      <c r="K24" s="63">
        <v>0</v>
      </c>
      <c r="L24" s="63">
        <v>0</v>
      </c>
      <c r="M24" s="62">
        <f t="shared" si="4"/>
        <v>11055.96</v>
      </c>
      <c r="N24" s="64">
        <v>0</v>
      </c>
      <c r="O24" s="64">
        <v>29229.94</v>
      </c>
      <c r="P24" s="25">
        <v>45.659136432969525</v>
      </c>
      <c r="Q24" s="28">
        <f t="shared" si="5"/>
        <v>2.1901421667666947E-2</v>
      </c>
      <c r="R24" s="34">
        <v>55</v>
      </c>
      <c r="S24" s="27">
        <f t="shared" si="6"/>
        <v>1.8181818181818181E-2</v>
      </c>
      <c r="T24" s="73">
        <f t="shared" si="1"/>
        <v>32109.122999999996</v>
      </c>
      <c r="U24" s="73">
        <f t="shared" si="2"/>
        <v>201.01745454545454</v>
      </c>
      <c r="V24" s="74">
        <f t="shared" si="9"/>
        <v>265.72672727272726</v>
      </c>
      <c r="W24" s="71">
        <v>87.959999999999127</v>
      </c>
      <c r="X24" s="75">
        <f t="shared" si="7"/>
        <v>32663.827181818175</v>
      </c>
      <c r="Y24" s="91">
        <v>32663.819500000001</v>
      </c>
      <c r="Z24" s="94">
        <f t="shared" si="8"/>
        <v>-7.6818181732960511E-3</v>
      </c>
    </row>
    <row r="25" spans="1:1918" ht="32.25" customHeight="1" x14ac:dyDescent="0.2">
      <c r="A25" s="22">
        <v>1815</v>
      </c>
      <c r="B25" s="23" t="s">
        <v>91</v>
      </c>
      <c r="C25" s="51">
        <v>544452.94200000004</v>
      </c>
      <c r="D25" s="52">
        <v>0</v>
      </c>
      <c r="E25" s="52">
        <v>0</v>
      </c>
      <c r="F25" s="52">
        <v>0</v>
      </c>
      <c r="G25" s="53">
        <f t="shared" si="3"/>
        <v>544452.94200000004</v>
      </c>
      <c r="H25" s="54">
        <v>0</v>
      </c>
      <c r="I25" s="55">
        <v>0</v>
      </c>
      <c r="J25" s="61">
        <v>0</v>
      </c>
      <c r="K25" s="63">
        <v>0</v>
      </c>
      <c r="L25" s="63">
        <v>0</v>
      </c>
      <c r="M25" s="62">
        <f t="shared" si="4"/>
        <v>0</v>
      </c>
      <c r="N25" s="64">
        <v>0</v>
      </c>
      <c r="O25" s="64">
        <v>0</v>
      </c>
      <c r="P25" s="25">
        <v>37.520547945205479</v>
      </c>
      <c r="Q25" s="28">
        <f t="shared" si="5"/>
        <v>2.6652062796641111E-2</v>
      </c>
      <c r="R25" s="34">
        <v>45</v>
      </c>
      <c r="S25" s="27">
        <f t="shared" si="6"/>
        <v>2.2222222222222223E-2</v>
      </c>
      <c r="T25" s="73">
        <f t="shared" si="1"/>
        <v>14510.794000000002</v>
      </c>
      <c r="U25" s="73">
        <f t="shared" si="2"/>
        <v>0</v>
      </c>
      <c r="V25" s="74">
        <f t="shared" si="9"/>
        <v>0</v>
      </c>
      <c r="W25" s="71">
        <v>0</v>
      </c>
      <c r="X25" s="75">
        <f t="shared" si="7"/>
        <v>14510.794000000002</v>
      </c>
      <c r="Y25" s="91">
        <v>14510.794000000002</v>
      </c>
      <c r="Z25" s="94">
        <f t="shared" si="8"/>
        <v>0</v>
      </c>
    </row>
    <row r="26" spans="1:1918" ht="37.5" customHeight="1" x14ac:dyDescent="0.2">
      <c r="A26" s="22">
        <v>1815</v>
      </c>
      <c r="B26" s="23" t="s">
        <v>92</v>
      </c>
      <c r="C26" s="51">
        <v>1664608.2614000002</v>
      </c>
      <c r="D26" s="52">
        <v>0</v>
      </c>
      <c r="E26" s="52">
        <v>0</v>
      </c>
      <c r="F26" s="52">
        <v>0</v>
      </c>
      <c r="G26" s="53">
        <f t="shared" si="3"/>
        <v>1664608.2614000002</v>
      </c>
      <c r="H26" s="54">
        <v>0</v>
      </c>
      <c r="I26" s="55">
        <v>0</v>
      </c>
      <c r="J26" s="61">
        <v>0</v>
      </c>
      <c r="K26" s="63">
        <v>0</v>
      </c>
      <c r="L26" s="63">
        <v>0</v>
      </c>
      <c r="M26" s="62">
        <f t="shared" si="4"/>
        <v>0</v>
      </c>
      <c r="N26" s="64">
        <v>0</v>
      </c>
      <c r="O26" s="64">
        <v>0</v>
      </c>
      <c r="P26" s="25">
        <v>47.969517445071929</v>
      </c>
      <c r="Q26" s="28">
        <f t="shared" si="5"/>
        <v>2.0846572016178025E-2</v>
      </c>
      <c r="R26" s="34">
        <v>55</v>
      </c>
      <c r="S26" s="27">
        <f t="shared" si="6"/>
        <v>1.8181818181818181E-2</v>
      </c>
      <c r="T26" s="73">
        <f t="shared" si="1"/>
        <v>34701.375999999997</v>
      </c>
      <c r="U26" s="73">
        <f t="shared" si="2"/>
        <v>0</v>
      </c>
      <c r="V26" s="74">
        <f t="shared" si="9"/>
        <v>0</v>
      </c>
      <c r="W26" s="71">
        <v>0</v>
      </c>
      <c r="X26" s="75">
        <f t="shared" si="7"/>
        <v>34701.375999999997</v>
      </c>
      <c r="Y26" s="91">
        <v>34701.375999999997</v>
      </c>
      <c r="Z26" s="94">
        <f t="shared" si="8"/>
        <v>0</v>
      </c>
    </row>
    <row r="27" spans="1:1918" ht="14.25" x14ac:dyDescent="0.2">
      <c r="A27" s="22">
        <v>1820</v>
      </c>
      <c r="B27" s="23" t="s">
        <v>32</v>
      </c>
      <c r="C27" s="51">
        <v>47926.910000000018</v>
      </c>
      <c r="D27" s="52">
        <v>47926.960000000006</v>
      </c>
      <c r="E27" s="52">
        <v>0</v>
      </c>
      <c r="F27" s="52">
        <v>0</v>
      </c>
      <c r="G27" s="53">
        <f t="shared" si="3"/>
        <v>-4.9999999988358468E-2</v>
      </c>
      <c r="H27" s="54">
        <v>0</v>
      </c>
      <c r="I27" s="55">
        <v>0</v>
      </c>
      <c r="J27" s="61">
        <v>0</v>
      </c>
      <c r="K27" s="63">
        <v>0</v>
      </c>
      <c r="L27" s="63">
        <v>0</v>
      </c>
      <c r="M27" s="62">
        <f t="shared" si="4"/>
        <v>0</v>
      </c>
      <c r="N27" s="64">
        <v>0</v>
      </c>
      <c r="O27" s="64">
        <v>0</v>
      </c>
      <c r="P27" s="25">
        <v>0</v>
      </c>
      <c r="Q27" s="28">
        <f t="shared" si="5"/>
        <v>0</v>
      </c>
      <c r="R27" s="34">
        <v>0</v>
      </c>
      <c r="S27" s="27">
        <f t="shared" si="6"/>
        <v>0</v>
      </c>
      <c r="T27" s="73">
        <f t="shared" si="1"/>
        <v>0</v>
      </c>
      <c r="U27" s="73">
        <f t="shared" si="2"/>
        <v>0</v>
      </c>
      <c r="V27" s="74">
        <f t="shared" si="9"/>
        <v>0</v>
      </c>
      <c r="W27" s="71">
        <v>0</v>
      </c>
      <c r="X27" s="75">
        <f t="shared" si="7"/>
        <v>0</v>
      </c>
      <c r="Y27" s="91">
        <v>0</v>
      </c>
      <c r="Z27" s="94">
        <f t="shared" si="8"/>
        <v>0</v>
      </c>
    </row>
    <row r="28" spans="1:1918" ht="14.25" x14ac:dyDescent="0.2">
      <c r="A28" s="22">
        <v>1825</v>
      </c>
      <c r="B28" s="23" t="s">
        <v>33</v>
      </c>
      <c r="C28" s="51">
        <v>0</v>
      </c>
      <c r="D28" s="52">
        <v>0</v>
      </c>
      <c r="E28" s="52">
        <v>0</v>
      </c>
      <c r="F28" s="52">
        <v>0</v>
      </c>
      <c r="G28" s="53">
        <f t="shared" si="3"/>
        <v>0</v>
      </c>
      <c r="H28" s="54">
        <v>0</v>
      </c>
      <c r="I28" s="55">
        <v>0</v>
      </c>
      <c r="J28" s="61">
        <v>0</v>
      </c>
      <c r="K28" s="63">
        <v>0</v>
      </c>
      <c r="L28" s="63">
        <v>0</v>
      </c>
      <c r="M28" s="62">
        <f t="shared" si="4"/>
        <v>0</v>
      </c>
      <c r="N28" s="64">
        <v>0</v>
      </c>
      <c r="O28" s="64">
        <v>0</v>
      </c>
      <c r="P28" s="25">
        <v>0</v>
      </c>
      <c r="Q28" s="28">
        <f t="shared" si="5"/>
        <v>0</v>
      </c>
      <c r="R28" s="34">
        <v>0</v>
      </c>
      <c r="S28" s="27">
        <f t="shared" si="6"/>
        <v>0</v>
      </c>
      <c r="T28" s="73">
        <f t="shared" si="1"/>
        <v>0</v>
      </c>
      <c r="U28" s="73">
        <f t="shared" si="2"/>
        <v>0</v>
      </c>
      <c r="V28" s="74">
        <f t="shared" si="9"/>
        <v>0</v>
      </c>
      <c r="W28" s="71">
        <v>0</v>
      </c>
      <c r="X28" s="75">
        <f t="shared" si="7"/>
        <v>0</v>
      </c>
      <c r="Y28" s="91">
        <v>0</v>
      </c>
      <c r="Z28" s="94">
        <f t="shared" si="8"/>
        <v>0</v>
      </c>
    </row>
    <row r="29" spans="1:1918" ht="14.25" x14ac:dyDescent="0.2">
      <c r="A29" s="22">
        <v>1830</v>
      </c>
      <c r="B29" s="23" t="s">
        <v>34</v>
      </c>
      <c r="C29" s="51">
        <v>2130517.2500000005</v>
      </c>
      <c r="D29" s="52">
        <v>7468.68</v>
      </c>
      <c r="E29" s="52">
        <v>28686.004500000003</v>
      </c>
      <c r="F29" s="52">
        <v>2487.0700000000002</v>
      </c>
      <c r="G29" s="53">
        <f t="shared" si="3"/>
        <v>2091875.4955000002</v>
      </c>
      <c r="H29" s="54">
        <v>7186.2269999999999</v>
      </c>
      <c r="I29" s="55">
        <v>0</v>
      </c>
      <c r="J29" s="61">
        <v>629367.91999999993</v>
      </c>
      <c r="K29" s="63">
        <v>0</v>
      </c>
      <c r="L29" s="63">
        <v>0</v>
      </c>
      <c r="M29" s="62">
        <f t="shared" si="4"/>
        <v>629367.91999999993</v>
      </c>
      <c r="N29" s="64">
        <v>0</v>
      </c>
      <c r="O29" s="64">
        <v>389987.57</v>
      </c>
      <c r="P29" s="25">
        <v>29.640798951242711</v>
      </c>
      <c r="Q29" s="25">
        <f t="shared" si="5"/>
        <v>3.373728223874594E-2</v>
      </c>
      <c r="R29" s="34">
        <v>45</v>
      </c>
      <c r="S29" s="27">
        <f t="shared" si="6"/>
        <v>2.2222222222222223E-2</v>
      </c>
      <c r="T29" s="73">
        <f>IF(ISERROR(G29/P29),H29,G29/P29+H29+I29)</f>
        <v>77760.421000000017</v>
      </c>
      <c r="U29" s="73">
        <f t="shared" si="2"/>
        <v>13985.953777777777</v>
      </c>
      <c r="V29" s="74">
        <f t="shared" si="9"/>
        <v>4333.1952222222226</v>
      </c>
      <c r="W29" s="71">
        <v>0</v>
      </c>
      <c r="X29" s="75">
        <f t="shared" si="7"/>
        <v>96079.57</v>
      </c>
      <c r="Y29" s="91">
        <v>96079.57</v>
      </c>
      <c r="Z29" s="94">
        <f t="shared" si="8"/>
        <v>0</v>
      </c>
    </row>
    <row r="30" spans="1:1918" s="2" customFormat="1" ht="14.25" x14ac:dyDescent="0.2">
      <c r="A30" s="22">
        <v>1835</v>
      </c>
      <c r="B30" s="23" t="s">
        <v>35</v>
      </c>
      <c r="C30" s="51">
        <v>2838660.9499999997</v>
      </c>
      <c r="D30" s="52">
        <v>24517.967500000002</v>
      </c>
      <c r="E30" s="52">
        <v>0</v>
      </c>
      <c r="F30" s="52">
        <v>2539.2600000000002</v>
      </c>
      <c r="G30" s="53">
        <f t="shared" si="3"/>
        <v>2811603.7225000001</v>
      </c>
      <c r="H30" s="54">
        <v>0</v>
      </c>
      <c r="I30" s="55">
        <v>0</v>
      </c>
      <c r="J30" s="61">
        <v>555172.08000000007</v>
      </c>
      <c r="K30" s="63">
        <v>0</v>
      </c>
      <c r="L30" s="63">
        <v>0</v>
      </c>
      <c r="M30" s="62">
        <f t="shared" si="4"/>
        <v>555172.08000000007</v>
      </c>
      <c r="N30" s="64">
        <v>0</v>
      </c>
      <c r="O30" s="64">
        <v>220210.87</v>
      </c>
      <c r="P30" s="25">
        <v>44.649692827255471</v>
      </c>
      <c r="Q30" s="25">
        <f t="shared" si="5"/>
        <v>2.239657065209575E-2</v>
      </c>
      <c r="R30" s="34">
        <v>60</v>
      </c>
      <c r="S30" s="27">
        <f t="shared" si="6"/>
        <v>1.6666666666666666E-2</v>
      </c>
      <c r="T30" s="73">
        <f t="shared" ref="T30:T93" si="10">IF(ISERROR(G30/P30),H30,G30/P30+H30+I30)</f>
        <v>62970.281416666665</v>
      </c>
      <c r="U30" s="73">
        <f t="shared" si="2"/>
        <v>9252.8680000000004</v>
      </c>
      <c r="V30" s="74">
        <f t="shared" si="9"/>
        <v>1835.0905833333334</v>
      </c>
      <c r="W30" s="71">
        <v>0</v>
      </c>
      <c r="X30" s="75">
        <f t="shared" si="7"/>
        <v>74058.240000000005</v>
      </c>
      <c r="Y30" s="91">
        <v>74058.240000000005</v>
      </c>
      <c r="Z30" s="94">
        <f t="shared" si="8"/>
        <v>0</v>
      </c>
    </row>
    <row r="31" spans="1:1918" ht="14.25" x14ac:dyDescent="0.2">
      <c r="A31" s="22">
        <v>1840</v>
      </c>
      <c r="B31" s="23" t="s">
        <v>36</v>
      </c>
      <c r="C31" s="51">
        <v>2705309.6600000011</v>
      </c>
      <c r="D31" s="52">
        <v>0</v>
      </c>
      <c r="E31" s="52">
        <v>0</v>
      </c>
      <c r="F31" s="52">
        <v>0</v>
      </c>
      <c r="G31" s="53">
        <f t="shared" si="3"/>
        <v>2705309.6600000011</v>
      </c>
      <c r="H31" s="54">
        <v>0</v>
      </c>
      <c r="I31" s="55">
        <v>0</v>
      </c>
      <c r="J31" s="61">
        <v>810501.15</v>
      </c>
      <c r="K31" s="63">
        <v>0</v>
      </c>
      <c r="L31" s="63">
        <v>0</v>
      </c>
      <c r="M31" s="62">
        <f t="shared" si="4"/>
        <v>810501.15</v>
      </c>
      <c r="N31" s="64">
        <v>0</v>
      </c>
      <c r="O31" s="64">
        <v>242371.26</v>
      </c>
      <c r="P31" s="25">
        <v>53.119032050353418</v>
      </c>
      <c r="Q31" s="25">
        <f t="shared" si="5"/>
        <v>1.8825644244647839E-2</v>
      </c>
      <c r="R31" s="34">
        <v>65</v>
      </c>
      <c r="S31" s="27">
        <f t="shared" si="6"/>
        <v>1.5384615384615385E-2</v>
      </c>
      <c r="T31" s="73">
        <f t="shared" si="10"/>
        <v>50929.197230769227</v>
      </c>
      <c r="U31" s="73">
        <f t="shared" si="2"/>
        <v>12469.248461538462</v>
      </c>
      <c r="V31" s="74">
        <f t="shared" si="9"/>
        <v>1864.3943076923078</v>
      </c>
      <c r="W31" s="71">
        <v>0</v>
      </c>
      <c r="X31" s="75">
        <f t="shared" si="7"/>
        <v>65262.84</v>
      </c>
      <c r="Y31" s="91">
        <v>65262.84</v>
      </c>
      <c r="Z31" s="94">
        <f t="shared" si="8"/>
        <v>0</v>
      </c>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2"/>
      <c r="NI31" s="2"/>
      <c r="NJ31" s="2"/>
      <c r="NK31" s="2"/>
      <c r="NL31" s="2"/>
      <c r="NM31" s="2"/>
      <c r="NN31" s="2"/>
      <c r="NO31" s="2"/>
      <c r="NP31" s="2"/>
      <c r="NQ31" s="2"/>
      <c r="NR31" s="2"/>
      <c r="NS31" s="2"/>
      <c r="NT31" s="2"/>
      <c r="NU31" s="2"/>
      <c r="NV31" s="2"/>
      <c r="NW31" s="2"/>
      <c r="NX31" s="2"/>
      <c r="NY31" s="2"/>
      <c r="NZ31" s="2"/>
      <c r="OA31" s="2"/>
      <c r="OB31" s="2"/>
      <c r="OC31" s="2"/>
      <c r="OD31" s="2"/>
      <c r="OE31" s="2"/>
      <c r="OF31" s="2"/>
      <c r="OG31" s="2"/>
      <c r="OH31" s="2"/>
      <c r="OI31" s="2"/>
      <c r="OJ31" s="2"/>
      <c r="OK31" s="2"/>
      <c r="OL31" s="2"/>
      <c r="OM31" s="2"/>
      <c r="ON31" s="2"/>
      <c r="OO31" s="2"/>
      <c r="OP31" s="2"/>
      <c r="OQ31" s="2"/>
      <c r="OR31" s="2"/>
      <c r="OS31" s="2"/>
      <c r="OT31" s="2"/>
      <c r="OU31" s="2"/>
      <c r="OV31" s="2"/>
      <c r="OW31" s="2"/>
      <c r="OX31" s="2"/>
      <c r="OY31" s="2"/>
      <c r="OZ31" s="2"/>
      <c r="PA31" s="2"/>
      <c r="PB31" s="2"/>
      <c r="PC31" s="2"/>
      <c r="PD31" s="2"/>
      <c r="PE31" s="2"/>
      <c r="PF31" s="2"/>
      <c r="PG31" s="2"/>
      <c r="PH31" s="2"/>
      <c r="PI31" s="2"/>
      <c r="PJ31" s="2"/>
      <c r="PK31" s="2"/>
      <c r="PL31" s="2"/>
      <c r="PM31" s="2"/>
      <c r="PN31" s="2"/>
      <c r="PO31" s="2"/>
      <c r="PP31" s="2"/>
      <c r="PQ31" s="2"/>
      <c r="PR31" s="2"/>
      <c r="PS31" s="2"/>
      <c r="PT31" s="2"/>
      <c r="PU31" s="2"/>
      <c r="PV31" s="2"/>
      <c r="PW31" s="2"/>
      <c r="PX31" s="2"/>
      <c r="PY31" s="2"/>
      <c r="PZ31" s="2"/>
      <c r="QA31" s="2"/>
      <c r="QB31" s="2"/>
      <c r="QC31" s="2"/>
      <c r="QD31" s="2"/>
      <c r="QE31" s="2"/>
      <c r="QF31" s="2"/>
      <c r="QG31" s="2"/>
      <c r="QH31" s="2"/>
      <c r="QI31" s="2"/>
      <c r="QJ31" s="2"/>
      <c r="QK31" s="2"/>
      <c r="QL31" s="2"/>
      <c r="QM31" s="2"/>
      <c r="QN31" s="2"/>
      <c r="QO31" s="2"/>
      <c r="QP31" s="2"/>
      <c r="QQ31" s="2"/>
      <c r="QR31" s="2"/>
      <c r="QS31" s="2"/>
      <c r="QT31" s="2"/>
      <c r="QU31" s="2"/>
      <c r="QV31" s="2"/>
      <c r="QW31" s="2"/>
      <c r="QX31" s="2"/>
      <c r="QY31" s="2"/>
      <c r="QZ31" s="2"/>
      <c r="RA31" s="2"/>
      <c r="RB31" s="2"/>
      <c r="RC31" s="2"/>
      <c r="RD31" s="2"/>
      <c r="RE31" s="2"/>
      <c r="RF31" s="2"/>
      <c r="RG31" s="2"/>
      <c r="RH31" s="2"/>
      <c r="RI31" s="2"/>
      <c r="RJ31" s="2"/>
      <c r="RK31" s="2"/>
      <c r="RL31" s="2"/>
      <c r="RM31" s="2"/>
      <c r="RN31" s="2"/>
      <c r="RO31" s="2"/>
      <c r="RP31" s="2"/>
      <c r="RQ31" s="2"/>
      <c r="RR31" s="2"/>
      <c r="RS31" s="2"/>
      <c r="RT31" s="2"/>
      <c r="RU31" s="2"/>
      <c r="RV31" s="2"/>
      <c r="RW31" s="2"/>
      <c r="RX31" s="2"/>
      <c r="RY31" s="2"/>
      <c r="RZ31" s="2"/>
      <c r="SA31" s="2"/>
      <c r="SB31" s="2"/>
      <c r="SC31" s="2"/>
      <c r="SD31" s="2"/>
      <c r="SE31" s="2"/>
      <c r="SF31" s="2"/>
      <c r="SG31" s="2"/>
      <c r="SH31" s="2"/>
      <c r="SI31" s="2"/>
      <c r="SJ31" s="2"/>
      <c r="SK31" s="2"/>
      <c r="SL31" s="2"/>
      <c r="SM31" s="2"/>
      <c r="SN31" s="2"/>
      <c r="SO31" s="2"/>
      <c r="SP31" s="2"/>
      <c r="SQ31" s="2"/>
      <c r="SR31" s="2"/>
      <c r="SS31" s="2"/>
      <c r="ST31" s="2"/>
      <c r="SU31" s="2"/>
      <c r="SV31" s="2"/>
      <c r="SW31" s="2"/>
      <c r="SX31" s="2"/>
      <c r="SY31" s="2"/>
      <c r="SZ31" s="2"/>
      <c r="TA31" s="2"/>
      <c r="TB31" s="2"/>
      <c r="TC31" s="2"/>
      <c r="TD31" s="2"/>
      <c r="TE31" s="2"/>
      <c r="TF31" s="2"/>
      <c r="TG31" s="2"/>
      <c r="TH31" s="2"/>
      <c r="TI31" s="2"/>
      <c r="TJ31" s="2"/>
      <c r="TK31" s="2"/>
      <c r="TL31" s="2"/>
      <c r="TM31" s="2"/>
      <c r="TN31" s="2"/>
      <c r="TO31" s="2"/>
      <c r="TP31" s="2"/>
      <c r="TQ31" s="2"/>
      <c r="TR31" s="2"/>
      <c r="TS31" s="2"/>
      <c r="TT31" s="2"/>
      <c r="TU31" s="2"/>
      <c r="TV31" s="2"/>
      <c r="TW31" s="2"/>
      <c r="TX31" s="2"/>
      <c r="TY31" s="2"/>
      <c r="TZ31" s="2"/>
      <c r="UA31" s="2"/>
      <c r="UB31" s="2"/>
      <c r="UC31" s="2"/>
      <c r="UD31" s="2"/>
      <c r="UE31" s="2"/>
      <c r="UF31" s="2"/>
      <c r="UG31" s="2"/>
      <c r="UH31" s="2"/>
      <c r="UI31" s="2"/>
      <c r="UJ31" s="2"/>
      <c r="UK31" s="2"/>
      <c r="UL31" s="2"/>
      <c r="UM31" s="2"/>
      <c r="UN31" s="2"/>
      <c r="UO31" s="2"/>
      <c r="UP31" s="2"/>
      <c r="UQ31" s="2"/>
      <c r="UR31" s="2"/>
      <c r="US31" s="2"/>
      <c r="UT31" s="2"/>
      <c r="UU31" s="2"/>
      <c r="UV31" s="2"/>
      <c r="UW31" s="2"/>
      <c r="UX31" s="2"/>
      <c r="UY31" s="2"/>
      <c r="UZ31" s="2"/>
      <c r="VA31" s="2"/>
      <c r="VB31" s="2"/>
      <c r="VC31" s="2"/>
      <c r="VD31" s="2"/>
      <c r="VE31" s="2"/>
      <c r="VF31" s="2"/>
      <c r="VG31" s="2"/>
      <c r="VH31" s="2"/>
      <c r="VI31" s="2"/>
      <c r="VJ31" s="2"/>
      <c r="VK31" s="2"/>
      <c r="VL31" s="2"/>
      <c r="VM31" s="2"/>
      <c r="VN31" s="2"/>
      <c r="VO31" s="2"/>
      <c r="VP31" s="2"/>
      <c r="VQ31" s="2"/>
      <c r="VR31" s="2"/>
      <c r="VS31" s="2"/>
      <c r="VT31" s="2"/>
      <c r="VU31" s="2"/>
      <c r="VV31" s="2"/>
      <c r="VW31" s="2"/>
      <c r="VX31" s="2"/>
      <c r="VY31" s="2"/>
      <c r="VZ31" s="2"/>
      <c r="WA31" s="2"/>
      <c r="WB31" s="2"/>
      <c r="WC31" s="2"/>
      <c r="WD31" s="2"/>
      <c r="WE31" s="2"/>
      <c r="WF31" s="2"/>
      <c r="WG31" s="2"/>
      <c r="WH31" s="2"/>
      <c r="WI31" s="2"/>
      <c r="WJ31" s="2"/>
      <c r="WK31" s="2"/>
      <c r="WL31" s="2"/>
      <c r="WM31" s="2"/>
      <c r="WN31" s="2"/>
      <c r="WO31" s="2"/>
      <c r="WP31" s="2"/>
      <c r="WQ31" s="2"/>
      <c r="WR31" s="2"/>
      <c r="WS31" s="2"/>
      <c r="WT31" s="2"/>
      <c r="WU31" s="2"/>
      <c r="WV31" s="2"/>
      <c r="WW31" s="2"/>
      <c r="WX31" s="2"/>
      <c r="WY31" s="2"/>
      <c r="WZ31" s="2"/>
      <c r="XA31" s="2"/>
      <c r="XB31" s="2"/>
      <c r="XC31" s="2"/>
      <c r="XD31" s="2"/>
      <c r="XE31" s="2"/>
      <c r="XF31" s="2"/>
      <c r="XG31" s="2"/>
      <c r="XH31" s="2"/>
      <c r="XI31" s="2"/>
      <c r="XJ31" s="2"/>
      <c r="XK31" s="2"/>
      <c r="XL31" s="2"/>
      <c r="XM31" s="2"/>
      <c r="XN31" s="2"/>
      <c r="XO31" s="2"/>
      <c r="XP31" s="2"/>
      <c r="XQ31" s="2"/>
      <c r="XR31" s="2"/>
      <c r="XS31" s="2"/>
      <c r="XT31" s="2"/>
      <c r="XU31" s="2"/>
      <c r="XV31" s="2"/>
      <c r="XW31" s="2"/>
      <c r="XX31" s="2"/>
      <c r="XY31" s="2"/>
      <c r="XZ31" s="2"/>
      <c r="YA31" s="2"/>
      <c r="YB31" s="2"/>
      <c r="YC31" s="2"/>
      <c r="YD31" s="2"/>
      <c r="YE31" s="2"/>
      <c r="YF31" s="2"/>
      <c r="YG31" s="2"/>
      <c r="YH31" s="2"/>
      <c r="YI31" s="2"/>
      <c r="YJ31" s="2"/>
      <c r="YK31" s="2"/>
      <c r="YL31" s="2"/>
      <c r="YM31" s="2"/>
      <c r="YN31" s="2"/>
      <c r="YO31" s="2"/>
      <c r="YP31" s="2"/>
      <c r="YQ31" s="2"/>
      <c r="YR31" s="2"/>
      <c r="YS31" s="2"/>
      <c r="YT31" s="2"/>
      <c r="YU31" s="2"/>
      <c r="YV31" s="2"/>
      <c r="YW31" s="2"/>
      <c r="YX31" s="2"/>
      <c r="YY31" s="2"/>
      <c r="YZ31" s="2"/>
      <c r="ZA31" s="2"/>
      <c r="ZB31" s="2"/>
      <c r="ZC31" s="2"/>
      <c r="ZD31" s="2"/>
      <c r="ZE31" s="2"/>
      <c r="ZF31" s="2"/>
      <c r="ZG31" s="2"/>
      <c r="ZH31" s="2"/>
      <c r="ZI31" s="2"/>
      <c r="ZJ31" s="2"/>
      <c r="ZK31" s="2"/>
      <c r="ZL31" s="2"/>
      <c r="ZM31" s="2"/>
      <c r="ZN31" s="2"/>
      <c r="ZO31" s="2"/>
      <c r="ZP31" s="2"/>
      <c r="ZQ31" s="2"/>
      <c r="ZR31" s="2"/>
      <c r="ZS31" s="2"/>
      <c r="ZT31" s="2"/>
      <c r="ZU31" s="2"/>
      <c r="ZV31" s="2"/>
      <c r="ZW31" s="2"/>
      <c r="ZX31" s="2"/>
      <c r="ZY31" s="2"/>
      <c r="ZZ31" s="2"/>
      <c r="AAA31" s="2"/>
      <c r="AAB31" s="2"/>
      <c r="AAC31" s="2"/>
      <c r="AAD31" s="2"/>
      <c r="AAE31" s="2"/>
      <c r="AAF31" s="2"/>
      <c r="AAG31" s="2"/>
      <c r="AAH31" s="2"/>
      <c r="AAI31" s="2"/>
      <c r="AAJ31" s="2"/>
      <c r="AAK31" s="2"/>
      <c r="AAL31" s="2"/>
      <c r="AAM31" s="2"/>
      <c r="AAN31" s="2"/>
      <c r="AAO31" s="2"/>
      <c r="AAP31" s="2"/>
      <c r="AAQ31" s="2"/>
      <c r="AAR31" s="2"/>
      <c r="AAS31" s="2"/>
      <c r="AAT31" s="2"/>
      <c r="AAU31" s="2"/>
      <c r="AAV31" s="2"/>
      <c r="AAW31" s="2"/>
      <c r="AAX31" s="2"/>
      <c r="AAY31" s="2"/>
      <c r="AAZ31" s="2"/>
      <c r="ABA31" s="2"/>
      <c r="ABB31" s="2"/>
      <c r="ABC31" s="2"/>
      <c r="ABD31" s="2"/>
      <c r="ABE31" s="2"/>
      <c r="ABF31" s="2"/>
      <c r="ABG31" s="2"/>
      <c r="ABH31" s="2"/>
      <c r="ABI31" s="2"/>
      <c r="ABJ31" s="2"/>
      <c r="ABK31" s="2"/>
      <c r="ABL31" s="2"/>
      <c r="ABM31" s="2"/>
      <c r="ABN31" s="2"/>
      <c r="ABO31" s="2"/>
      <c r="ABP31" s="2"/>
      <c r="ABQ31" s="2"/>
      <c r="ABR31" s="2"/>
      <c r="ABS31" s="2"/>
      <c r="ABT31" s="2"/>
      <c r="ABU31" s="2"/>
      <c r="ABV31" s="2"/>
      <c r="ABW31" s="2"/>
      <c r="ABX31" s="2"/>
      <c r="ABY31" s="2"/>
      <c r="ABZ31" s="2"/>
      <c r="ACA31" s="2"/>
      <c r="ACB31" s="2"/>
      <c r="ACC31" s="2"/>
      <c r="ACD31" s="2"/>
      <c r="ACE31" s="2"/>
      <c r="ACF31" s="2"/>
      <c r="ACG31" s="2"/>
      <c r="ACH31" s="2"/>
      <c r="ACI31" s="2"/>
      <c r="ACJ31" s="2"/>
      <c r="ACK31" s="2"/>
      <c r="ACL31" s="2"/>
      <c r="ACM31" s="2"/>
      <c r="ACN31" s="2"/>
      <c r="ACO31" s="2"/>
      <c r="ACP31" s="2"/>
      <c r="ACQ31" s="2"/>
      <c r="ACR31" s="2"/>
      <c r="ACS31" s="2"/>
      <c r="ACT31" s="2"/>
      <c r="ACU31" s="2"/>
      <c r="ACV31" s="2"/>
      <c r="ACW31" s="2"/>
      <c r="ACX31" s="2"/>
      <c r="ACY31" s="2"/>
      <c r="ACZ31" s="2"/>
      <c r="ADA31" s="2"/>
      <c r="ADB31" s="2"/>
      <c r="ADC31" s="2"/>
      <c r="ADD31" s="2"/>
      <c r="ADE31" s="2"/>
      <c r="ADF31" s="2"/>
      <c r="ADG31" s="2"/>
      <c r="ADH31" s="2"/>
      <c r="ADI31" s="2"/>
      <c r="ADJ31" s="2"/>
      <c r="ADK31" s="2"/>
      <c r="ADL31" s="2"/>
      <c r="ADM31" s="2"/>
      <c r="ADN31" s="2"/>
      <c r="ADO31" s="2"/>
      <c r="ADP31" s="2"/>
      <c r="ADQ31" s="2"/>
      <c r="ADR31" s="2"/>
      <c r="ADS31" s="2"/>
      <c r="ADT31" s="2"/>
      <c r="ADU31" s="2"/>
      <c r="ADV31" s="2"/>
      <c r="ADW31" s="2"/>
      <c r="ADX31" s="2"/>
      <c r="ADY31" s="2"/>
      <c r="ADZ31" s="2"/>
      <c r="AEA31" s="2"/>
      <c r="AEB31" s="2"/>
      <c r="AEC31" s="2"/>
      <c r="AED31" s="2"/>
      <c r="AEE31" s="2"/>
      <c r="AEF31" s="2"/>
      <c r="AEG31" s="2"/>
      <c r="AEH31" s="2"/>
      <c r="AEI31" s="2"/>
      <c r="AEJ31" s="2"/>
      <c r="AEK31" s="2"/>
      <c r="AEL31" s="2"/>
      <c r="AEM31" s="2"/>
      <c r="AEN31" s="2"/>
      <c r="AEO31" s="2"/>
      <c r="AEP31" s="2"/>
      <c r="AEQ31" s="2"/>
      <c r="AER31" s="2"/>
      <c r="AES31" s="2"/>
      <c r="AET31" s="2"/>
      <c r="AEU31" s="2"/>
      <c r="AEV31" s="2"/>
      <c r="AEW31" s="2"/>
      <c r="AEX31" s="2"/>
      <c r="AEY31" s="2"/>
      <c r="AEZ31" s="2"/>
      <c r="AFA31" s="2"/>
      <c r="AFB31" s="2"/>
      <c r="AFC31" s="2"/>
      <c r="AFD31" s="2"/>
      <c r="AFE31" s="2"/>
      <c r="AFF31" s="2"/>
      <c r="AFG31" s="2"/>
      <c r="AFH31" s="2"/>
      <c r="AFI31" s="2"/>
      <c r="AFJ31" s="2"/>
      <c r="AFK31" s="2"/>
      <c r="AFL31" s="2"/>
      <c r="AFM31" s="2"/>
      <c r="AFN31" s="2"/>
      <c r="AFO31" s="2"/>
      <c r="AFP31" s="2"/>
      <c r="AFQ31" s="2"/>
      <c r="AFR31" s="2"/>
      <c r="AFS31" s="2"/>
      <c r="AFT31" s="2"/>
      <c r="AFU31" s="2"/>
      <c r="AFV31" s="2"/>
      <c r="AFW31" s="2"/>
      <c r="AFX31" s="2"/>
      <c r="AFY31" s="2"/>
      <c r="AFZ31" s="2"/>
      <c r="AGA31" s="2"/>
      <c r="AGB31" s="2"/>
      <c r="AGC31" s="2"/>
      <c r="AGD31" s="2"/>
      <c r="AGE31" s="2"/>
      <c r="AGF31" s="2"/>
      <c r="AGG31" s="2"/>
      <c r="AGH31" s="2"/>
      <c r="AGI31" s="2"/>
      <c r="AGJ31" s="2"/>
      <c r="AGK31" s="2"/>
      <c r="AGL31" s="2"/>
      <c r="AGM31" s="2"/>
      <c r="AGN31" s="2"/>
      <c r="AGO31" s="2"/>
      <c r="AGP31" s="2"/>
      <c r="AGQ31" s="2"/>
      <c r="AGR31" s="2"/>
      <c r="AGS31" s="2"/>
      <c r="AGT31" s="2"/>
      <c r="AGU31" s="2"/>
      <c r="AGV31" s="2"/>
      <c r="AGW31" s="2"/>
      <c r="AGX31" s="2"/>
      <c r="AGY31" s="2"/>
      <c r="AGZ31" s="2"/>
      <c r="AHA31" s="2"/>
      <c r="AHB31" s="2"/>
      <c r="AHC31" s="2"/>
      <c r="AHD31" s="2"/>
      <c r="AHE31" s="2"/>
      <c r="AHF31" s="2"/>
      <c r="AHG31" s="2"/>
      <c r="AHH31" s="2"/>
      <c r="AHI31" s="2"/>
      <c r="AHJ31" s="2"/>
      <c r="AHK31" s="2"/>
      <c r="AHL31" s="2"/>
      <c r="AHM31" s="2"/>
      <c r="AHN31" s="2"/>
      <c r="AHO31" s="2"/>
      <c r="AHP31" s="2"/>
      <c r="AHQ31" s="2"/>
      <c r="AHR31" s="2"/>
      <c r="AHS31" s="2"/>
      <c r="AHT31" s="2"/>
      <c r="AHU31" s="2"/>
      <c r="AHV31" s="2"/>
      <c r="AHW31" s="2"/>
      <c r="AHX31" s="2"/>
      <c r="AHY31" s="2"/>
      <c r="AHZ31" s="2"/>
      <c r="AIA31" s="2"/>
      <c r="AIB31" s="2"/>
      <c r="AIC31" s="2"/>
      <c r="AID31" s="2"/>
      <c r="AIE31" s="2"/>
      <c r="AIF31" s="2"/>
      <c r="AIG31" s="2"/>
      <c r="AIH31" s="2"/>
      <c r="AII31" s="2"/>
      <c r="AIJ31" s="2"/>
      <c r="AIK31" s="2"/>
      <c r="AIL31" s="2"/>
      <c r="AIM31" s="2"/>
      <c r="AIN31" s="2"/>
      <c r="AIO31" s="2"/>
      <c r="AIP31" s="2"/>
      <c r="AIQ31" s="2"/>
      <c r="AIR31" s="2"/>
      <c r="AIS31" s="2"/>
      <c r="AIT31" s="2"/>
      <c r="AIU31" s="2"/>
      <c r="AIV31" s="2"/>
      <c r="AIW31" s="2"/>
      <c r="AIX31" s="2"/>
      <c r="AIY31" s="2"/>
      <c r="AIZ31" s="2"/>
      <c r="AJA31" s="2"/>
      <c r="AJB31" s="2"/>
      <c r="AJC31" s="2"/>
      <c r="AJD31" s="2"/>
      <c r="AJE31" s="2"/>
      <c r="AJF31" s="2"/>
      <c r="AJG31" s="2"/>
      <c r="AJH31" s="2"/>
      <c r="AJI31" s="2"/>
      <c r="AJJ31" s="2"/>
      <c r="AJK31" s="2"/>
      <c r="AJL31" s="2"/>
      <c r="AJM31" s="2"/>
      <c r="AJN31" s="2"/>
      <c r="AJO31" s="2"/>
      <c r="AJP31" s="2"/>
      <c r="AJQ31" s="2"/>
      <c r="AJR31" s="2"/>
      <c r="AJS31" s="2"/>
      <c r="AJT31" s="2"/>
      <c r="AJU31" s="2"/>
      <c r="AJV31" s="2"/>
      <c r="AJW31" s="2"/>
      <c r="AJX31" s="2"/>
      <c r="AJY31" s="2"/>
      <c r="AJZ31" s="2"/>
      <c r="AKA31" s="2"/>
      <c r="AKB31" s="2"/>
      <c r="AKC31" s="2"/>
      <c r="AKD31" s="2"/>
      <c r="AKE31" s="2"/>
      <c r="AKF31" s="2"/>
      <c r="AKG31" s="2"/>
      <c r="AKH31" s="2"/>
      <c r="AKI31" s="2"/>
      <c r="AKJ31" s="2"/>
      <c r="AKK31" s="2"/>
      <c r="AKL31" s="2"/>
      <c r="AKM31" s="2"/>
      <c r="AKN31" s="2"/>
      <c r="AKO31" s="2"/>
      <c r="AKP31" s="2"/>
      <c r="AKQ31" s="2"/>
      <c r="AKR31" s="2"/>
      <c r="AKS31" s="2"/>
      <c r="AKT31" s="2"/>
      <c r="AKU31" s="2"/>
      <c r="AKV31" s="2"/>
      <c r="AKW31" s="2"/>
      <c r="AKX31" s="2"/>
      <c r="AKY31" s="2"/>
      <c r="AKZ31" s="2"/>
      <c r="ALA31" s="2"/>
      <c r="ALB31" s="2"/>
      <c r="ALC31" s="2"/>
      <c r="ALD31" s="2"/>
      <c r="ALE31" s="2"/>
      <c r="ALF31" s="2"/>
      <c r="ALG31" s="2"/>
      <c r="ALH31" s="2"/>
      <c r="ALI31" s="2"/>
      <c r="ALJ31" s="2"/>
      <c r="ALK31" s="2"/>
      <c r="ALL31" s="2"/>
      <c r="ALM31" s="2"/>
      <c r="ALN31" s="2"/>
      <c r="ALO31" s="2"/>
      <c r="ALP31" s="2"/>
      <c r="ALQ31" s="2"/>
      <c r="ALR31" s="2"/>
      <c r="ALS31" s="2"/>
      <c r="ALT31" s="2"/>
      <c r="ALU31" s="2"/>
      <c r="ALV31" s="2"/>
      <c r="ALW31" s="2"/>
      <c r="ALX31" s="2"/>
      <c r="ALY31" s="2"/>
      <c r="ALZ31" s="2"/>
      <c r="AMA31" s="2"/>
      <c r="AMB31" s="2"/>
      <c r="AMC31" s="2"/>
      <c r="AMD31" s="2"/>
      <c r="AME31" s="2"/>
      <c r="AMF31" s="2"/>
      <c r="AMG31" s="2"/>
      <c r="AMH31" s="2"/>
      <c r="AMI31" s="2"/>
      <c r="AMJ31" s="2"/>
      <c r="AMK31" s="2"/>
      <c r="AML31" s="2"/>
      <c r="AMM31" s="2"/>
      <c r="AMN31" s="2"/>
      <c r="AMO31" s="2"/>
      <c r="AMP31" s="2"/>
      <c r="AMQ31" s="2"/>
      <c r="AMR31" s="2"/>
      <c r="AMS31" s="2"/>
      <c r="AMT31" s="2"/>
      <c r="AMU31" s="2"/>
      <c r="AMV31" s="2"/>
      <c r="AMW31" s="2"/>
      <c r="AMX31" s="2"/>
      <c r="AMY31" s="2"/>
      <c r="AMZ31" s="2"/>
      <c r="ANA31" s="2"/>
      <c r="ANB31" s="2"/>
      <c r="ANC31" s="2"/>
      <c r="AND31" s="2"/>
      <c r="ANE31" s="2"/>
      <c r="ANF31" s="2"/>
      <c r="ANG31" s="2"/>
      <c r="ANH31" s="2"/>
      <c r="ANI31" s="2"/>
      <c r="ANJ31" s="2"/>
      <c r="ANK31" s="2"/>
      <c r="ANL31" s="2"/>
      <c r="ANM31" s="2"/>
      <c r="ANN31" s="2"/>
      <c r="ANO31" s="2"/>
      <c r="ANP31" s="2"/>
      <c r="ANQ31" s="2"/>
      <c r="ANR31" s="2"/>
      <c r="ANS31" s="2"/>
      <c r="ANT31" s="2"/>
      <c r="ANU31" s="2"/>
      <c r="ANV31" s="2"/>
      <c r="ANW31" s="2"/>
      <c r="ANX31" s="2"/>
      <c r="ANY31" s="2"/>
      <c r="ANZ31" s="2"/>
      <c r="AOA31" s="2"/>
      <c r="AOB31" s="2"/>
      <c r="AOC31" s="2"/>
      <c r="AOD31" s="2"/>
      <c r="AOE31" s="2"/>
      <c r="AOF31" s="2"/>
      <c r="AOG31" s="2"/>
      <c r="AOH31" s="2"/>
      <c r="AOI31" s="2"/>
      <c r="AOJ31" s="2"/>
      <c r="AOK31" s="2"/>
      <c r="AOL31" s="2"/>
      <c r="AOM31" s="2"/>
      <c r="AON31" s="2"/>
      <c r="AOO31" s="2"/>
      <c r="AOP31" s="2"/>
      <c r="AOQ31" s="2"/>
      <c r="AOR31" s="2"/>
      <c r="AOS31" s="2"/>
      <c r="AOT31" s="2"/>
      <c r="AOU31" s="2"/>
      <c r="AOV31" s="2"/>
      <c r="AOW31" s="2"/>
      <c r="AOX31" s="2"/>
      <c r="AOY31" s="2"/>
      <c r="AOZ31" s="2"/>
      <c r="APA31" s="2"/>
      <c r="APB31" s="2"/>
      <c r="APC31" s="2"/>
      <c r="APD31" s="2"/>
      <c r="APE31" s="2"/>
      <c r="APF31" s="2"/>
      <c r="APG31" s="2"/>
      <c r="APH31" s="2"/>
      <c r="API31" s="2"/>
      <c r="APJ31" s="2"/>
      <c r="APK31" s="2"/>
      <c r="APL31" s="2"/>
      <c r="APM31" s="2"/>
      <c r="APN31" s="2"/>
      <c r="APO31" s="2"/>
      <c r="APP31" s="2"/>
      <c r="APQ31" s="2"/>
      <c r="APR31" s="2"/>
      <c r="APS31" s="2"/>
      <c r="APT31" s="2"/>
      <c r="APU31" s="2"/>
      <c r="APV31" s="2"/>
      <c r="APW31" s="2"/>
      <c r="APX31" s="2"/>
      <c r="APY31" s="2"/>
      <c r="APZ31" s="2"/>
      <c r="AQA31" s="2"/>
      <c r="AQB31" s="2"/>
      <c r="AQC31" s="2"/>
      <c r="AQD31" s="2"/>
      <c r="AQE31" s="2"/>
      <c r="AQF31" s="2"/>
      <c r="AQG31" s="2"/>
      <c r="AQH31" s="2"/>
      <c r="AQI31" s="2"/>
      <c r="AQJ31" s="2"/>
      <c r="AQK31" s="2"/>
      <c r="AQL31" s="2"/>
      <c r="AQM31" s="2"/>
      <c r="AQN31" s="2"/>
      <c r="AQO31" s="2"/>
      <c r="AQP31" s="2"/>
      <c r="AQQ31" s="2"/>
      <c r="AQR31" s="2"/>
      <c r="AQS31" s="2"/>
      <c r="AQT31" s="2"/>
      <c r="AQU31" s="2"/>
      <c r="AQV31" s="2"/>
      <c r="AQW31" s="2"/>
      <c r="AQX31" s="2"/>
      <c r="AQY31" s="2"/>
      <c r="AQZ31" s="2"/>
      <c r="ARA31" s="2"/>
      <c r="ARB31" s="2"/>
      <c r="ARC31" s="2"/>
      <c r="ARD31" s="2"/>
      <c r="ARE31" s="2"/>
      <c r="ARF31" s="2"/>
      <c r="ARG31" s="2"/>
      <c r="ARH31" s="2"/>
      <c r="ARI31" s="2"/>
      <c r="ARJ31" s="2"/>
      <c r="ARK31" s="2"/>
      <c r="ARL31" s="2"/>
      <c r="ARM31" s="2"/>
      <c r="ARN31" s="2"/>
      <c r="ARO31" s="2"/>
      <c r="ARP31" s="2"/>
      <c r="ARQ31" s="2"/>
      <c r="ARR31" s="2"/>
      <c r="ARS31" s="2"/>
      <c r="ART31" s="2"/>
      <c r="ARU31" s="2"/>
      <c r="ARV31" s="2"/>
      <c r="ARW31" s="2"/>
      <c r="ARX31" s="2"/>
      <c r="ARY31" s="2"/>
      <c r="ARZ31" s="2"/>
      <c r="ASA31" s="2"/>
      <c r="ASB31" s="2"/>
      <c r="ASC31" s="2"/>
      <c r="ASD31" s="2"/>
      <c r="ASE31" s="2"/>
      <c r="ASF31" s="2"/>
      <c r="ASG31" s="2"/>
      <c r="ASH31" s="2"/>
      <c r="ASI31" s="2"/>
      <c r="ASJ31" s="2"/>
      <c r="ASK31" s="2"/>
      <c r="ASL31" s="2"/>
      <c r="ASM31" s="2"/>
      <c r="ASN31" s="2"/>
      <c r="ASO31" s="2"/>
      <c r="ASP31" s="2"/>
      <c r="ASQ31" s="2"/>
      <c r="ASR31" s="2"/>
      <c r="ASS31" s="2"/>
      <c r="AST31" s="2"/>
      <c r="ASU31" s="2"/>
      <c r="ASV31" s="2"/>
      <c r="ASW31" s="2"/>
      <c r="ASX31" s="2"/>
      <c r="ASY31" s="2"/>
      <c r="ASZ31" s="2"/>
      <c r="ATA31" s="2"/>
      <c r="ATB31" s="2"/>
      <c r="ATC31" s="2"/>
      <c r="ATD31" s="2"/>
      <c r="ATE31" s="2"/>
      <c r="ATF31" s="2"/>
      <c r="ATG31" s="2"/>
      <c r="ATH31" s="2"/>
      <c r="ATI31" s="2"/>
      <c r="ATJ31" s="2"/>
      <c r="ATK31" s="2"/>
      <c r="ATL31" s="2"/>
      <c r="ATM31" s="2"/>
      <c r="ATN31" s="2"/>
      <c r="ATO31" s="2"/>
      <c r="ATP31" s="2"/>
      <c r="ATQ31" s="2"/>
      <c r="ATR31" s="2"/>
      <c r="ATS31" s="2"/>
      <c r="ATT31" s="2"/>
      <c r="ATU31" s="2"/>
      <c r="ATV31" s="2"/>
      <c r="ATW31" s="2"/>
      <c r="ATX31" s="2"/>
      <c r="ATY31" s="2"/>
      <c r="ATZ31" s="2"/>
      <c r="AUA31" s="2"/>
      <c r="AUB31" s="2"/>
      <c r="AUC31" s="2"/>
      <c r="AUD31" s="2"/>
      <c r="AUE31" s="2"/>
      <c r="AUF31" s="2"/>
      <c r="AUG31" s="2"/>
      <c r="AUH31" s="2"/>
      <c r="AUI31" s="2"/>
      <c r="AUJ31" s="2"/>
      <c r="AUK31" s="2"/>
      <c r="AUL31" s="2"/>
      <c r="AUM31" s="2"/>
      <c r="AUN31" s="2"/>
      <c r="AUO31" s="2"/>
      <c r="AUP31" s="2"/>
      <c r="AUQ31" s="2"/>
      <c r="AUR31" s="2"/>
      <c r="AUS31" s="2"/>
      <c r="AUT31" s="2"/>
      <c r="AUU31" s="2"/>
      <c r="AUV31" s="2"/>
      <c r="AUW31" s="2"/>
      <c r="AUX31" s="2"/>
      <c r="AUY31" s="2"/>
      <c r="AUZ31" s="2"/>
      <c r="AVA31" s="2"/>
      <c r="AVB31" s="2"/>
      <c r="AVC31" s="2"/>
      <c r="AVD31" s="2"/>
      <c r="AVE31" s="2"/>
      <c r="AVF31" s="2"/>
      <c r="AVG31" s="2"/>
      <c r="AVH31" s="2"/>
      <c r="AVI31" s="2"/>
      <c r="AVJ31" s="2"/>
      <c r="AVK31" s="2"/>
      <c r="AVL31" s="2"/>
      <c r="AVM31" s="2"/>
      <c r="AVN31" s="2"/>
      <c r="AVO31" s="2"/>
      <c r="AVP31" s="2"/>
      <c r="AVQ31" s="2"/>
      <c r="AVR31" s="2"/>
      <c r="AVS31" s="2"/>
      <c r="AVT31" s="2"/>
      <c r="AVU31" s="2"/>
      <c r="AVV31" s="2"/>
      <c r="AVW31" s="2"/>
      <c r="AVX31" s="2"/>
      <c r="AVY31" s="2"/>
      <c r="AVZ31" s="2"/>
      <c r="AWA31" s="2"/>
      <c r="AWB31" s="2"/>
      <c r="AWC31" s="2"/>
      <c r="AWD31" s="2"/>
      <c r="AWE31" s="2"/>
      <c r="AWF31" s="2"/>
      <c r="AWG31" s="2"/>
      <c r="AWH31" s="2"/>
      <c r="AWI31" s="2"/>
      <c r="AWJ31" s="2"/>
      <c r="AWK31" s="2"/>
      <c r="AWL31" s="2"/>
      <c r="AWM31" s="2"/>
      <c r="AWN31" s="2"/>
      <c r="AWO31" s="2"/>
      <c r="AWP31" s="2"/>
      <c r="AWQ31" s="2"/>
      <c r="AWR31" s="2"/>
      <c r="AWS31" s="2"/>
      <c r="AWT31" s="2"/>
      <c r="AWU31" s="2"/>
      <c r="AWV31" s="2"/>
      <c r="AWW31" s="2"/>
      <c r="AWX31" s="2"/>
      <c r="AWY31" s="2"/>
      <c r="AWZ31" s="2"/>
      <c r="AXA31" s="2"/>
      <c r="AXB31" s="2"/>
      <c r="AXC31" s="2"/>
      <c r="AXD31" s="2"/>
      <c r="AXE31" s="2"/>
      <c r="AXF31" s="2"/>
      <c r="AXG31" s="2"/>
      <c r="AXH31" s="2"/>
      <c r="AXI31" s="2"/>
      <c r="AXJ31" s="2"/>
      <c r="AXK31" s="2"/>
      <c r="AXL31" s="2"/>
      <c r="AXM31" s="2"/>
      <c r="AXN31" s="2"/>
      <c r="AXO31" s="2"/>
      <c r="AXP31" s="2"/>
      <c r="AXQ31" s="2"/>
      <c r="AXR31" s="2"/>
      <c r="AXS31" s="2"/>
      <c r="AXT31" s="2"/>
      <c r="AXU31" s="2"/>
      <c r="AXV31" s="2"/>
      <c r="AXW31" s="2"/>
      <c r="AXX31" s="2"/>
      <c r="AXY31" s="2"/>
      <c r="AXZ31" s="2"/>
      <c r="AYA31" s="2"/>
      <c r="AYB31" s="2"/>
      <c r="AYC31" s="2"/>
      <c r="AYD31" s="2"/>
      <c r="AYE31" s="2"/>
      <c r="AYF31" s="2"/>
      <c r="AYG31" s="2"/>
      <c r="AYH31" s="2"/>
      <c r="AYI31" s="2"/>
      <c r="AYJ31" s="2"/>
      <c r="AYK31" s="2"/>
      <c r="AYL31" s="2"/>
      <c r="AYM31" s="2"/>
      <c r="AYN31" s="2"/>
      <c r="AYO31" s="2"/>
      <c r="AYP31" s="2"/>
      <c r="AYQ31" s="2"/>
      <c r="AYR31" s="2"/>
      <c r="AYS31" s="2"/>
      <c r="AYT31" s="2"/>
      <c r="AYU31" s="2"/>
      <c r="AYV31" s="2"/>
      <c r="AYW31" s="2"/>
      <c r="AYX31" s="2"/>
      <c r="AYY31" s="2"/>
      <c r="AYZ31" s="2"/>
      <c r="AZA31" s="2"/>
      <c r="AZB31" s="2"/>
      <c r="AZC31" s="2"/>
      <c r="AZD31" s="2"/>
      <c r="AZE31" s="2"/>
      <c r="AZF31" s="2"/>
      <c r="AZG31" s="2"/>
      <c r="AZH31" s="2"/>
      <c r="AZI31" s="2"/>
      <c r="AZJ31" s="2"/>
      <c r="AZK31" s="2"/>
      <c r="AZL31" s="2"/>
      <c r="AZM31" s="2"/>
      <c r="AZN31" s="2"/>
      <c r="AZO31" s="2"/>
      <c r="AZP31" s="2"/>
      <c r="AZQ31" s="2"/>
      <c r="AZR31" s="2"/>
      <c r="AZS31" s="2"/>
      <c r="AZT31" s="2"/>
      <c r="AZU31" s="2"/>
      <c r="AZV31" s="2"/>
      <c r="AZW31" s="2"/>
      <c r="AZX31" s="2"/>
      <c r="AZY31" s="2"/>
      <c r="AZZ31" s="2"/>
      <c r="BAA31" s="2"/>
      <c r="BAB31" s="2"/>
      <c r="BAC31" s="2"/>
      <c r="BAD31" s="2"/>
      <c r="BAE31" s="2"/>
      <c r="BAF31" s="2"/>
      <c r="BAG31" s="2"/>
      <c r="BAH31" s="2"/>
      <c r="BAI31" s="2"/>
      <c r="BAJ31" s="2"/>
      <c r="BAK31" s="2"/>
      <c r="BAL31" s="2"/>
      <c r="BAM31" s="2"/>
      <c r="BAN31" s="2"/>
      <c r="BAO31" s="2"/>
      <c r="BAP31" s="2"/>
      <c r="BAQ31" s="2"/>
      <c r="BAR31" s="2"/>
      <c r="BAS31" s="2"/>
      <c r="BAT31" s="2"/>
      <c r="BAU31" s="2"/>
      <c r="BAV31" s="2"/>
      <c r="BAW31" s="2"/>
      <c r="BAX31" s="2"/>
      <c r="BAY31" s="2"/>
      <c r="BAZ31" s="2"/>
      <c r="BBA31" s="2"/>
      <c r="BBB31" s="2"/>
      <c r="BBC31" s="2"/>
      <c r="BBD31" s="2"/>
      <c r="BBE31" s="2"/>
      <c r="BBF31" s="2"/>
      <c r="BBG31" s="2"/>
      <c r="BBH31" s="2"/>
      <c r="BBI31" s="2"/>
      <c r="BBJ31" s="2"/>
      <c r="BBK31" s="2"/>
      <c r="BBL31" s="2"/>
      <c r="BBM31" s="2"/>
      <c r="BBN31" s="2"/>
      <c r="BBO31" s="2"/>
      <c r="BBP31" s="2"/>
      <c r="BBQ31" s="2"/>
      <c r="BBR31" s="2"/>
      <c r="BBS31" s="2"/>
      <c r="BBT31" s="2"/>
      <c r="BBU31" s="2"/>
      <c r="BBV31" s="2"/>
      <c r="BBW31" s="2"/>
      <c r="BBX31" s="2"/>
      <c r="BBY31" s="2"/>
      <c r="BBZ31" s="2"/>
      <c r="BCA31" s="2"/>
      <c r="BCB31" s="2"/>
      <c r="BCC31" s="2"/>
      <c r="BCD31" s="2"/>
      <c r="BCE31" s="2"/>
      <c r="BCF31" s="2"/>
      <c r="BCG31" s="2"/>
      <c r="BCH31" s="2"/>
      <c r="BCI31" s="2"/>
      <c r="BCJ31" s="2"/>
      <c r="BCK31" s="2"/>
      <c r="BCL31" s="2"/>
      <c r="BCM31" s="2"/>
      <c r="BCN31" s="2"/>
      <c r="BCO31" s="2"/>
      <c r="BCP31" s="2"/>
      <c r="BCQ31" s="2"/>
      <c r="BCR31" s="2"/>
      <c r="BCS31" s="2"/>
      <c r="BCT31" s="2"/>
      <c r="BCU31" s="2"/>
      <c r="BCV31" s="2"/>
      <c r="BCW31" s="2"/>
      <c r="BCX31" s="2"/>
      <c r="BCY31" s="2"/>
      <c r="BCZ31" s="2"/>
      <c r="BDA31" s="2"/>
      <c r="BDB31" s="2"/>
      <c r="BDC31" s="2"/>
      <c r="BDD31" s="2"/>
      <c r="BDE31" s="2"/>
      <c r="BDF31" s="2"/>
      <c r="BDG31" s="2"/>
      <c r="BDH31" s="2"/>
      <c r="BDI31" s="2"/>
      <c r="BDJ31" s="2"/>
      <c r="BDK31" s="2"/>
      <c r="BDL31" s="2"/>
      <c r="BDM31" s="2"/>
      <c r="BDN31" s="2"/>
      <c r="BDO31" s="2"/>
      <c r="BDP31" s="2"/>
      <c r="BDQ31" s="2"/>
      <c r="BDR31" s="2"/>
      <c r="BDS31" s="2"/>
      <c r="BDT31" s="2"/>
      <c r="BDU31" s="2"/>
      <c r="BDV31" s="2"/>
      <c r="BDW31" s="2"/>
      <c r="BDX31" s="2"/>
      <c r="BDY31" s="2"/>
      <c r="BDZ31" s="2"/>
      <c r="BEA31" s="2"/>
      <c r="BEB31" s="2"/>
      <c r="BEC31" s="2"/>
      <c r="BED31" s="2"/>
      <c r="BEE31" s="2"/>
      <c r="BEF31" s="2"/>
      <c r="BEG31" s="2"/>
      <c r="BEH31" s="2"/>
      <c r="BEI31" s="2"/>
      <c r="BEJ31" s="2"/>
      <c r="BEK31" s="2"/>
      <c r="BEL31" s="2"/>
      <c r="BEM31" s="2"/>
      <c r="BEN31" s="2"/>
      <c r="BEO31" s="2"/>
      <c r="BEP31" s="2"/>
      <c r="BEQ31" s="2"/>
      <c r="BER31" s="2"/>
      <c r="BES31" s="2"/>
      <c r="BET31" s="2"/>
      <c r="BEU31" s="2"/>
      <c r="BEV31" s="2"/>
      <c r="BEW31" s="2"/>
      <c r="BEX31" s="2"/>
      <c r="BEY31" s="2"/>
      <c r="BEZ31" s="2"/>
      <c r="BFA31" s="2"/>
      <c r="BFB31" s="2"/>
      <c r="BFC31" s="2"/>
      <c r="BFD31" s="2"/>
      <c r="BFE31" s="2"/>
      <c r="BFF31" s="2"/>
      <c r="BFG31" s="2"/>
      <c r="BFH31" s="2"/>
      <c r="BFI31" s="2"/>
      <c r="BFJ31" s="2"/>
      <c r="BFK31" s="2"/>
      <c r="BFL31" s="2"/>
      <c r="BFM31" s="2"/>
      <c r="BFN31" s="2"/>
      <c r="BFO31" s="2"/>
      <c r="BFP31" s="2"/>
      <c r="BFQ31" s="2"/>
      <c r="BFR31" s="2"/>
      <c r="BFS31" s="2"/>
      <c r="BFT31" s="2"/>
      <c r="BFU31" s="2"/>
      <c r="BFV31" s="2"/>
      <c r="BFW31" s="2"/>
      <c r="BFX31" s="2"/>
      <c r="BFY31" s="2"/>
      <c r="BFZ31" s="2"/>
      <c r="BGA31" s="2"/>
      <c r="BGB31" s="2"/>
      <c r="BGC31" s="2"/>
      <c r="BGD31" s="2"/>
      <c r="BGE31" s="2"/>
      <c r="BGF31" s="2"/>
      <c r="BGG31" s="2"/>
      <c r="BGH31" s="2"/>
      <c r="BGI31" s="2"/>
      <c r="BGJ31" s="2"/>
      <c r="BGK31" s="2"/>
      <c r="BGL31" s="2"/>
      <c r="BGM31" s="2"/>
      <c r="BGN31" s="2"/>
      <c r="BGO31" s="2"/>
      <c r="BGP31" s="2"/>
      <c r="BGQ31" s="2"/>
      <c r="BGR31" s="2"/>
      <c r="BGS31" s="2"/>
      <c r="BGT31" s="2"/>
      <c r="BGU31" s="2"/>
      <c r="BGV31" s="2"/>
      <c r="BGW31" s="2"/>
      <c r="BGX31" s="2"/>
      <c r="BGY31" s="2"/>
      <c r="BGZ31" s="2"/>
      <c r="BHA31" s="2"/>
      <c r="BHB31" s="2"/>
      <c r="BHC31" s="2"/>
      <c r="BHD31" s="2"/>
      <c r="BHE31" s="2"/>
      <c r="BHF31" s="2"/>
      <c r="BHG31" s="2"/>
      <c r="BHH31" s="2"/>
      <c r="BHI31" s="2"/>
      <c r="BHJ31" s="2"/>
      <c r="BHK31" s="2"/>
      <c r="BHL31" s="2"/>
      <c r="BHM31" s="2"/>
      <c r="BHN31" s="2"/>
      <c r="BHO31" s="2"/>
      <c r="BHP31" s="2"/>
      <c r="BHQ31" s="2"/>
      <c r="BHR31" s="2"/>
      <c r="BHS31" s="2"/>
      <c r="BHT31" s="2"/>
      <c r="BHU31" s="2"/>
      <c r="BHV31" s="2"/>
      <c r="BHW31" s="2"/>
      <c r="BHX31" s="2"/>
      <c r="BHY31" s="2"/>
      <c r="BHZ31" s="2"/>
      <c r="BIA31" s="2"/>
      <c r="BIB31" s="2"/>
      <c r="BIC31" s="2"/>
      <c r="BID31" s="2"/>
      <c r="BIE31" s="2"/>
      <c r="BIF31" s="2"/>
      <c r="BIG31" s="2"/>
      <c r="BIH31" s="2"/>
      <c r="BII31" s="2"/>
      <c r="BIJ31" s="2"/>
      <c r="BIK31" s="2"/>
      <c r="BIL31" s="2"/>
      <c r="BIM31" s="2"/>
      <c r="BIN31" s="2"/>
      <c r="BIO31" s="2"/>
      <c r="BIP31" s="2"/>
      <c r="BIQ31" s="2"/>
      <c r="BIR31" s="2"/>
      <c r="BIS31" s="2"/>
      <c r="BIT31" s="2"/>
      <c r="BIU31" s="2"/>
      <c r="BIV31" s="2"/>
      <c r="BIW31" s="2"/>
      <c r="BIX31" s="2"/>
      <c r="BIY31" s="2"/>
      <c r="BIZ31" s="2"/>
      <c r="BJA31" s="2"/>
      <c r="BJB31" s="2"/>
      <c r="BJC31" s="2"/>
      <c r="BJD31" s="2"/>
      <c r="BJE31" s="2"/>
      <c r="BJF31" s="2"/>
      <c r="BJG31" s="2"/>
      <c r="BJH31" s="2"/>
      <c r="BJI31" s="2"/>
      <c r="BJJ31" s="2"/>
      <c r="BJK31" s="2"/>
      <c r="BJL31" s="2"/>
      <c r="BJM31" s="2"/>
      <c r="BJN31" s="2"/>
      <c r="BJO31" s="2"/>
      <c r="BJP31" s="2"/>
      <c r="BJQ31" s="2"/>
      <c r="BJR31" s="2"/>
      <c r="BJS31" s="2"/>
      <c r="BJT31" s="2"/>
      <c r="BJU31" s="2"/>
      <c r="BJV31" s="2"/>
      <c r="BJW31" s="2"/>
      <c r="BJX31" s="2"/>
      <c r="BJY31" s="2"/>
      <c r="BJZ31" s="2"/>
      <c r="BKA31" s="2"/>
      <c r="BKB31" s="2"/>
      <c r="BKC31" s="2"/>
      <c r="BKD31" s="2"/>
      <c r="BKE31" s="2"/>
      <c r="BKF31" s="2"/>
      <c r="BKG31" s="2"/>
      <c r="BKH31" s="2"/>
      <c r="BKI31" s="2"/>
      <c r="BKJ31" s="2"/>
      <c r="BKK31" s="2"/>
      <c r="BKL31" s="2"/>
      <c r="BKM31" s="2"/>
      <c r="BKN31" s="2"/>
      <c r="BKO31" s="2"/>
      <c r="BKP31" s="2"/>
      <c r="BKQ31" s="2"/>
      <c r="BKR31" s="2"/>
      <c r="BKS31" s="2"/>
      <c r="BKT31" s="2"/>
      <c r="BKU31" s="2"/>
      <c r="BKV31" s="2"/>
      <c r="BKW31" s="2"/>
      <c r="BKX31" s="2"/>
      <c r="BKY31" s="2"/>
      <c r="BKZ31" s="2"/>
      <c r="BLA31" s="2"/>
      <c r="BLB31" s="2"/>
      <c r="BLC31" s="2"/>
      <c r="BLD31" s="2"/>
      <c r="BLE31" s="2"/>
      <c r="BLF31" s="2"/>
      <c r="BLG31" s="2"/>
      <c r="BLH31" s="2"/>
      <c r="BLI31" s="2"/>
      <c r="BLJ31" s="2"/>
      <c r="BLK31" s="2"/>
      <c r="BLL31" s="2"/>
      <c r="BLM31" s="2"/>
      <c r="BLN31" s="2"/>
      <c r="BLO31" s="2"/>
      <c r="BLP31" s="2"/>
      <c r="BLQ31" s="2"/>
      <c r="BLR31" s="2"/>
      <c r="BLS31" s="2"/>
      <c r="BLT31" s="2"/>
      <c r="BLU31" s="2"/>
      <c r="BLV31" s="2"/>
      <c r="BLW31" s="2"/>
      <c r="BLX31" s="2"/>
      <c r="BLY31" s="2"/>
      <c r="BLZ31" s="2"/>
      <c r="BMA31" s="2"/>
      <c r="BMB31" s="2"/>
      <c r="BMC31" s="2"/>
      <c r="BMD31" s="2"/>
      <c r="BME31" s="2"/>
      <c r="BMF31" s="2"/>
      <c r="BMG31" s="2"/>
      <c r="BMH31" s="2"/>
      <c r="BMI31" s="2"/>
      <c r="BMJ31" s="2"/>
      <c r="BMK31" s="2"/>
      <c r="BML31" s="2"/>
      <c r="BMM31" s="2"/>
      <c r="BMN31" s="2"/>
      <c r="BMO31" s="2"/>
      <c r="BMP31" s="2"/>
      <c r="BMQ31" s="2"/>
      <c r="BMR31" s="2"/>
      <c r="BMS31" s="2"/>
      <c r="BMT31" s="2"/>
      <c r="BMU31" s="2"/>
      <c r="BMV31" s="2"/>
      <c r="BMW31" s="2"/>
      <c r="BMX31" s="2"/>
      <c r="BMY31" s="2"/>
      <c r="BMZ31" s="2"/>
      <c r="BNA31" s="2"/>
      <c r="BNB31" s="2"/>
      <c r="BNC31" s="2"/>
      <c r="BND31" s="2"/>
      <c r="BNE31" s="2"/>
      <c r="BNF31" s="2"/>
      <c r="BNG31" s="2"/>
      <c r="BNH31" s="2"/>
      <c r="BNI31" s="2"/>
      <c r="BNJ31" s="2"/>
      <c r="BNK31" s="2"/>
      <c r="BNL31" s="2"/>
      <c r="BNM31" s="2"/>
      <c r="BNN31" s="2"/>
      <c r="BNO31" s="2"/>
      <c r="BNP31" s="2"/>
      <c r="BNQ31" s="2"/>
      <c r="BNR31" s="2"/>
      <c r="BNS31" s="2"/>
      <c r="BNT31" s="2"/>
      <c r="BNU31" s="2"/>
      <c r="BNV31" s="2"/>
      <c r="BNW31" s="2"/>
      <c r="BNX31" s="2"/>
      <c r="BNY31" s="2"/>
      <c r="BNZ31" s="2"/>
      <c r="BOA31" s="2"/>
      <c r="BOB31" s="2"/>
      <c r="BOC31" s="2"/>
      <c r="BOD31" s="2"/>
      <c r="BOE31" s="2"/>
      <c r="BOF31" s="2"/>
      <c r="BOG31" s="2"/>
      <c r="BOH31" s="2"/>
      <c r="BOI31" s="2"/>
      <c r="BOJ31" s="2"/>
      <c r="BOK31" s="2"/>
      <c r="BOL31" s="2"/>
      <c r="BOM31" s="2"/>
      <c r="BON31" s="2"/>
      <c r="BOO31" s="2"/>
      <c r="BOP31" s="2"/>
      <c r="BOQ31" s="2"/>
      <c r="BOR31" s="2"/>
      <c r="BOS31" s="2"/>
      <c r="BOT31" s="2"/>
      <c r="BOU31" s="2"/>
      <c r="BOV31" s="2"/>
      <c r="BOW31" s="2"/>
      <c r="BOX31" s="2"/>
      <c r="BOY31" s="2"/>
      <c r="BOZ31" s="2"/>
      <c r="BPA31" s="2"/>
      <c r="BPB31" s="2"/>
      <c r="BPC31" s="2"/>
      <c r="BPD31" s="2"/>
      <c r="BPE31" s="2"/>
      <c r="BPF31" s="2"/>
      <c r="BPG31" s="2"/>
      <c r="BPH31" s="2"/>
      <c r="BPI31" s="2"/>
      <c r="BPJ31" s="2"/>
      <c r="BPK31" s="2"/>
      <c r="BPL31" s="2"/>
      <c r="BPM31" s="2"/>
      <c r="BPN31" s="2"/>
      <c r="BPO31" s="2"/>
      <c r="BPP31" s="2"/>
      <c r="BPQ31" s="2"/>
      <c r="BPR31" s="2"/>
      <c r="BPS31" s="2"/>
      <c r="BPT31" s="2"/>
      <c r="BPU31" s="2"/>
      <c r="BPV31" s="2"/>
      <c r="BPW31" s="2"/>
      <c r="BPX31" s="2"/>
      <c r="BPY31" s="2"/>
      <c r="BPZ31" s="2"/>
      <c r="BQA31" s="2"/>
      <c r="BQB31" s="2"/>
      <c r="BQC31" s="2"/>
      <c r="BQD31" s="2"/>
      <c r="BQE31" s="2"/>
      <c r="BQF31" s="2"/>
      <c r="BQG31" s="2"/>
      <c r="BQH31" s="2"/>
      <c r="BQI31" s="2"/>
      <c r="BQJ31" s="2"/>
      <c r="BQK31" s="2"/>
      <c r="BQL31" s="2"/>
      <c r="BQM31" s="2"/>
      <c r="BQN31" s="2"/>
      <c r="BQO31" s="2"/>
      <c r="BQP31" s="2"/>
      <c r="BQQ31" s="2"/>
      <c r="BQR31" s="2"/>
      <c r="BQS31" s="2"/>
      <c r="BQT31" s="2"/>
      <c r="BQU31" s="2"/>
      <c r="BQV31" s="2"/>
      <c r="BQW31" s="2"/>
      <c r="BQX31" s="2"/>
      <c r="BQY31" s="2"/>
      <c r="BQZ31" s="2"/>
      <c r="BRA31" s="2"/>
      <c r="BRB31" s="2"/>
      <c r="BRC31" s="2"/>
      <c r="BRD31" s="2"/>
      <c r="BRE31" s="2"/>
      <c r="BRF31" s="2"/>
      <c r="BRG31" s="2"/>
      <c r="BRH31" s="2"/>
      <c r="BRI31" s="2"/>
      <c r="BRJ31" s="2"/>
      <c r="BRK31" s="2"/>
      <c r="BRL31" s="2"/>
      <c r="BRM31" s="2"/>
      <c r="BRN31" s="2"/>
      <c r="BRO31" s="2"/>
      <c r="BRP31" s="2"/>
      <c r="BRQ31" s="2"/>
      <c r="BRR31" s="2"/>
      <c r="BRS31" s="2"/>
      <c r="BRT31" s="2"/>
      <c r="BRU31" s="2"/>
      <c r="BRV31" s="2"/>
      <c r="BRW31" s="2"/>
      <c r="BRX31" s="2"/>
      <c r="BRY31" s="2"/>
      <c r="BRZ31" s="2"/>
      <c r="BSA31" s="2"/>
      <c r="BSB31" s="2"/>
      <c r="BSC31" s="2"/>
      <c r="BSD31" s="2"/>
      <c r="BSE31" s="2"/>
      <c r="BSF31" s="2"/>
      <c r="BSG31" s="2"/>
      <c r="BSH31" s="2"/>
      <c r="BSI31" s="2"/>
      <c r="BSJ31" s="2"/>
      <c r="BSK31" s="2"/>
      <c r="BSL31" s="2"/>
      <c r="BSM31" s="2"/>
      <c r="BSN31" s="2"/>
      <c r="BSO31" s="2"/>
      <c r="BSP31" s="2"/>
      <c r="BSQ31" s="2"/>
      <c r="BSR31" s="2"/>
      <c r="BSS31" s="2"/>
      <c r="BST31" s="2"/>
      <c r="BSU31" s="2"/>
      <c r="BSV31" s="2"/>
      <c r="BSW31" s="2"/>
      <c r="BSX31" s="2"/>
      <c r="BSY31" s="2"/>
      <c r="BSZ31" s="2"/>
      <c r="BTA31" s="2"/>
      <c r="BTB31" s="2"/>
      <c r="BTC31" s="2"/>
      <c r="BTD31" s="2"/>
      <c r="BTE31" s="2"/>
      <c r="BTF31" s="2"/>
      <c r="BTG31" s="2"/>
      <c r="BTH31" s="2"/>
      <c r="BTI31" s="2"/>
      <c r="BTJ31" s="2"/>
      <c r="BTK31" s="2"/>
      <c r="BTL31" s="2"/>
      <c r="BTM31" s="2"/>
      <c r="BTN31" s="2"/>
      <c r="BTO31" s="2"/>
      <c r="BTP31" s="2"/>
      <c r="BTQ31" s="2"/>
      <c r="BTR31" s="2"/>
      <c r="BTS31" s="2"/>
      <c r="BTT31" s="2"/>
      <c r="BTU31" s="2"/>
      <c r="BTV31" s="2"/>
      <c r="BTW31" s="2"/>
      <c r="BTX31" s="2"/>
      <c r="BTY31" s="2"/>
      <c r="BTZ31" s="2"/>
      <c r="BUA31" s="2"/>
      <c r="BUB31" s="2"/>
      <c r="BUC31" s="2"/>
      <c r="BUD31" s="2"/>
      <c r="BUE31" s="2"/>
      <c r="BUF31" s="2"/>
      <c r="BUG31" s="2"/>
      <c r="BUH31" s="2"/>
      <c r="BUI31" s="2"/>
      <c r="BUJ31" s="2"/>
      <c r="BUK31" s="2"/>
      <c r="BUL31" s="2"/>
      <c r="BUM31" s="2"/>
      <c r="BUN31" s="2"/>
      <c r="BUO31" s="2"/>
      <c r="BUP31" s="2"/>
      <c r="BUQ31" s="2"/>
      <c r="BUR31" s="2"/>
      <c r="BUS31" s="2"/>
      <c r="BUT31" s="2"/>
    </row>
    <row r="32" spans="1:1918" s="2" customFormat="1" ht="14.25" x14ac:dyDescent="0.2">
      <c r="A32" s="22">
        <v>1845</v>
      </c>
      <c r="B32" s="23" t="s">
        <v>37</v>
      </c>
      <c r="C32" s="51">
        <v>4168056.67</v>
      </c>
      <c r="D32" s="52">
        <v>0</v>
      </c>
      <c r="E32" s="52">
        <v>0</v>
      </c>
      <c r="F32" s="52">
        <v>0</v>
      </c>
      <c r="G32" s="53">
        <f t="shared" si="3"/>
        <v>4168056.67</v>
      </c>
      <c r="H32" s="54">
        <v>0</v>
      </c>
      <c r="I32" s="55">
        <v>0</v>
      </c>
      <c r="J32" s="61">
        <v>1290224.76</v>
      </c>
      <c r="K32" s="63">
        <v>0</v>
      </c>
      <c r="L32" s="63">
        <v>0</v>
      </c>
      <c r="M32" s="62">
        <f t="shared" si="4"/>
        <v>1290224.76</v>
      </c>
      <c r="N32" s="64">
        <v>0</v>
      </c>
      <c r="O32" s="64">
        <v>490830.39</v>
      </c>
      <c r="P32" s="25">
        <v>29.809446988327601</v>
      </c>
      <c r="Q32" s="28">
        <f t="shared" si="5"/>
        <v>3.354641233000958E-2</v>
      </c>
      <c r="R32" s="34">
        <v>45</v>
      </c>
      <c r="S32" s="27">
        <f t="shared" si="6"/>
        <v>2.2222222222222223E-2</v>
      </c>
      <c r="T32" s="73">
        <f t="shared" si="10"/>
        <v>139823.34766666667</v>
      </c>
      <c r="U32" s="73">
        <f t="shared" si="2"/>
        <v>28671.661333333333</v>
      </c>
      <c r="V32" s="74">
        <f t="shared" si="9"/>
        <v>5453.6710000000003</v>
      </c>
      <c r="W32" s="71">
        <v>0</v>
      </c>
      <c r="X32" s="75">
        <f t="shared" si="7"/>
        <v>173948.68</v>
      </c>
      <c r="Y32" s="91">
        <v>173948.68</v>
      </c>
      <c r="Z32" s="94">
        <f t="shared" si="8"/>
        <v>0</v>
      </c>
    </row>
    <row r="33" spans="1:26" ht="14.25" x14ac:dyDescent="0.2">
      <c r="A33" s="22">
        <v>1850</v>
      </c>
      <c r="B33" s="23" t="s">
        <v>38</v>
      </c>
      <c r="C33" s="51">
        <v>3765974.2300000004</v>
      </c>
      <c r="D33" s="52">
        <v>155149.00999999995</v>
      </c>
      <c r="E33" s="52">
        <v>2511.6050999999998</v>
      </c>
      <c r="F33" s="52">
        <v>33411.599999999999</v>
      </c>
      <c r="G33" s="53">
        <f t="shared" si="3"/>
        <v>3574902.0149000008</v>
      </c>
      <c r="H33" s="54">
        <v>629.19060000000002</v>
      </c>
      <c r="I33" s="55">
        <v>0</v>
      </c>
      <c r="J33" s="61">
        <v>673958.34</v>
      </c>
      <c r="K33" s="63">
        <v>0</v>
      </c>
      <c r="L33" s="63">
        <v>0</v>
      </c>
      <c r="M33" s="62">
        <f t="shared" si="4"/>
        <v>673958.34</v>
      </c>
      <c r="N33" s="64">
        <v>0</v>
      </c>
      <c r="O33" s="64">
        <v>793436.39</v>
      </c>
      <c r="P33" s="25">
        <v>32.45881081383363</v>
      </c>
      <c r="Q33" s="28">
        <f t="shared" si="5"/>
        <v>3.0808275932703293E-2</v>
      </c>
      <c r="R33" s="34">
        <v>45</v>
      </c>
      <c r="S33" s="27">
        <f t="shared" si="6"/>
        <v>2.2222222222222223E-2</v>
      </c>
      <c r="T33" s="73">
        <f t="shared" si="10"/>
        <v>110765.75830741621</v>
      </c>
      <c r="U33" s="73">
        <f t="shared" si="2"/>
        <v>14976.851999999999</v>
      </c>
      <c r="V33" s="74">
        <f t="shared" si="9"/>
        <v>8815.9598888888886</v>
      </c>
      <c r="W33" s="71">
        <v>0</v>
      </c>
      <c r="X33" s="75">
        <f t="shared" si="7"/>
        <v>134558.57019630511</v>
      </c>
      <c r="Y33" s="91">
        <v>134558.57019630508</v>
      </c>
      <c r="Z33" s="94">
        <f t="shared" si="8"/>
        <v>-2.9103830456733704E-11</v>
      </c>
    </row>
    <row r="34" spans="1:26" ht="14.25" x14ac:dyDescent="0.2">
      <c r="A34" s="22">
        <v>1850</v>
      </c>
      <c r="B34" s="23" t="s">
        <v>93</v>
      </c>
      <c r="C34" s="51">
        <v>96563.029999999737</v>
      </c>
      <c r="D34" s="52">
        <v>0</v>
      </c>
      <c r="E34" s="52">
        <v>0</v>
      </c>
      <c r="F34" s="52">
        <v>0</v>
      </c>
      <c r="G34" s="53">
        <f t="shared" si="3"/>
        <v>96563.029999999737</v>
      </c>
      <c r="H34" s="54">
        <v>0</v>
      </c>
      <c r="I34" s="55">
        <v>0</v>
      </c>
      <c r="J34" s="61">
        <v>71431.849999999991</v>
      </c>
      <c r="K34" s="63">
        <v>0</v>
      </c>
      <c r="L34" s="63">
        <v>0</v>
      </c>
      <c r="M34" s="62">
        <f t="shared" si="4"/>
        <v>71431.849999999991</v>
      </c>
      <c r="N34" s="64">
        <v>0</v>
      </c>
      <c r="O34" s="64">
        <v>-67705.25</v>
      </c>
      <c r="P34" s="25">
        <v>34.66617274862196</v>
      </c>
      <c r="Q34" s="28">
        <f t="shared" si="5"/>
        <v>2.8846564841506817E-2</v>
      </c>
      <c r="R34" s="34">
        <v>45</v>
      </c>
      <c r="S34" s="27">
        <f t="shared" si="6"/>
        <v>2.2222222222222223E-2</v>
      </c>
      <c r="T34" s="73">
        <f t="shared" si="10"/>
        <v>2785.5117061873607</v>
      </c>
      <c r="U34" s="73">
        <f t="shared" si="2"/>
        <v>1587.3744444444442</v>
      </c>
      <c r="V34" s="74">
        <f t="shared" si="9"/>
        <v>-752.28055555555557</v>
      </c>
      <c r="W34" s="71">
        <v>0</v>
      </c>
      <c r="X34" s="75">
        <f t="shared" si="7"/>
        <v>3620.6055950762488</v>
      </c>
      <c r="Y34" s="91">
        <v>3620.61</v>
      </c>
      <c r="Z34" s="94">
        <f t="shared" si="8"/>
        <v>4.4049237512808759E-3</v>
      </c>
    </row>
    <row r="35" spans="1:26" ht="14.25" x14ac:dyDescent="0.2">
      <c r="A35" s="22">
        <v>1850</v>
      </c>
      <c r="B35" s="23" t="s">
        <v>95</v>
      </c>
      <c r="C35" s="51">
        <v>9004.7800000000007</v>
      </c>
      <c r="D35" s="52">
        <v>0</v>
      </c>
      <c r="E35" s="52">
        <v>0</v>
      </c>
      <c r="F35" s="52">
        <v>0</v>
      </c>
      <c r="G35" s="53">
        <f t="shared" si="3"/>
        <v>9004.7800000000007</v>
      </c>
      <c r="H35" s="54">
        <v>0</v>
      </c>
      <c r="I35" s="55">
        <v>0</v>
      </c>
      <c r="J35" s="61">
        <v>0</v>
      </c>
      <c r="K35" s="63">
        <v>0</v>
      </c>
      <c r="L35" s="63">
        <v>0</v>
      </c>
      <c r="M35" s="62">
        <f t="shared" si="4"/>
        <v>0</v>
      </c>
      <c r="N35" s="64">
        <v>0</v>
      </c>
      <c r="O35" s="64">
        <v>0</v>
      </c>
      <c r="P35" s="25">
        <v>30.343664768215472</v>
      </c>
      <c r="Q35" s="28">
        <f t="shared" si="5"/>
        <v>3.2955808325680055E-2</v>
      </c>
      <c r="R35" s="34">
        <v>45</v>
      </c>
      <c r="S35" s="27">
        <f t="shared" si="6"/>
        <v>2.2222222222222223E-2</v>
      </c>
      <c r="T35" s="73">
        <f t="shared" si="10"/>
        <v>296.75980369491725</v>
      </c>
      <c r="U35" s="73">
        <f t="shared" si="2"/>
        <v>0</v>
      </c>
      <c r="V35" s="74">
        <f t="shared" si="9"/>
        <v>0</v>
      </c>
      <c r="W35" s="71">
        <v>0</v>
      </c>
      <c r="X35" s="75">
        <f t="shared" si="7"/>
        <v>296.75980369491725</v>
      </c>
      <c r="Y35" s="91">
        <v>296.75980369491725</v>
      </c>
      <c r="Z35" s="94">
        <f t="shared" si="8"/>
        <v>0</v>
      </c>
    </row>
    <row r="36" spans="1:26" ht="14.25" x14ac:dyDescent="0.2">
      <c r="A36" s="22">
        <v>1850</v>
      </c>
      <c r="B36" s="23" t="s">
        <v>94</v>
      </c>
      <c r="C36" s="51">
        <v>73440.509999999995</v>
      </c>
      <c r="D36" s="52">
        <v>0</v>
      </c>
      <c r="E36" s="52">
        <v>0</v>
      </c>
      <c r="F36" s="52">
        <v>0</v>
      </c>
      <c r="G36" s="53">
        <f t="shared" si="3"/>
        <v>73440.509999999995</v>
      </c>
      <c r="H36" s="54">
        <v>0</v>
      </c>
      <c r="I36" s="55">
        <v>0</v>
      </c>
      <c r="J36" s="61">
        <v>31253.510000000002</v>
      </c>
      <c r="K36" s="63">
        <v>0</v>
      </c>
      <c r="L36" s="63">
        <v>0</v>
      </c>
      <c r="M36" s="62">
        <f t="shared" si="4"/>
        <v>31253.510000000002</v>
      </c>
      <c r="N36" s="64">
        <v>0</v>
      </c>
      <c r="O36" s="64">
        <v>45642.48</v>
      </c>
      <c r="P36" s="25">
        <v>41.120323729373048</v>
      </c>
      <c r="Q36" s="28">
        <f t="shared" si="5"/>
        <v>2.4318874690319632E-2</v>
      </c>
      <c r="R36" s="34">
        <v>45</v>
      </c>
      <c r="S36" s="27">
        <f t="shared" si="6"/>
        <v>2.2222222222222223E-2</v>
      </c>
      <c r="T36" s="73">
        <f t="shared" si="10"/>
        <v>1785.9905598831658</v>
      </c>
      <c r="U36" s="73">
        <f t="shared" si="2"/>
        <v>694.52244444444455</v>
      </c>
      <c r="V36" s="74">
        <f t="shared" si="9"/>
        <v>507.13866666666672</v>
      </c>
      <c r="W36" s="71">
        <v>0</v>
      </c>
      <c r="X36" s="75">
        <f t="shared" si="7"/>
        <v>2987.6516709942771</v>
      </c>
      <c r="Y36" s="91">
        <v>2987.65</v>
      </c>
      <c r="Z36" s="94">
        <f t="shared" si="8"/>
        <v>-1.6709942769921327E-3</v>
      </c>
    </row>
    <row r="37" spans="1:26" ht="14.25" x14ac:dyDescent="0.2">
      <c r="A37" s="22">
        <v>1855</v>
      </c>
      <c r="B37" s="23" t="s">
        <v>39</v>
      </c>
      <c r="C37" s="51">
        <v>443106.85</v>
      </c>
      <c r="D37" s="52">
        <v>0</v>
      </c>
      <c r="E37" s="52">
        <v>0</v>
      </c>
      <c r="F37" s="52">
        <v>0</v>
      </c>
      <c r="G37" s="53">
        <f t="shared" si="3"/>
        <v>443106.85</v>
      </c>
      <c r="H37" s="54">
        <v>0</v>
      </c>
      <c r="I37" s="55">
        <v>0</v>
      </c>
      <c r="J37" s="61">
        <v>58613.26</v>
      </c>
      <c r="K37" s="63">
        <v>0</v>
      </c>
      <c r="L37" s="63">
        <v>0</v>
      </c>
      <c r="M37" s="62">
        <f t="shared" si="4"/>
        <v>58613.26</v>
      </c>
      <c r="N37" s="64">
        <v>0</v>
      </c>
      <c r="O37" s="64">
        <v>10231.16</v>
      </c>
      <c r="P37" s="25">
        <v>54.933692962389031</v>
      </c>
      <c r="Q37" s="28">
        <f t="shared" si="5"/>
        <v>1.8203764321555103E-2</v>
      </c>
      <c r="R37" s="34">
        <v>60</v>
      </c>
      <c r="S37" s="27">
        <f t="shared" si="6"/>
        <v>1.6666666666666666E-2</v>
      </c>
      <c r="T37" s="73">
        <f t="shared" si="10"/>
        <v>8066.2126666666672</v>
      </c>
      <c r="U37" s="73">
        <f t="shared" si="2"/>
        <v>976.88766666666675</v>
      </c>
      <c r="V37" s="74">
        <f t="shared" si="9"/>
        <v>85.259666666666661</v>
      </c>
      <c r="W37" s="71">
        <v>0</v>
      </c>
      <c r="X37" s="75">
        <f t="shared" si="7"/>
        <v>9128.36</v>
      </c>
      <c r="Y37" s="91">
        <v>9128.36</v>
      </c>
      <c r="Z37" s="94">
        <f t="shared" si="8"/>
        <v>0</v>
      </c>
    </row>
    <row r="38" spans="1:26" ht="14.25" x14ac:dyDescent="0.2">
      <c r="A38" s="22">
        <v>1855</v>
      </c>
      <c r="B38" s="23" t="s">
        <v>61</v>
      </c>
      <c r="C38" s="51">
        <v>1679060.21</v>
      </c>
      <c r="D38" s="52">
        <v>0</v>
      </c>
      <c r="E38" s="52">
        <v>0</v>
      </c>
      <c r="F38" s="52">
        <v>0</v>
      </c>
      <c r="G38" s="53">
        <f t="shared" si="3"/>
        <v>1679060.21</v>
      </c>
      <c r="H38" s="54">
        <v>0</v>
      </c>
      <c r="I38" s="55">
        <v>0</v>
      </c>
      <c r="J38" s="61">
        <v>837482.75</v>
      </c>
      <c r="K38" s="63">
        <v>0</v>
      </c>
      <c r="L38" s="63">
        <v>0</v>
      </c>
      <c r="M38" s="62">
        <f t="shared" si="4"/>
        <v>837482.75</v>
      </c>
      <c r="N38" s="64">
        <v>0</v>
      </c>
      <c r="O38" s="64">
        <v>282564.26</v>
      </c>
      <c r="P38" s="25">
        <v>38.507455837193781</v>
      </c>
      <c r="Q38" s="28">
        <f t="shared" si="5"/>
        <v>2.5968996867201877E-2</v>
      </c>
      <c r="R38" s="34">
        <v>45</v>
      </c>
      <c r="S38" s="27">
        <f t="shared" si="6"/>
        <v>2.2222222222222223E-2</v>
      </c>
      <c r="T38" s="73">
        <f t="shared" si="10"/>
        <v>43603.509333333328</v>
      </c>
      <c r="U38" s="73">
        <f>IF(R38=0,0,+M38/R38+N38)</f>
        <v>18610.727777777778</v>
      </c>
      <c r="V38" s="74">
        <f t="shared" si="9"/>
        <v>3139.6028888888891</v>
      </c>
      <c r="W38" s="71">
        <v>0</v>
      </c>
      <c r="X38" s="75">
        <f t="shared" si="7"/>
        <v>65353.84</v>
      </c>
      <c r="Y38" s="91">
        <v>65353.84</v>
      </c>
      <c r="Z38" s="94">
        <f t="shared" si="8"/>
        <v>0</v>
      </c>
    </row>
    <row r="39" spans="1:26" ht="14.25" x14ac:dyDescent="0.2">
      <c r="A39" s="22">
        <v>1860</v>
      </c>
      <c r="B39" s="23" t="s">
        <v>40</v>
      </c>
      <c r="C39" s="51">
        <v>197059.06000000011</v>
      </c>
      <c r="D39" s="52">
        <v>1410.7079999999999</v>
      </c>
      <c r="E39" s="52">
        <v>1890.3879000000002</v>
      </c>
      <c r="F39" s="52">
        <v>3006.42</v>
      </c>
      <c r="G39" s="53">
        <f t="shared" si="3"/>
        <v>190751.54410000009</v>
      </c>
      <c r="H39" s="54">
        <v>473.56740000000002</v>
      </c>
      <c r="I39" s="55">
        <v>0</v>
      </c>
      <c r="J39" s="61">
        <v>23674.58</v>
      </c>
      <c r="K39" s="63">
        <v>0</v>
      </c>
      <c r="L39" s="63">
        <v>0</v>
      </c>
      <c r="M39" s="62">
        <f t="shared" si="4"/>
        <v>23674.58</v>
      </c>
      <c r="N39" s="64">
        <v>0</v>
      </c>
      <c r="O39" s="64">
        <v>52667.99</v>
      </c>
      <c r="P39" s="25">
        <v>20.181697510046234</v>
      </c>
      <c r="Q39" s="28">
        <f t="shared" si="5"/>
        <v>4.9549845819570462E-2</v>
      </c>
      <c r="R39" s="34">
        <v>25</v>
      </c>
      <c r="S39" s="27">
        <f t="shared" si="6"/>
        <v>0.04</v>
      </c>
      <c r="T39" s="73">
        <f t="shared" si="10"/>
        <v>9925.277</v>
      </c>
      <c r="U39" s="73">
        <f t="shared" si="2"/>
        <v>946.98320000000012</v>
      </c>
      <c r="V39" s="74">
        <f t="shared" si="9"/>
        <v>1053.3598</v>
      </c>
      <c r="W39" s="71">
        <v>0</v>
      </c>
      <c r="X39" s="75">
        <f t="shared" si="7"/>
        <v>11925.62</v>
      </c>
      <c r="Y39" s="91">
        <v>11925.62</v>
      </c>
      <c r="Z39" s="94">
        <f t="shared" si="8"/>
        <v>0</v>
      </c>
    </row>
    <row r="40" spans="1:26" ht="14.25" x14ac:dyDescent="0.2">
      <c r="A40" s="22">
        <v>1860</v>
      </c>
      <c r="B40" s="23" t="s">
        <v>41</v>
      </c>
      <c r="C40" s="51">
        <v>1370813.38</v>
      </c>
      <c r="D40" s="52">
        <v>3838.54</v>
      </c>
      <c r="E40" s="52">
        <v>0</v>
      </c>
      <c r="F40" s="52">
        <v>753.07</v>
      </c>
      <c r="G40" s="53">
        <f t="shared" si="3"/>
        <v>1366221.7699999998</v>
      </c>
      <c r="H40" s="54">
        <v>0</v>
      </c>
      <c r="I40" s="55">
        <v>0</v>
      </c>
      <c r="J40" s="61">
        <v>96083.38</v>
      </c>
      <c r="K40" s="63">
        <v>0</v>
      </c>
      <c r="L40" s="63">
        <v>0</v>
      </c>
      <c r="M40" s="62">
        <f t="shared" si="4"/>
        <v>96083.38</v>
      </c>
      <c r="N40" s="64">
        <v>0</v>
      </c>
      <c r="O40" s="64">
        <v>93188.26</v>
      </c>
      <c r="P40" s="25">
        <v>12.611140190907005</v>
      </c>
      <c r="Q40" s="28">
        <f t="shared" si="5"/>
        <v>7.9294971339786455E-2</v>
      </c>
      <c r="R40" s="34">
        <v>15</v>
      </c>
      <c r="S40" s="27">
        <f t="shared" si="6"/>
        <v>6.6666666666666666E-2</v>
      </c>
      <c r="T40" s="73">
        <f t="shared" si="10"/>
        <v>108334.51609594231</v>
      </c>
      <c r="U40" s="73">
        <f t="shared" si="2"/>
        <v>6405.5586666666668</v>
      </c>
      <c r="V40" s="74">
        <f t="shared" si="9"/>
        <v>3106.275333333333</v>
      </c>
      <c r="W40" s="71">
        <v>0</v>
      </c>
      <c r="X40" s="75">
        <f t="shared" si="7"/>
        <v>117846.35009594231</v>
      </c>
      <c r="Y40" s="91">
        <v>117846.35009594231</v>
      </c>
      <c r="Z40" s="94">
        <f t="shared" si="8"/>
        <v>0</v>
      </c>
    </row>
    <row r="41" spans="1:26" ht="14.25" x14ac:dyDescent="0.2">
      <c r="A41" s="22">
        <v>1860</v>
      </c>
      <c r="B41" s="23" t="s">
        <v>62</v>
      </c>
      <c r="C41" s="51">
        <v>102246.28999999998</v>
      </c>
      <c r="D41" s="52">
        <v>96681.731</v>
      </c>
      <c r="E41" s="52">
        <v>3216.5376000000001</v>
      </c>
      <c r="F41" s="52">
        <v>0</v>
      </c>
      <c r="G41" s="53">
        <f t="shared" si="3"/>
        <v>2348.0213999999792</v>
      </c>
      <c r="H41" s="54">
        <v>805.78560000000004</v>
      </c>
      <c r="I41" s="55">
        <v>0</v>
      </c>
      <c r="J41" s="61">
        <v>0</v>
      </c>
      <c r="K41" s="63">
        <v>0</v>
      </c>
      <c r="L41" s="63">
        <v>0</v>
      </c>
      <c r="M41" s="62">
        <f t="shared" si="4"/>
        <v>0</v>
      </c>
      <c r="N41" s="64">
        <v>0</v>
      </c>
      <c r="O41" s="64">
        <v>0</v>
      </c>
      <c r="P41" s="25">
        <v>12.214702927062429</v>
      </c>
      <c r="Q41" s="28">
        <f t="shared" si="5"/>
        <v>8.186854858208939E-2</v>
      </c>
      <c r="R41" s="34">
        <v>0</v>
      </c>
      <c r="S41" s="27">
        <f t="shared" si="6"/>
        <v>0</v>
      </c>
      <c r="T41" s="73">
        <f t="shared" si="10"/>
        <v>998.01470405768396</v>
      </c>
      <c r="U41" s="73">
        <f t="shared" si="2"/>
        <v>0</v>
      </c>
      <c r="V41" s="74">
        <f t="shared" si="9"/>
        <v>0</v>
      </c>
      <c r="W41" s="71">
        <v>0</v>
      </c>
      <c r="X41" s="75">
        <f t="shared" si="7"/>
        <v>998.01470405768396</v>
      </c>
      <c r="Y41" s="91">
        <v>998.01470405768396</v>
      </c>
      <c r="Z41" s="94">
        <f t="shared" si="8"/>
        <v>0</v>
      </c>
    </row>
    <row r="42" spans="1:26" ht="14.25" x14ac:dyDescent="0.2">
      <c r="A42" s="22">
        <v>1860</v>
      </c>
      <c r="B42" s="23" t="s">
        <v>63</v>
      </c>
      <c r="C42" s="51">
        <v>0</v>
      </c>
      <c r="D42" s="52">
        <v>0</v>
      </c>
      <c r="E42" s="52">
        <v>0</v>
      </c>
      <c r="F42" s="52">
        <v>0</v>
      </c>
      <c r="G42" s="53">
        <f t="shared" si="3"/>
        <v>0</v>
      </c>
      <c r="H42" s="54">
        <v>0</v>
      </c>
      <c r="I42" s="55">
        <v>0</v>
      </c>
      <c r="J42" s="61">
        <v>27757.63</v>
      </c>
      <c r="K42" s="63">
        <v>0</v>
      </c>
      <c r="L42" s="63">
        <v>0</v>
      </c>
      <c r="M42" s="62">
        <f t="shared" si="4"/>
        <v>27757.63</v>
      </c>
      <c r="N42" s="64">
        <v>0</v>
      </c>
      <c r="O42" s="64">
        <v>0</v>
      </c>
      <c r="P42" s="25">
        <v>0</v>
      </c>
      <c r="Q42" s="28">
        <f t="shared" si="5"/>
        <v>0</v>
      </c>
      <c r="R42" s="34">
        <v>25</v>
      </c>
      <c r="S42" s="27">
        <f t="shared" si="6"/>
        <v>0.04</v>
      </c>
      <c r="T42" s="73">
        <f t="shared" si="10"/>
        <v>0</v>
      </c>
      <c r="U42" s="73">
        <f t="shared" si="2"/>
        <v>1110.3052</v>
      </c>
      <c r="V42" s="74">
        <f t="shared" si="9"/>
        <v>0</v>
      </c>
      <c r="W42" s="71">
        <v>0</v>
      </c>
      <c r="X42" s="75">
        <f t="shared" si="7"/>
        <v>1110.3052</v>
      </c>
      <c r="Y42" s="91">
        <v>1110.3052</v>
      </c>
      <c r="Z42" s="94">
        <f t="shared" si="8"/>
        <v>0</v>
      </c>
    </row>
    <row r="43" spans="1:26" ht="14.25" x14ac:dyDescent="0.2">
      <c r="A43" s="22">
        <v>1860</v>
      </c>
      <c r="B43" s="23" t="s">
        <v>64</v>
      </c>
      <c r="C43" s="51">
        <v>0</v>
      </c>
      <c r="D43" s="52">
        <v>0</v>
      </c>
      <c r="E43" s="52">
        <v>0</v>
      </c>
      <c r="F43" s="52">
        <v>0</v>
      </c>
      <c r="G43" s="53">
        <f t="shared" si="3"/>
        <v>0</v>
      </c>
      <c r="H43" s="54">
        <v>0</v>
      </c>
      <c r="I43" s="55">
        <v>0</v>
      </c>
      <c r="J43" s="61">
        <v>0</v>
      </c>
      <c r="K43" s="63">
        <v>0</v>
      </c>
      <c r="L43" s="63">
        <v>0</v>
      </c>
      <c r="M43" s="62">
        <f t="shared" si="4"/>
        <v>0</v>
      </c>
      <c r="N43" s="64">
        <v>0</v>
      </c>
      <c r="O43" s="64">
        <v>0</v>
      </c>
      <c r="P43" s="25">
        <v>0</v>
      </c>
      <c r="Q43" s="28">
        <f t="shared" si="5"/>
        <v>0</v>
      </c>
      <c r="R43" s="34">
        <v>40</v>
      </c>
      <c r="S43" s="27">
        <f t="shared" si="6"/>
        <v>2.5000000000000001E-2</v>
      </c>
      <c r="T43" s="73">
        <f t="shared" si="10"/>
        <v>0</v>
      </c>
      <c r="U43" s="73">
        <f t="shared" si="2"/>
        <v>0</v>
      </c>
      <c r="V43" s="74">
        <f t="shared" si="9"/>
        <v>0</v>
      </c>
      <c r="W43" s="71">
        <v>0</v>
      </c>
      <c r="X43" s="75">
        <f t="shared" si="7"/>
        <v>0</v>
      </c>
      <c r="Y43" s="91">
        <v>0</v>
      </c>
      <c r="Z43" s="94">
        <f t="shared" si="8"/>
        <v>0</v>
      </c>
    </row>
    <row r="44" spans="1:26" ht="14.25" x14ac:dyDescent="0.2">
      <c r="A44" s="22">
        <v>1860</v>
      </c>
      <c r="B44" s="23" t="s">
        <v>65</v>
      </c>
      <c r="C44" s="51">
        <v>39189.18</v>
      </c>
      <c r="D44" s="52">
        <v>0</v>
      </c>
      <c r="E44" s="52">
        <v>0</v>
      </c>
      <c r="F44" s="52">
        <v>0</v>
      </c>
      <c r="G44" s="53">
        <f t="shared" si="3"/>
        <v>39189.18</v>
      </c>
      <c r="H44" s="54">
        <v>0</v>
      </c>
      <c r="I44" s="55">
        <v>0</v>
      </c>
      <c r="J44" s="61">
        <v>2763.23</v>
      </c>
      <c r="K44" s="63">
        <v>0</v>
      </c>
      <c r="L44" s="63">
        <v>0</v>
      </c>
      <c r="M44" s="62">
        <f t="shared" si="4"/>
        <v>2763.23</v>
      </c>
      <c r="N44" s="64">
        <v>0</v>
      </c>
      <c r="O44" s="64">
        <v>-18902.650000000001</v>
      </c>
      <c r="P44" s="25">
        <v>16.152668040517131</v>
      </c>
      <c r="Q44" s="28">
        <f t="shared" si="5"/>
        <v>6.1909276999416674E-2</v>
      </c>
      <c r="R44" s="34">
        <v>25</v>
      </c>
      <c r="S44" s="27">
        <f t="shared" si="6"/>
        <v>0.04</v>
      </c>
      <c r="T44" s="73">
        <f t="shared" si="10"/>
        <v>2426.1738</v>
      </c>
      <c r="U44" s="73">
        <f t="shared" si="2"/>
        <v>110.5292</v>
      </c>
      <c r="V44" s="74">
        <f t="shared" si="9"/>
        <v>-378.05300000000005</v>
      </c>
      <c r="W44" s="71">
        <v>0</v>
      </c>
      <c r="X44" s="75">
        <f t="shared" si="7"/>
        <v>2158.65</v>
      </c>
      <c r="Y44" s="91">
        <v>2158.65</v>
      </c>
      <c r="Z44" s="94">
        <f t="shared" si="8"/>
        <v>0</v>
      </c>
    </row>
    <row r="45" spans="1:26" ht="14.25" x14ac:dyDescent="0.2">
      <c r="A45" s="22">
        <v>1860</v>
      </c>
      <c r="B45" s="23" t="s">
        <v>96</v>
      </c>
      <c r="C45" s="51">
        <v>46634.38</v>
      </c>
      <c r="D45" s="52">
        <v>0</v>
      </c>
      <c r="E45" s="52">
        <v>0</v>
      </c>
      <c r="F45" s="52">
        <v>0</v>
      </c>
      <c r="G45" s="53">
        <f t="shared" si="3"/>
        <v>46634.38</v>
      </c>
      <c r="H45" s="54">
        <v>0</v>
      </c>
      <c r="I45" s="55">
        <v>0</v>
      </c>
      <c r="J45" s="61">
        <v>-15647.759999999998</v>
      </c>
      <c r="K45" s="63">
        <v>0</v>
      </c>
      <c r="L45" s="63">
        <v>0</v>
      </c>
      <c r="M45" s="62">
        <f t="shared" si="4"/>
        <v>-15647.759999999998</v>
      </c>
      <c r="N45" s="64">
        <v>0</v>
      </c>
      <c r="O45" s="64">
        <v>-589.80999999999995</v>
      </c>
      <c r="P45" s="25">
        <v>14.006024557746423</v>
      </c>
      <c r="Q45" s="28">
        <f t="shared" si="5"/>
        <v>7.1397847110508034E-2</v>
      </c>
      <c r="R45" s="34">
        <v>15</v>
      </c>
      <c r="S45" s="27">
        <f t="shared" si="6"/>
        <v>6.6666666666666666E-2</v>
      </c>
      <c r="T45" s="73">
        <f t="shared" si="10"/>
        <v>3329.5943333333335</v>
      </c>
      <c r="U45" s="73">
        <f t="shared" si="2"/>
        <v>-1043.184</v>
      </c>
      <c r="V45" s="74">
        <f t="shared" si="9"/>
        <v>-19.66033333333333</v>
      </c>
      <c r="W45" s="71">
        <v>0</v>
      </c>
      <c r="X45" s="75">
        <f t="shared" si="7"/>
        <v>2266.75</v>
      </c>
      <c r="Y45" s="91">
        <v>2266.75</v>
      </c>
      <c r="Z45" s="94">
        <f t="shared" si="8"/>
        <v>0</v>
      </c>
    </row>
    <row r="46" spans="1:26" ht="14.25" x14ac:dyDescent="0.2">
      <c r="A46" s="22">
        <v>1860</v>
      </c>
      <c r="B46" s="23" t="s">
        <v>111</v>
      </c>
      <c r="C46" s="51">
        <v>0</v>
      </c>
      <c r="D46" s="52">
        <v>0</v>
      </c>
      <c r="E46" s="52">
        <v>0</v>
      </c>
      <c r="F46" s="52">
        <v>0</v>
      </c>
      <c r="G46" s="53">
        <f t="shared" si="3"/>
        <v>0</v>
      </c>
      <c r="H46" s="54">
        <v>0</v>
      </c>
      <c r="I46" s="55">
        <v>0</v>
      </c>
      <c r="J46" s="61">
        <v>0</v>
      </c>
      <c r="K46" s="63">
        <v>0</v>
      </c>
      <c r="L46" s="63">
        <v>0</v>
      </c>
      <c r="M46" s="62">
        <f t="shared" si="4"/>
        <v>0</v>
      </c>
      <c r="N46" s="64">
        <v>0</v>
      </c>
      <c r="O46" s="64">
        <v>5961.51</v>
      </c>
      <c r="P46" s="25">
        <v>0</v>
      </c>
      <c r="Q46" s="28">
        <f t="shared" si="5"/>
        <v>0</v>
      </c>
      <c r="R46" s="34">
        <v>0</v>
      </c>
      <c r="S46" s="27">
        <f t="shared" si="6"/>
        <v>0</v>
      </c>
      <c r="T46" s="73">
        <f t="shared" si="10"/>
        <v>0</v>
      </c>
      <c r="U46" s="73">
        <f t="shared" si="2"/>
        <v>0</v>
      </c>
      <c r="V46" s="74">
        <f t="shared" si="9"/>
        <v>0</v>
      </c>
      <c r="W46" s="71">
        <v>0</v>
      </c>
      <c r="X46" s="75">
        <f t="shared" si="7"/>
        <v>0</v>
      </c>
      <c r="Y46" s="91">
        <v>74.52</v>
      </c>
      <c r="Z46" s="94">
        <f t="shared" si="8"/>
        <v>74.52</v>
      </c>
    </row>
    <row r="47" spans="1:26" ht="14.25" x14ac:dyDescent="0.2">
      <c r="A47" s="22">
        <v>1905</v>
      </c>
      <c r="B47" s="23" t="s">
        <v>29</v>
      </c>
      <c r="C47" s="51">
        <v>49000</v>
      </c>
      <c r="D47" s="52">
        <v>0</v>
      </c>
      <c r="E47" s="52">
        <v>0</v>
      </c>
      <c r="F47" s="52">
        <v>0</v>
      </c>
      <c r="G47" s="53">
        <f t="shared" si="3"/>
        <v>49000</v>
      </c>
      <c r="H47" s="54">
        <v>0</v>
      </c>
      <c r="I47" s="55">
        <v>0</v>
      </c>
      <c r="J47" s="61">
        <v>0</v>
      </c>
      <c r="K47" s="63">
        <v>0</v>
      </c>
      <c r="L47" s="63">
        <v>0</v>
      </c>
      <c r="M47" s="62">
        <f t="shared" si="4"/>
        <v>0</v>
      </c>
      <c r="N47" s="64">
        <v>0</v>
      </c>
      <c r="O47" s="64">
        <v>0</v>
      </c>
      <c r="P47" s="25">
        <v>0</v>
      </c>
      <c r="Q47" s="28">
        <f t="shared" si="5"/>
        <v>0</v>
      </c>
      <c r="R47" s="34">
        <v>0</v>
      </c>
      <c r="S47" s="27">
        <f t="shared" si="6"/>
        <v>0</v>
      </c>
      <c r="T47" s="73">
        <f t="shared" si="10"/>
        <v>0</v>
      </c>
      <c r="U47" s="73">
        <f t="shared" si="2"/>
        <v>0</v>
      </c>
      <c r="V47" s="74">
        <f t="shared" si="9"/>
        <v>0</v>
      </c>
      <c r="W47" s="71">
        <v>0</v>
      </c>
      <c r="X47" s="75">
        <f t="shared" si="7"/>
        <v>0</v>
      </c>
      <c r="Y47" s="91">
        <v>0</v>
      </c>
      <c r="Z47" s="94">
        <f t="shared" si="8"/>
        <v>0</v>
      </c>
    </row>
    <row r="48" spans="1:26" ht="14.25" x14ac:dyDescent="0.2">
      <c r="A48" s="22">
        <v>1908</v>
      </c>
      <c r="B48" s="23" t="s">
        <v>42</v>
      </c>
      <c r="C48" s="51">
        <v>678369.83000000007</v>
      </c>
      <c r="D48" s="52">
        <v>0</v>
      </c>
      <c r="E48" s="52">
        <v>0</v>
      </c>
      <c r="F48" s="52">
        <v>0</v>
      </c>
      <c r="G48" s="53">
        <f t="shared" si="3"/>
        <v>678369.83000000007</v>
      </c>
      <c r="H48" s="54">
        <v>0</v>
      </c>
      <c r="I48" s="55">
        <v>0</v>
      </c>
      <c r="J48" s="61">
        <v>13784.86</v>
      </c>
      <c r="K48" s="63">
        <v>0</v>
      </c>
      <c r="L48" s="63">
        <v>0</v>
      </c>
      <c r="M48" s="62">
        <f t="shared" si="4"/>
        <v>13784.86</v>
      </c>
      <c r="N48" s="64">
        <v>0</v>
      </c>
      <c r="O48" s="64">
        <v>81142.210000000006</v>
      </c>
      <c r="P48" s="25">
        <v>39.221317005346442</v>
      </c>
      <c r="Q48" s="28">
        <f t="shared" si="5"/>
        <v>2.549633914291265E-2</v>
      </c>
      <c r="R48" s="34">
        <v>60</v>
      </c>
      <c r="S48" s="27">
        <f t="shared" si="6"/>
        <v>1.6666666666666666E-2</v>
      </c>
      <c r="T48" s="73">
        <f t="shared" si="10"/>
        <v>17295.947250000001</v>
      </c>
      <c r="U48" s="73">
        <f t="shared" si="2"/>
        <v>229.74766666666667</v>
      </c>
      <c r="V48" s="74">
        <f t="shared" si="9"/>
        <v>676.18508333333341</v>
      </c>
      <c r="W48" s="71">
        <v>0</v>
      </c>
      <c r="X48" s="75">
        <f t="shared" si="7"/>
        <v>18201.88</v>
      </c>
      <c r="Y48" s="91">
        <v>18201.88</v>
      </c>
      <c r="Z48" s="94">
        <f t="shared" si="8"/>
        <v>0</v>
      </c>
    </row>
    <row r="49" spans="1:26" ht="14.25" x14ac:dyDescent="0.2">
      <c r="A49" s="22">
        <v>1908</v>
      </c>
      <c r="B49" s="23" t="s">
        <v>66</v>
      </c>
      <c r="C49" s="51">
        <v>1605.5</v>
      </c>
      <c r="D49" s="52">
        <v>0</v>
      </c>
      <c r="E49" s="52">
        <v>0</v>
      </c>
      <c r="F49" s="52">
        <v>0</v>
      </c>
      <c r="G49" s="53">
        <f t="shared" si="3"/>
        <v>1605.5</v>
      </c>
      <c r="H49" s="54">
        <v>0</v>
      </c>
      <c r="I49" s="55">
        <v>0</v>
      </c>
      <c r="J49" s="61">
        <v>0</v>
      </c>
      <c r="K49" s="63">
        <v>0</v>
      </c>
      <c r="L49" s="63">
        <v>0</v>
      </c>
      <c r="M49" s="62">
        <f t="shared" si="4"/>
        <v>0</v>
      </c>
      <c r="N49" s="64">
        <v>0</v>
      </c>
      <c r="O49" s="64">
        <v>0</v>
      </c>
      <c r="P49" s="25">
        <v>5.0027397260273974</v>
      </c>
      <c r="Q49" s="28">
        <f t="shared" si="5"/>
        <v>0.19989047097480833</v>
      </c>
      <c r="R49" s="34">
        <v>30</v>
      </c>
      <c r="S49" s="27">
        <f t="shared" si="6"/>
        <v>3.3333333333333333E-2</v>
      </c>
      <c r="T49" s="73">
        <f t="shared" si="10"/>
        <v>320.92415115005474</v>
      </c>
      <c r="U49" s="73">
        <f>IF(R49=0,0,+M49/R49+N49)</f>
        <v>0</v>
      </c>
      <c r="V49" s="74">
        <f>IF(R49=0,0,+(O49*0.5)/R49)</f>
        <v>0</v>
      </c>
      <c r="W49" s="71">
        <v>0</v>
      </c>
      <c r="X49" s="75">
        <f t="shared" si="7"/>
        <v>320.92415115005474</v>
      </c>
      <c r="Y49" s="91">
        <v>321.8</v>
      </c>
      <c r="Z49" s="94">
        <f t="shared" si="8"/>
        <v>0.87584884994527101</v>
      </c>
    </row>
    <row r="50" spans="1:26" ht="14.25" x14ac:dyDescent="0.2">
      <c r="A50" s="22">
        <v>1910</v>
      </c>
      <c r="B50" s="23" t="s">
        <v>31</v>
      </c>
      <c r="C50" s="51">
        <v>0</v>
      </c>
      <c r="D50" s="52">
        <v>0</v>
      </c>
      <c r="E50" s="52">
        <v>0</v>
      </c>
      <c r="F50" s="52">
        <v>0</v>
      </c>
      <c r="G50" s="53">
        <f t="shared" si="3"/>
        <v>0</v>
      </c>
      <c r="H50" s="54">
        <v>0</v>
      </c>
      <c r="I50" s="55">
        <v>0</v>
      </c>
      <c r="J50" s="61">
        <v>0</v>
      </c>
      <c r="K50" s="63">
        <v>0</v>
      </c>
      <c r="L50" s="63">
        <v>0</v>
      </c>
      <c r="M50" s="62">
        <f t="shared" si="4"/>
        <v>0</v>
      </c>
      <c r="N50" s="64">
        <v>0</v>
      </c>
      <c r="O50" s="64">
        <v>0</v>
      </c>
      <c r="P50" s="25">
        <v>0</v>
      </c>
      <c r="Q50" s="28">
        <f t="shared" si="5"/>
        <v>0</v>
      </c>
      <c r="R50" s="34">
        <v>0</v>
      </c>
      <c r="S50" s="27">
        <f t="shared" si="6"/>
        <v>0</v>
      </c>
      <c r="T50" s="73">
        <f t="shared" si="10"/>
        <v>0</v>
      </c>
      <c r="U50" s="73">
        <f t="shared" si="2"/>
        <v>0</v>
      </c>
      <c r="V50" s="74">
        <f t="shared" si="9"/>
        <v>0</v>
      </c>
      <c r="W50" s="71">
        <v>0</v>
      </c>
      <c r="X50" s="75">
        <f t="shared" si="7"/>
        <v>0</v>
      </c>
      <c r="Y50" s="91">
        <v>0</v>
      </c>
      <c r="Z50" s="94">
        <f t="shared" si="8"/>
        <v>0</v>
      </c>
    </row>
    <row r="51" spans="1:26" ht="14.25" x14ac:dyDescent="0.2">
      <c r="A51" s="22">
        <v>1915</v>
      </c>
      <c r="B51" s="23" t="s">
        <v>43</v>
      </c>
      <c r="C51" s="51">
        <v>43264.039999999979</v>
      </c>
      <c r="D51" s="52">
        <v>1535.1523999999999</v>
      </c>
      <c r="E51" s="52">
        <v>3662.5637000000002</v>
      </c>
      <c r="F51" s="52">
        <v>0</v>
      </c>
      <c r="G51" s="53">
        <f t="shared" si="3"/>
        <v>38066.323899999981</v>
      </c>
      <c r="H51" s="54">
        <v>521.99419999999998</v>
      </c>
      <c r="I51" s="55">
        <v>0</v>
      </c>
      <c r="J51" s="61">
        <v>6810.89</v>
      </c>
      <c r="K51" s="63">
        <v>0</v>
      </c>
      <c r="L51" s="63">
        <v>0</v>
      </c>
      <c r="M51" s="62">
        <f t="shared" si="4"/>
        <v>6810.89</v>
      </c>
      <c r="N51" s="64">
        <v>0</v>
      </c>
      <c r="O51" s="64">
        <v>1541.89</v>
      </c>
      <c r="P51" s="25">
        <v>7.1352697755142032</v>
      </c>
      <c r="Q51" s="28">
        <f t="shared" si="5"/>
        <v>0.14014887053488248</v>
      </c>
      <c r="R51" s="34">
        <v>10</v>
      </c>
      <c r="S51" s="27">
        <f t="shared" si="6"/>
        <v>0.1</v>
      </c>
      <c r="T51" s="73">
        <f t="shared" si="10"/>
        <v>5856.9465</v>
      </c>
      <c r="U51" s="73">
        <f t="shared" si="2"/>
        <v>681.08900000000006</v>
      </c>
      <c r="V51" s="74">
        <f t="shared" si="9"/>
        <v>77.094500000000011</v>
      </c>
      <c r="W51" s="71">
        <v>0</v>
      </c>
      <c r="X51" s="75">
        <f t="shared" si="7"/>
        <v>6615.13</v>
      </c>
      <c r="Y51" s="91">
        <v>6615.13</v>
      </c>
      <c r="Z51" s="94">
        <f t="shared" si="8"/>
        <v>0</v>
      </c>
    </row>
    <row r="52" spans="1:26" ht="14.25" x14ac:dyDescent="0.2">
      <c r="A52" s="22">
        <v>1915</v>
      </c>
      <c r="B52" s="23" t="s">
        <v>44</v>
      </c>
      <c r="C52" s="51">
        <v>0</v>
      </c>
      <c r="D52" s="52">
        <v>0</v>
      </c>
      <c r="E52" s="52">
        <v>0</v>
      </c>
      <c r="F52" s="52">
        <v>0</v>
      </c>
      <c r="G52" s="53">
        <f t="shared" si="3"/>
        <v>0</v>
      </c>
      <c r="H52" s="54">
        <v>0</v>
      </c>
      <c r="I52" s="55">
        <v>0</v>
      </c>
      <c r="J52" s="61">
        <v>0</v>
      </c>
      <c r="K52" s="63">
        <v>0</v>
      </c>
      <c r="L52" s="63">
        <v>0</v>
      </c>
      <c r="M52" s="62">
        <f t="shared" si="4"/>
        <v>0</v>
      </c>
      <c r="N52" s="64">
        <v>0</v>
      </c>
      <c r="O52" s="64">
        <v>0</v>
      </c>
      <c r="P52" s="25">
        <v>0</v>
      </c>
      <c r="Q52" s="28">
        <f t="shared" si="5"/>
        <v>0</v>
      </c>
      <c r="R52" s="34">
        <v>0</v>
      </c>
      <c r="S52" s="27">
        <f t="shared" si="6"/>
        <v>0</v>
      </c>
      <c r="T52" s="73">
        <f t="shared" si="10"/>
        <v>0</v>
      </c>
      <c r="U52" s="73">
        <f t="shared" si="2"/>
        <v>0</v>
      </c>
      <c r="V52" s="74">
        <f t="shared" si="9"/>
        <v>0</v>
      </c>
      <c r="W52" s="71">
        <v>0</v>
      </c>
      <c r="X52" s="75">
        <f t="shared" si="7"/>
        <v>0</v>
      </c>
      <c r="Y52" s="91">
        <v>0</v>
      </c>
      <c r="Z52" s="94">
        <f t="shared" si="8"/>
        <v>0</v>
      </c>
    </row>
    <row r="53" spans="1:26" ht="14.25" x14ac:dyDescent="0.2">
      <c r="A53" s="22">
        <v>1920</v>
      </c>
      <c r="B53" s="23" t="s">
        <v>45</v>
      </c>
      <c r="C53" s="51">
        <v>38221.879999999946</v>
      </c>
      <c r="D53" s="52">
        <v>38222.089</v>
      </c>
      <c r="E53" s="52">
        <v>0</v>
      </c>
      <c r="F53" s="52">
        <v>0</v>
      </c>
      <c r="G53" s="53">
        <f t="shared" si="3"/>
        <v>-0.20900000005349284</v>
      </c>
      <c r="H53" s="54">
        <v>0</v>
      </c>
      <c r="I53" s="55">
        <v>0</v>
      </c>
      <c r="J53" s="61">
        <v>63549.21</v>
      </c>
      <c r="K53" s="63">
        <v>0</v>
      </c>
      <c r="L53" s="63">
        <v>38761.72</v>
      </c>
      <c r="M53" s="62">
        <f t="shared" si="4"/>
        <v>24787.489999999998</v>
      </c>
      <c r="N53" s="64">
        <v>6460.2866666666669</v>
      </c>
      <c r="O53" s="64">
        <v>9825.27</v>
      </c>
      <c r="P53" s="25">
        <v>0</v>
      </c>
      <c r="Q53" s="28">
        <f t="shared" si="5"/>
        <v>0</v>
      </c>
      <c r="R53" s="34">
        <v>3</v>
      </c>
      <c r="S53" s="27">
        <f t="shared" si="6"/>
        <v>0.33333333333333331</v>
      </c>
      <c r="T53" s="73">
        <f t="shared" si="10"/>
        <v>0</v>
      </c>
      <c r="U53" s="73">
        <f>IF(R53=0,0,+M53/R53+N53)</f>
        <v>14722.783333333333</v>
      </c>
      <c r="V53" s="74">
        <f t="shared" si="9"/>
        <v>1637.5450000000001</v>
      </c>
      <c r="W53" s="71">
        <v>0</v>
      </c>
      <c r="X53" s="75">
        <f t="shared" si="7"/>
        <v>16360.328333333333</v>
      </c>
      <c r="Y53" s="91">
        <v>16360.32</v>
      </c>
      <c r="Z53" s="94">
        <f t="shared" si="8"/>
        <v>-8.3333333332120674E-3</v>
      </c>
    </row>
    <row r="54" spans="1:26" ht="14.25" x14ac:dyDescent="0.2">
      <c r="A54" s="22">
        <v>1920</v>
      </c>
      <c r="B54" s="23" t="s">
        <v>46</v>
      </c>
      <c r="C54" s="51">
        <v>0</v>
      </c>
      <c r="D54" s="52">
        <v>0</v>
      </c>
      <c r="E54" s="52">
        <v>0</v>
      </c>
      <c r="F54" s="52">
        <v>0</v>
      </c>
      <c r="G54" s="53">
        <f t="shared" si="3"/>
        <v>0</v>
      </c>
      <c r="H54" s="54">
        <v>0</v>
      </c>
      <c r="I54" s="55">
        <v>0</v>
      </c>
      <c r="J54" s="61">
        <v>0</v>
      </c>
      <c r="K54" s="63">
        <v>0</v>
      </c>
      <c r="L54" s="63">
        <v>0</v>
      </c>
      <c r="M54" s="62">
        <f t="shared" si="4"/>
        <v>0</v>
      </c>
      <c r="N54" s="64">
        <v>0</v>
      </c>
      <c r="O54" s="64">
        <v>0</v>
      </c>
      <c r="P54" s="25">
        <v>0</v>
      </c>
      <c r="Q54" s="28">
        <f t="shared" si="5"/>
        <v>0</v>
      </c>
      <c r="R54" s="34">
        <v>0</v>
      </c>
      <c r="S54" s="27">
        <f t="shared" si="6"/>
        <v>0</v>
      </c>
      <c r="T54" s="73">
        <f t="shared" si="10"/>
        <v>0</v>
      </c>
      <c r="U54" s="73">
        <f t="shared" ref="U54:U93" si="11">IF(R54=0,0,+M54/R54+N54)</f>
        <v>0</v>
      </c>
      <c r="V54" s="74">
        <f t="shared" si="9"/>
        <v>0</v>
      </c>
      <c r="W54" s="71">
        <v>0</v>
      </c>
      <c r="X54" s="75">
        <f t="shared" si="7"/>
        <v>0</v>
      </c>
      <c r="Y54" s="91">
        <v>0</v>
      </c>
      <c r="Z54" s="94">
        <f t="shared" si="8"/>
        <v>0</v>
      </c>
    </row>
    <row r="55" spans="1:26" ht="14.25" x14ac:dyDescent="0.2">
      <c r="A55" s="22">
        <v>1920</v>
      </c>
      <c r="B55" s="23" t="s">
        <v>47</v>
      </c>
      <c r="C55" s="51">
        <v>0</v>
      </c>
      <c r="D55" s="52">
        <v>0</v>
      </c>
      <c r="E55" s="52">
        <v>0</v>
      </c>
      <c r="F55" s="52">
        <v>0</v>
      </c>
      <c r="G55" s="53">
        <f t="shared" si="3"/>
        <v>0</v>
      </c>
      <c r="H55" s="54">
        <v>0</v>
      </c>
      <c r="I55" s="55">
        <v>0</v>
      </c>
      <c r="J55" s="61">
        <v>0</v>
      </c>
      <c r="K55" s="63">
        <v>0</v>
      </c>
      <c r="L55" s="63">
        <v>0</v>
      </c>
      <c r="M55" s="62">
        <f t="shared" si="4"/>
        <v>0</v>
      </c>
      <c r="N55" s="64">
        <v>0</v>
      </c>
      <c r="O55" s="64">
        <v>0</v>
      </c>
      <c r="P55" s="25">
        <v>0</v>
      </c>
      <c r="Q55" s="28">
        <f t="shared" si="5"/>
        <v>0</v>
      </c>
      <c r="R55" s="34">
        <v>0</v>
      </c>
      <c r="S55" s="27">
        <f t="shared" si="6"/>
        <v>0</v>
      </c>
      <c r="T55" s="73">
        <f t="shared" si="10"/>
        <v>0</v>
      </c>
      <c r="U55" s="73">
        <f t="shared" si="11"/>
        <v>0</v>
      </c>
      <c r="V55" s="74">
        <f t="shared" si="9"/>
        <v>0</v>
      </c>
      <c r="W55" s="71">
        <v>0</v>
      </c>
      <c r="X55" s="75">
        <f t="shared" si="7"/>
        <v>0</v>
      </c>
      <c r="Y55" s="91">
        <v>0</v>
      </c>
      <c r="Z55" s="94">
        <f t="shared" si="8"/>
        <v>0</v>
      </c>
    </row>
    <row r="56" spans="1:26" ht="14.25" x14ac:dyDescent="0.2">
      <c r="A56" s="22">
        <v>1930</v>
      </c>
      <c r="B56" s="23" t="s">
        <v>48</v>
      </c>
      <c r="C56" s="51">
        <v>11707.149999999965</v>
      </c>
      <c r="D56" s="52">
        <v>11030.987200000001</v>
      </c>
      <c r="E56" s="52">
        <v>676.12340000000006</v>
      </c>
      <c r="F56" s="52">
        <v>0</v>
      </c>
      <c r="G56" s="53">
        <f t="shared" si="3"/>
        <v>3.9399999963620758E-2</v>
      </c>
      <c r="H56" s="54">
        <v>82.414400000000001</v>
      </c>
      <c r="I56" s="55">
        <v>0</v>
      </c>
      <c r="J56" s="61">
        <v>98643.43</v>
      </c>
      <c r="K56" s="63">
        <v>0</v>
      </c>
      <c r="L56" s="63">
        <v>0</v>
      </c>
      <c r="M56" s="62">
        <f t="shared" si="4"/>
        <v>98643.43</v>
      </c>
      <c r="N56" s="64">
        <v>0</v>
      </c>
      <c r="O56" s="64">
        <v>0</v>
      </c>
      <c r="P56" s="25">
        <v>0</v>
      </c>
      <c r="Q56" s="28">
        <f t="shared" si="5"/>
        <v>0</v>
      </c>
      <c r="R56" s="34">
        <v>5</v>
      </c>
      <c r="S56" s="27">
        <f t="shared" si="6"/>
        <v>0.2</v>
      </c>
      <c r="T56" s="73">
        <f t="shared" si="10"/>
        <v>82.414400000000001</v>
      </c>
      <c r="U56" s="73">
        <f t="shared" si="11"/>
        <v>19728.685999999998</v>
      </c>
      <c r="V56" s="74">
        <f t="shared" si="9"/>
        <v>0</v>
      </c>
      <c r="W56" s="71">
        <v>0</v>
      </c>
      <c r="X56" s="75">
        <f t="shared" si="7"/>
        <v>19811.100399999999</v>
      </c>
      <c r="Y56" s="91">
        <v>19811.099999999999</v>
      </c>
      <c r="Z56" s="94">
        <f t="shared" si="8"/>
        <v>-4.0000000080908649E-4</v>
      </c>
    </row>
    <row r="57" spans="1:26" ht="14.25" x14ac:dyDescent="0.2">
      <c r="A57" s="22">
        <v>1930</v>
      </c>
      <c r="B57" s="23" t="s">
        <v>68</v>
      </c>
      <c r="C57" s="51">
        <v>623112.80000000005</v>
      </c>
      <c r="D57" s="52">
        <v>0</v>
      </c>
      <c r="E57" s="52">
        <v>0</v>
      </c>
      <c r="F57" s="52">
        <v>0</v>
      </c>
      <c r="G57" s="53">
        <f t="shared" si="3"/>
        <v>623112.80000000005</v>
      </c>
      <c r="H57" s="54">
        <v>0</v>
      </c>
      <c r="I57" s="55">
        <v>0</v>
      </c>
      <c r="J57" s="61">
        <v>0</v>
      </c>
      <c r="K57" s="63">
        <v>0</v>
      </c>
      <c r="L57" s="63">
        <v>0</v>
      </c>
      <c r="M57" s="62">
        <f t="shared" si="4"/>
        <v>0</v>
      </c>
      <c r="N57" s="64">
        <v>0</v>
      </c>
      <c r="O57" s="64">
        <v>0</v>
      </c>
      <c r="P57" s="25">
        <v>7.8403465938288139</v>
      </c>
      <c r="Q57" s="28">
        <f t="shared" si="5"/>
        <v>0.12754538183134739</v>
      </c>
      <c r="R57" s="34">
        <v>10</v>
      </c>
      <c r="S57" s="27">
        <f t="shared" si="6"/>
        <v>0.1</v>
      </c>
      <c r="T57" s="73">
        <f t="shared" si="10"/>
        <v>79475.16</v>
      </c>
      <c r="U57" s="73">
        <f>IF(R57=0,0,+M57/R57+N57)</f>
        <v>0</v>
      </c>
      <c r="V57" s="74">
        <f>IF(R57=0,0,+(O57*0.5)/R57)</f>
        <v>0</v>
      </c>
      <c r="W57" s="71">
        <v>0</v>
      </c>
      <c r="X57" s="75">
        <f t="shared" si="7"/>
        <v>79475.16</v>
      </c>
      <c r="Y57" s="91">
        <v>79475.16</v>
      </c>
      <c r="Z57" s="94">
        <f t="shared" si="8"/>
        <v>0</v>
      </c>
    </row>
    <row r="58" spans="1:26" ht="14.25" x14ac:dyDescent="0.2">
      <c r="A58" s="22">
        <v>1930</v>
      </c>
      <c r="B58" s="23" t="s">
        <v>69</v>
      </c>
      <c r="C58" s="51">
        <v>0</v>
      </c>
      <c r="D58" s="52">
        <v>0</v>
      </c>
      <c r="E58" s="52">
        <v>0</v>
      </c>
      <c r="F58" s="52">
        <v>0</v>
      </c>
      <c r="G58" s="53">
        <f t="shared" si="3"/>
        <v>0</v>
      </c>
      <c r="H58" s="54">
        <v>0</v>
      </c>
      <c r="I58" s="55">
        <v>0</v>
      </c>
      <c r="J58" s="61">
        <v>0</v>
      </c>
      <c r="K58" s="63">
        <v>0</v>
      </c>
      <c r="L58" s="63">
        <v>0</v>
      </c>
      <c r="M58" s="62">
        <f t="shared" si="4"/>
        <v>0</v>
      </c>
      <c r="N58" s="64">
        <v>0</v>
      </c>
      <c r="O58" s="64">
        <v>0</v>
      </c>
      <c r="P58" s="25">
        <v>0</v>
      </c>
      <c r="Q58" s="28">
        <f t="shared" si="5"/>
        <v>0</v>
      </c>
      <c r="R58" s="34">
        <v>15</v>
      </c>
      <c r="S58" s="27">
        <f t="shared" si="6"/>
        <v>6.6666666666666666E-2</v>
      </c>
      <c r="T58" s="73">
        <f t="shared" si="10"/>
        <v>0</v>
      </c>
      <c r="U58" s="73">
        <f>IF(R58=0,0,+M58/R58+N58)</f>
        <v>0</v>
      </c>
      <c r="V58" s="74">
        <f>IF(R58=0,0,+(O58*0.5)/R58)</f>
        <v>0</v>
      </c>
      <c r="W58" s="71">
        <v>0</v>
      </c>
      <c r="X58" s="75">
        <f t="shared" si="7"/>
        <v>0</v>
      </c>
      <c r="Y58" s="91">
        <v>0</v>
      </c>
      <c r="Z58" s="94">
        <f t="shared" si="8"/>
        <v>0</v>
      </c>
    </row>
    <row r="59" spans="1:26" ht="14.25" x14ac:dyDescent="0.2">
      <c r="A59" s="22">
        <v>1935</v>
      </c>
      <c r="B59" s="23" t="s">
        <v>49</v>
      </c>
      <c r="C59" s="51">
        <v>6308.9300000000039</v>
      </c>
      <c r="D59" s="52">
        <v>0.64</v>
      </c>
      <c r="E59" s="52">
        <v>0</v>
      </c>
      <c r="F59" s="52">
        <v>0</v>
      </c>
      <c r="G59" s="53">
        <f t="shared" si="3"/>
        <v>6308.2900000000036</v>
      </c>
      <c r="H59" s="54">
        <v>0</v>
      </c>
      <c r="I59" s="55">
        <v>0</v>
      </c>
      <c r="J59" s="61">
        <v>0</v>
      </c>
      <c r="K59" s="63">
        <v>0</v>
      </c>
      <c r="L59" s="63">
        <v>0</v>
      </c>
      <c r="M59" s="62">
        <f t="shared" si="4"/>
        <v>0</v>
      </c>
      <c r="N59" s="64">
        <v>0</v>
      </c>
      <c r="O59" s="64">
        <v>0</v>
      </c>
      <c r="P59" s="25">
        <v>6.0405988291147121</v>
      </c>
      <c r="Q59" s="28">
        <f t="shared" si="5"/>
        <v>0.16554650098267762</v>
      </c>
      <c r="R59" s="34">
        <v>10</v>
      </c>
      <c r="S59" s="27">
        <f t="shared" si="6"/>
        <v>0.1</v>
      </c>
      <c r="T59" s="73">
        <f t="shared" si="10"/>
        <v>1044.3153366840161</v>
      </c>
      <c r="U59" s="73">
        <f t="shared" si="11"/>
        <v>0</v>
      </c>
      <c r="V59" s="74">
        <f t="shared" si="9"/>
        <v>0</v>
      </c>
      <c r="W59" s="71">
        <v>0</v>
      </c>
      <c r="X59" s="75">
        <f t="shared" si="7"/>
        <v>1044.3153366840161</v>
      </c>
      <c r="Y59" s="91">
        <v>1047.17</v>
      </c>
      <c r="Z59" s="94">
        <f t="shared" si="8"/>
        <v>2.8546633159839985</v>
      </c>
    </row>
    <row r="60" spans="1:26" ht="14.25" x14ac:dyDescent="0.2">
      <c r="A60" s="22">
        <v>1940</v>
      </c>
      <c r="B60" s="23" t="s">
        <v>50</v>
      </c>
      <c r="C60" s="51">
        <v>63171.44</v>
      </c>
      <c r="D60" s="52">
        <v>26477.904000000002</v>
      </c>
      <c r="E60" s="52">
        <v>10745.4442</v>
      </c>
      <c r="F60" s="52">
        <v>0</v>
      </c>
      <c r="G60" s="53">
        <f t="shared" si="3"/>
        <v>25948.091800000002</v>
      </c>
      <c r="H60" s="54">
        <v>1531.4572000000001</v>
      </c>
      <c r="I60" s="55">
        <v>0</v>
      </c>
      <c r="J60" s="61">
        <v>12141.75</v>
      </c>
      <c r="K60" s="63">
        <v>0</v>
      </c>
      <c r="L60" s="63">
        <v>0</v>
      </c>
      <c r="M60" s="62">
        <f t="shared" si="4"/>
        <v>12141.75</v>
      </c>
      <c r="N60" s="64">
        <v>0</v>
      </c>
      <c r="O60" s="64">
        <v>13286.01</v>
      </c>
      <c r="P60" s="25">
        <v>5.6427560166273905</v>
      </c>
      <c r="Q60" s="28">
        <f t="shared" si="5"/>
        <v>0.17721836582218353</v>
      </c>
      <c r="R60" s="34">
        <v>8</v>
      </c>
      <c r="S60" s="27">
        <f t="shared" si="6"/>
        <v>0.125</v>
      </c>
      <c r="T60" s="73">
        <f t="shared" si="10"/>
        <v>6129.935625000001</v>
      </c>
      <c r="U60" s="73">
        <f t="shared" si="11"/>
        <v>1517.71875</v>
      </c>
      <c r="V60" s="74">
        <f t="shared" si="9"/>
        <v>830.37562500000001</v>
      </c>
      <c r="W60" s="71">
        <v>0</v>
      </c>
      <c r="X60" s="75">
        <f t="shared" si="7"/>
        <v>8478.0300000000007</v>
      </c>
      <c r="Y60" s="91">
        <v>8478.0300000000007</v>
      </c>
      <c r="Z60" s="94">
        <f t="shared" si="8"/>
        <v>0</v>
      </c>
    </row>
    <row r="61" spans="1:26" ht="14.25" x14ac:dyDescent="0.2">
      <c r="A61" s="22">
        <v>1945</v>
      </c>
      <c r="B61" s="23" t="s">
        <v>51</v>
      </c>
      <c r="C61" s="51">
        <v>0</v>
      </c>
      <c r="D61" s="52">
        <v>0</v>
      </c>
      <c r="E61" s="52">
        <v>0</v>
      </c>
      <c r="F61" s="52">
        <v>0</v>
      </c>
      <c r="G61" s="53">
        <f t="shared" si="3"/>
        <v>0</v>
      </c>
      <c r="H61" s="54">
        <v>0</v>
      </c>
      <c r="I61" s="55">
        <v>0</v>
      </c>
      <c r="J61" s="61">
        <v>0</v>
      </c>
      <c r="K61" s="63">
        <v>0</v>
      </c>
      <c r="L61" s="63">
        <v>0</v>
      </c>
      <c r="M61" s="62">
        <f t="shared" si="4"/>
        <v>0</v>
      </c>
      <c r="N61" s="64">
        <v>0</v>
      </c>
      <c r="O61" s="64">
        <v>0</v>
      </c>
      <c r="P61" s="25">
        <v>0</v>
      </c>
      <c r="Q61" s="28">
        <f t="shared" si="5"/>
        <v>0</v>
      </c>
      <c r="R61" s="34">
        <v>0</v>
      </c>
      <c r="S61" s="27">
        <f t="shared" si="6"/>
        <v>0</v>
      </c>
      <c r="T61" s="73">
        <f t="shared" si="10"/>
        <v>0</v>
      </c>
      <c r="U61" s="73">
        <f t="shared" si="11"/>
        <v>0</v>
      </c>
      <c r="V61" s="74">
        <f t="shared" si="9"/>
        <v>0</v>
      </c>
      <c r="W61" s="71">
        <v>0</v>
      </c>
      <c r="X61" s="75">
        <f t="shared" si="7"/>
        <v>0</v>
      </c>
      <c r="Y61" s="91">
        <v>0</v>
      </c>
      <c r="Z61" s="94">
        <f t="shared" si="8"/>
        <v>0</v>
      </c>
    </row>
    <row r="62" spans="1:26" ht="14.25" x14ac:dyDescent="0.2">
      <c r="A62" s="22">
        <v>1950</v>
      </c>
      <c r="B62" s="23" t="s">
        <v>52</v>
      </c>
      <c r="C62" s="51">
        <v>0</v>
      </c>
      <c r="D62" s="52">
        <v>0</v>
      </c>
      <c r="E62" s="52">
        <v>0</v>
      </c>
      <c r="F62" s="52">
        <v>0</v>
      </c>
      <c r="G62" s="53">
        <f t="shared" si="3"/>
        <v>0</v>
      </c>
      <c r="H62" s="54">
        <v>0</v>
      </c>
      <c r="I62" s="55">
        <v>0</v>
      </c>
      <c r="J62" s="61">
        <v>0</v>
      </c>
      <c r="K62" s="63">
        <v>0</v>
      </c>
      <c r="L62" s="63">
        <v>0</v>
      </c>
      <c r="M62" s="62">
        <f t="shared" si="4"/>
        <v>0</v>
      </c>
      <c r="N62" s="64">
        <v>0</v>
      </c>
      <c r="O62" s="64">
        <v>0</v>
      </c>
      <c r="P62" s="25">
        <v>0</v>
      </c>
      <c r="Q62" s="28">
        <f t="shared" si="5"/>
        <v>0</v>
      </c>
      <c r="R62" s="34">
        <v>0</v>
      </c>
      <c r="S62" s="27">
        <f t="shared" si="6"/>
        <v>0</v>
      </c>
      <c r="T62" s="73">
        <f t="shared" si="10"/>
        <v>0</v>
      </c>
      <c r="U62" s="73">
        <f t="shared" si="11"/>
        <v>0</v>
      </c>
      <c r="V62" s="74">
        <f t="shared" si="9"/>
        <v>0</v>
      </c>
      <c r="W62" s="71">
        <v>0</v>
      </c>
      <c r="X62" s="75">
        <f t="shared" si="7"/>
        <v>0</v>
      </c>
      <c r="Y62" s="91">
        <v>0</v>
      </c>
      <c r="Z62" s="94">
        <f t="shared" si="8"/>
        <v>0</v>
      </c>
    </row>
    <row r="63" spans="1:26" ht="14.25" x14ac:dyDescent="0.2">
      <c r="A63" s="22">
        <v>1955</v>
      </c>
      <c r="B63" s="23" t="s">
        <v>53</v>
      </c>
      <c r="C63" s="51">
        <v>15937.759999999995</v>
      </c>
      <c r="D63" s="52">
        <v>5573.4069</v>
      </c>
      <c r="E63" s="52">
        <v>0</v>
      </c>
      <c r="F63" s="52">
        <v>0</v>
      </c>
      <c r="G63" s="53">
        <f t="shared" si="3"/>
        <v>10364.353099999995</v>
      </c>
      <c r="H63" s="54">
        <v>0</v>
      </c>
      <c r="I63" s="55">
        <v>0</v>
      </c>
      <c r="J63" s="61">
        <v>0</v>
      </c>
      <c r="K63" s="63">
        <v>0</v>
      </c>
      <c r="L63" s="63">
        <v>0</v>
      </c>
      <c r="M63" s="62">
        <f t="shared" si="4"/>
        <v>0</v>
      </c>
      <c r="N63" s="64">
        <v>0</v>
      </c>
      <c r="O63" s="64">
        <v>0</v>
      </c>
      <c r="P63" s="25">
        <v>5.882650728919236</v>
      </c>
      <c r="Q63" s="28">
        <f t="shared" si="5"/>
        <v>0.16999139436988478</v>
      </c>
      <c r="R63" s="34">
        <v>10</v>
      </c>
      <c r="S63" s="27">
        <f t="shared" si="6"/>
        <v>0.1</v>
      </c>
      <c r="T63" s="73">
        <f t="shared" si="10"/>
        <v>1761.850835210837</v>
      </c>
      <c r="U63" s="73">
        <f t="shared" si="11"/>
        <v>0</v>
      </c>
      <c r="V63" s="74">
        <f t="shared" si="9"/>
        <v>0</v>
      </c>
      <c r="W63" s="71">
        <v>0</v>
      </c>
      <c r="X63" s="75">
        <f t="shared" si="7"/>
        <v>1761.850835210837</v>
      </c>
      <c r="Y63" s="91">
        <v>1766.68</v>
      </c>
      <c r="Z63" s="94">
        <f t="shared" si="8"/>
        <v>4.8291647891630873</v>
      </c>
    </row>
    <row r="64" spans="1:26" ht="14.25" x14ac:dyDescent="0.2">
      <c r="A64" s="22">
        <v>1955</v>
      </c>
      <c r="B64" s="23" t="s">
        <v>54</v>
      </c>
      <c r="C64" s="51">
        <v>0</v>
      </c>
      <c r="D64" s="52">
        <v>0</v>
      </c>
      <c r="E64" s="52">
        <v>0</v>
      </c>
      <c r="F64" s="52">
        <v>0</v>
      </c>
      <c r="G64" s="53">
        <f t="shared" si="3"/>
        <v>0</v>
      </c>
      <c r="H64" s="54">
        <v>0</v>
      </c>
      <c r="I64" s="55">
        <v>0</v>
      </c>
      <c r="J64" s="61">
        <v>0</v>
      </c>
      <c r="K64" s="63">
        <v>0</v>
      </c>
      <c r="L64" s="63">
        <v>0</v>
      </c>
      <c r="M64" s="62">
        <f t="shared" si="4"/>
        <v>0</v>
      </c>
      <c r="N64" s="64">
        <v>0</v>
      </c>
      <c r="O64" s="64">
        <v>0</v>
      </c>
      <c r="P64" s="25">
        <v>0</v>
      </c>
      <c r="Q64" s="28">
        <f t="shared" si="5"/>
        <v>0</v>
      </c>
      <c r="R64" s="34">
        <v>0</v>
      </c>
      <c r="S64" s="27">
        <f t="shared" si="6"/>
        <v>0</v>
      </c>
      <c r="T64" s="73">
        <f t="shared" si="10"/>
        <v>0</v>
      </c>
      <c r="U64" s="73">
        <f t="shared" si="11"/>
        <v>0</v>
      </c>
      <c r="V64" s="74">
        <f t="shared" si="9"/>
        <v>0</v>
      </c>
      <c r="W64" s="71">
        <v>0</v>
      </c>
      <c r="X64" s="75">
        <f t="shared" si="7"/>
        <v>0</v>
      </c>
      <c r="Y64" s="91">
        <v>0</v>
      </c>
      <c r="Z64" s="94">
        <f t="shared" si="8"/>
        <v>0</v>
      </c>
    </row>
    <row r="65" spans="1:26" ht="14.25" x14ac:dyDescent="0.2">
      <c r="A65" s="22">
        <v>1960</v>
      </c>
      <c r="B65" s="23" t="s">
        <v>55</v>
      </c>
      <c r="C65" s="51">
        <v>0</v>
      </c>
      <c r="D65" s="52">
        <v>0</v>
      </c>
      <c r="E65" s="52">
        <v>0</v>
      </c>
      <c r="F65" s="52">
        <v>0</v>
      </c>
      <c r="G65" s="53">
        <f t="shared" si="3"/>
        <v>0</v>
      </c>
      <c r="H65" s="54">
        <v>0</v>
      </c>
      <c r="I65" s="55">
        <v>0</v>
      </c>
      <c r="J65" s="61">
        <v>0</v>
      </c>
      <c r="K65" s="63">
        <v>0</v>
      </c>
      <c r="L65" s="63">
        <v>0</v>
      </c>
      <c r="M65" s="62">
        <f t="shared" si="4"/>
        <v>0</v>
      </c>
      <c r="N65" s="64">
        <v>0</v>
      </c>
      <c r="O65" s="64">
        <v>0</v>
      </c>
      <c r="P65" s="25">
        <v>0</v>
      </c>
      <c r="Q65" s="28">
        <f t="shared" si="5"/>
        <v>0</v>
      </c>
      <c r="R65" s="34">
        <v>0</v>
      </c>
      <c r="S65" s="27">
        <f t="shared" si="6"/>
        <v>0</v>
      </c>
      <c r="T65" s="73">
        <f t="shared" si="10"/>
        <v>0</v>
      </c>
      <c r="U65" s="73">
        <f t="shared" si="11"/>
        <v>0</v>
      </c>
      <c r="V65" s="74">
        <f t="shared" si="9"/>
        <v>0</v>
      </c>
      <c r="W65" s="71">
        <v>0</v>
      </c>
      <c r="X65" s="75">
        <f t="shared" si="7"/>
        <v>0</v>
      </c>
      <c r="Y65" s="91">
        <v>0</v>
      </c>
      <c r="Z65" s="94">
        <f t="shared" si="8"/>
        <v>0</v>
      </c>
    </row>
    <row r="66" spans="1:26" ht="14.25" x14ac:dyDescent="0.2">
      <c r="A66" s="22">
        <v>1970</v>
      </c>
      <c r="B66" s="24" t="s">
        <v>56</v>
      </c>
      <c r="C66" s="51">
        <v>0</v>
      </c>
      <c r="D66" s="52">
        <v>0</v>
      </c>
      <c r="E66" s="52">
        <v>0</v>
      </c>
      <c r="F66" s="52">
        <v>0</v>
      </c>
      <c r="G66" s="53">
        <f t="shared" si="3"/>
        <v>0</v>
      </c>
      <c r="H66" s="54">
        <v>0</v>
      </c>
      <c r="I66" s="55">
        <v>0</v>
      </c>
      <c r="J66" s="61">
        <v>0</v>
      </c>
      <c r="K66" s="63">
        <v>0</v>
      </c>
      <c r="L66" s="63">
        <v>0</v>
      </c>
      <c r="M66" s="62">
        <f t="shared" si="4"/>
        <v>0</v>
      </c>
      <c r="N66" s="64">
        <v>0</v>
      </c>
      <c r="O66" s="64">
        <v>0</v>
      </c>
      <c r="P66" s="25">
        <v>0</v>
      </c>
      <c r="Q66" s="28">
        <f t="shared" si="5"/>
        <v>0</v>
      </c>
      <c r="R66" s="34">
        <v>0</v>
      </c>
      <c r="S66" s="27">
        <f t="shared" si="6"/>
        <v>0</v>
      </c>
      <c r="T66" s="73">
        <f t="shared" si="10"/>
        <v>0</v>
      </c>
      <c r="U66" s="73">
        <f t="shared" si="11"/>
        <v>0</v>
      </c>
      <c r="V66" s="74">
        <f t="shared" si="9"/>
        <v>0</v>
      </c>
      <c r="W66" s="71">
        <v>0</v>
      </c>
      <c r="X66" s="75">
        <f t="shared" si="7"/>
        <v>0</v>
      </c>
      <c r="Y66" s="91">
        <v>0</v>
      </c>
      <c r="Z66" s="94">
        <f t="shared" si="8"/>
        <v>0</v>
      </c>
    </row>
    <row r="67" spans="1:26" ht="14.25" x14ac:dyDescent="0.2">
      <c r="A67" s="22">
        <v>1975</v>
      </c>
      <c r="B67" s="23" t="s">
        <v>57</v>
      </c>
      <c r="C67" s="51">
        <v>0</v>
      </c>
      <c r="D67" s="52">
        <v>0</v>
      </c>
      <c r="E67" s="52">
        <v>0</v>
      </c>
      <c r="F67" s="52">
        <v>0</v>
      </c>
      <c r="G67" s="53">
        <f t="shared" si="3"/>
        <v>0</v>
      </c>
      <c r="H67" s="54">
        <v>0</v>
      </c>
      <c r="I67" s="55">
        <v>0</v>
      </c>
      <c r="J67" s="61">
        <v>0</v>
      </c>
      <c r="K67" s="63">
        <v>0</v>
      </c>
      <c r="L67" s="63">
        <v>0</v>
      </c>
      <c r="M67" s="62">
        <f t="shared" si="4"/>
        <v>0</v>
      </c>
      <c r="N67" s="64">
        <v>0</v>
      </c>
      <c r="O67" s="64">
        <v>0</v>
      </c>
      <c r="P67" s="25">
        <v>0</v>
      </c>
      <c r="Q67" s="28">
        <f t="shared" si="5"/>
        <v>0</v>
      </c>
      <c r="R67" s="34">
        <v>0</v>
      </c>
      <c r="S67" s="27">
        <f t="shared" si="6"/>
        <v>0</v>
      </c>
      <c r="T67" s="73">
        <f t="shared" si="10"/>
        <v>0</v>
      </c>
      <c r="U67" s="73">
        <f t="shared" si="11"/>
        <v>0</v>
      </c>
      <c r="V67" s="74">
        <f t="shared" si="9"/>
        <v>0</v>
      </c>
      <c r="W67" s="71">
        <v>0</v>
      </c>
      <c r="X67" s="75">
        <f t="shared" si="7"/>
        <v>0</v>
      </c>
      <c r="Y67" s="91">
        <v>0</v>
      </c>
      <c r="Z67" s="94">
        <f t="shared" si="8"/>
        <v>0</v>
      </c>
    </row>
    <row r="68" spans="1:26" ht="14.25" x14ac:dyDescent="0.2">
      <c r="A68" s="22">
        <v>1980</v>
      </c>
      <c r="B68" s="23" t="s">
        <v>58</v>
      </c>
      <c r="C68" s="51">
        <v>110748.56000000003</v>
      </c>
      <c r="D68" s="52">
        <v>82281.708199999994</v>
      </c>
      <c r="E68" s="52">
        <v>11148.976200000001</v>
      </c>
      <c r="F68" s="52">
        <v>0</v>
      </c>
      <c r="G68" s="53">
        <f t="shared" si="3"/>
        <v>17317.875600000032</v>
      </c>
      <c r="H68" s="54">
        <v>1588.9692000000002</v>
      </c>
      <c r="I68" s="55">
        <v>0</v>
      </c>
      <c r="J68" s="61">
        <v>237952</v>
      </c>
      <c r="K68" s="63">
        <v>0</v>
      </c>
      <c r="L68" s="63">
        <v>0</v>
      </c>
      <c r="M68" s="62">
        <f t="shared" si="4"/>
        <v>237952</v>
      </c>
      <c r="N68" s="64">
        <v>0</v>
      </c>
      <c r="O68" s="64">
        <v>43203.81</v>
      </c>
      <c r="P68" s="25">
        <v>5.9814414758869532</v>
      </c>
      <c r="Q68" s="28">
        <f t="shared" si="5"/>
        <v>0.16718378070425169</v>
      </c>
      <c r="R68" s="34">
        <v>10</v>
      </c>
      <c r="S68" s="27">
        <f t="shared" si="6"/>
        <v>0.1</v>
      </c>
      <c r="T68" s="73">
        <f t="shared" si="10"/>
        <v>4484.2371165739169</v>
      </c>
      <c r="U68" s="73">
        <f t="shared" si="11"/>
        <v>23795.200000000001</v>
      </c>
      <c r="V68" s="74">
        <f t="shared" si="9"/>
        <v>2160.1904999999997</v>
      </c>
      <c r="W68" s="71">
        <v>-5568.2000000000007</v>
      </c>
      <c r="X68" s="75">
        <f t="shared" si="7"/>
        <v>24871.427616573917</v>
      </c>
      <c r="Y68" s="91">
        <v>25004.58</v>
      </c>
      <c r="Z68" s="94">
        <f t="shared" si="8"/>
        <v>133.15238342608427</v>
      </c>
    </row>
    <row r="69" spans="1:26" ht="14.25" x14ac:dyDescent="0.2">
      <c r="A69" s="22">
        <v>1985</v>
      </c>
      <c r="B69" s="23" t="s">
        <v>59</v>
      </c>
      <c r="C69" s="51">
        <v>0</v>
      </c>
      <c r="D69" s="52">
        <v>0</v>
      </c>
      <c r="E69" s="52">
        <v>0</v>
      </c>
      <c r="F69" s="52">
        <v>0</v>
      </c>
      <c r="G69" s="53">
        <f t="shared" si="3"/>
        <v>0</v>
      </c>
      <c r="H69" s="54">
        <v>0</v>
      </c>
      <c r="I69" s="55">
        <v>0</v>
      </c>
      <c r="J69" s="61">
        <v>0</v>
      </c>
      <c r="K69" s="63">
        <v>0</v>
      </c>
      <c r="L69" s="63">
        <v>0</v>
      </c>
      <c r="M69" s="62">
        <f t="shared" si="4"/>
        <v>0</v>
      </c>
      <c r="N69" s="64">
        <v>0</v>
      </c>
      <c r="O69" s="64">
        <v>0</v>
      </c>
      <c r="P69" s="25">
        <v>0</v>
      </c>
      <c r="Q69" s="28">
        <f t="shared" si="5"/>
        <v>0</v>
      </c>
      <c r="R69" s="34">
        <v>0</v>
      </c>
      <c r="S69" s="27">
        <f t="shared" si="6"/>
        <v>0</v>
      </c>
      <c r="T69" s="73">
        <f t="shared" si="10"/>
        <v>0</v>
      </c>
      <c r="U69" s="73">
        <f t="shared" si="11"/>
        <v>0</v>
      </c>
      <c r="V69" s="74">
        <f t="shared" si="9"/>
        <v>0</v>
      </c>
      <c r="W69" s="71">
        <v>0</v>
      </c>
      <c r="X69" s="75">
        <f t="shared" si="7"/>
        <v>0</v>
      </c>
      <c r="Y69" s="91">
        <v>0</v>
      </c>
      <c r="Z69" s="94">
        <f t="shared" si="8"/>
        <v>0</v>
      </c>
    </row>
    <row r="70" spans="1:26" ht="14.25" x14ac:dyDescent="0.2">
      <c r="A70" s="22">
        <v>1990</v>
      </c>
      <c r="B70" s="38" t="s">
        <v>60</v>
      </c>
      <c r="C70" s="51">
        <v>0</v>
      </c>
      <c r="D70" s="52">
        <v>0</v>
      </c>
      <c r="E70" s="52">
        <v>0</v>
      </c>
      <c r="F70" s="52">
        <v>0</v>
      </c>
      <c r="G70" s="53">
        <f t="shared" si="3"/>
        <v>0</v>
      </c>
      <c r="H70" s="54">
        <v>0</v>
      </c>
      <c r="I70" s="55">
        <v>0</v>
      </c>
      <c r="J70" s="61">
        <v>0</v>
      </c>
      <c r="K70" s="63">
        <v>0</v>
      </c>
      <c r="L70" s="63">
        <v>0</v>
      </c>
      <c r="M70" s="62">
        <f t="shared" si="4"/>
        <v>0</v>
      </c>
      <c r="N70" s="64">
        <v>0</v>
      </c>
      <c r="O70" s="64">
        <v>0</v>
      </c>
      <c r="P70" s="25">
        <v>0</v>
      </c>
      <c r="Q70" s="28">
        <f t="shared" si="5"/>
        <v>0</v>
      </c>
      <c r="R70" s="34">
        <v>0</v>
      </c>
      <c r="S70" s="27">
        <f t="shared" si="6"/>
        <v>0</v>
      </c>
      <c r="T70" s="73">
        <f t="shared" si="10"/>
        <v>0</v>
      </c>
      <c r="U70" s="73">
        <f t="shared" si="11"/>
        <v>0</v>
      </c>
      <c r="V70" s="74">
        <f t="shared" si="9"/>
        <v>0</v>
      </c>
      <c r="W70" s="71">
        <v>0</v>
      </c>
      <c r="X70" s="75">
        <f t="shared" si="7"/>
        <v>0</v>
      </c>
      <c r="Y70" s="91">
        <v>0</v>
      </c>
      <c r="Z70" s="94">
        <f t="shared" si="8"/>
        <v>0</v>
      </c>
    </row>
    <row r="71" spans="1:26" ht="14.25" x14ac:dyDescent="0.2">
      <c r="A71" s="22">
        <v>1995</v>
      </c>
      <c r="B71" s="23" t="s">
        <v>70</v>
      </c>
      <c r="C71" s="51">
        <v>-169565.24999999994</v>
      </c>
      <c r="D71" s="52">
        <v>0</v>
      </c>
      <c r="E71" s="52">
        <v>0</v>
      </c>
      <c r="F71" s="52">
        <v>0</v>
      </c>
      <c r="G71" s="53">
        <f t="shared" si="3"/>
        <v>-169565.24999999994</v>
      </c>
      <c r="H71" s="54">
        <v>0</v>
      </c>
      <c r="I71" s="55">
        <v>0</v>
      </c>
      <c r="J71" s="61">
        <v>-6683.25</v>
      </c>
      <c r="K71" s="63">
        <v>0</v>
      </c>
      <c r="L71" s="63">
        <v>0</v>
      </c>
      <c r="M71" s="62">
        <f t="shared" si="4"/>
        <v>-6683.25</v>
      </c>
      <c r="N71" s="64">
        <v>0</v>
      </c>
      <c r="O71" s="64">
        <v>0</v>
      </c>
      <c r="P71" s="25">
        <v>38.54519913525241</v>
      </c>
      <c r="Q71" s="28">
        <f t="shared" si="5"/>
        <v>2.5943568133895738E-2</v>
      </c>
      <c r="R71" s="34">
        <v>45</v>
      </c>
      <c r="S71" s="27">
        <f t="shared" si="6"/>
        <v>2.2222222222222223E-2</v>
      </c>
      <c r="T71" s="73">
        <f t="shared" si="10"/>
        <v>-4399.1276165160625</v>
      </c>
      <c r="U71" s="73">
        <f t="shared" si="11"/>
        <v>-148.51666666666668</v>
      </c>
      <c r="V71" s="74">
        <f t="shared" si="9"/>
        <v>0</v>
      </c>
      <c r="W71" s="71">
        <v>0</v>
      </c>
      <c r="X71" s="75">
        <f t="shared" si="7"/>
        <v>-4547.6442831827289</v>
      </c>
      <c r="Y71" s="91">
        <v>-4547.6407777777786</v>
      </c>
      <c r="Z71" s="94">
        <f t="shared" si="8"/>
        <v>3.5054049503742135E-3</v>
      </c>
    </row>
    <row r="72" spans="1:26" ht="14.25" x14ac:dyDescent="0.2">
      <c r="A72" s="22">
        <v>1995</v>
      </c>
      <c r="B72" s="23" t="s">
        <v>112</v>
      </c>
      <c r="C72" s="51">
        <v>-164116.12</v>
      </c>
      <c r="D72" s="52">
        <v>0</v>
      </c>
      <c r="E72" s="52">
        <v>0</v>
      </c>
      <c r="F72" s="52">
        <v>0</v>
      </c>
      <c r="G72" s="53">
        <f t="shared" si="3"/>
        <v>-164116.12</v>
      </c>
      <c r="H72" s="54">
        <v>0</v>
      </c>
      <c r="I72" s="55">
        <v>0</v>
      </c>
      <c r="J72" s="61">
        <v>0</v>
      </c>
      <c r="K72" s="63">
        <v>0</v>
      </c>
      <c r="L72" s="63">
        <v>0</v>
      </c>
      <c r="M72" s="62">
        <f t="shared" si="4"/>
        <v>0</v>
      </c>
      <c r="N72" s="64">
        <v>0</v>
      </c>
      <c r="O72" s="64">
        <v>0</v>
      </c>
      <c r="P72" s="25">
        <v>52.817116713442701</v>
      </c>
      <c r="Q72" s="28">
        <f t="shared" si="5"/>
        <v>1.8933256153028245E-2</v>
      </c>
      <c r="R72" s="34">
        <v>60</v>
      </c>
      <c r="S72" s="27">
        <f t="shared" si="6"/>
        <v>1.6666666666666666E-2</v>
      </c>
      <c r="T72" s="73">
        <f t="shared" si="10"/>
        <v>-3107.2525388011218</v>
      </c>
      <c r="U72" s="73">
        <f t="shared" si="11"/>
        <v>0</v>
      </c>
      <c r="V72" s="74"/>
      <c r="W72" s="71">
        <v>0</v>
      </c>
      <c r="X72" s="75">
        <f t="shared" si="7"/>
        <v>-3107.2525388011218</v>
      </c>
      <c r="Y72" s="91">
        <v>-3107.2523333333334</v>
      </c>
      <c r="Z72" s="94">
        <f t="shared" si="8"/>
        <v>2.0546778841890045E-4</v>
      </c>
    </row>
    <row r="73" spans="1:26" ht="14.25" x14ac:dyDescent="0.2">
      <c r="A73" s="22">
        <v>1995</v>
      </c>
      <c r="B73" s="23" t="s">
        <v>113</v>
      </c>
      <c r="C73" s="51">
        <v>-88520.37</v>
      </c>
      <c r="D73" s="52">
        <v>0</v>
      </c>
      <c r="E73" s="52">
        <v>0</v>
      </c>
      <c r="F73" s="52">
        <v>0</v>
      </c>
      <c r="G73" s="53">
        <f t="shared" si="3"/>
        <v>-88520.37</v>
      </c>
      <c r="H73" s="54">
        <v>0</v>
      </c>
      <c r="I73" s="55">
        <v>0</v>
      </c>
      <c r="J73" s="61">
        <v>-9013.56</v>
      </c>
      <c r="K73" s="63">
        <v>0</v>
      </c>
      <c r="L73" s="63">
        <v>0</v>
      </c>
      <c r="M73" s="62">
        <f t="shared" si="4"/>
        <v>-9013.56</v>
      </c>
      <c r="N73" s="64">
        <v>0</v>
      </c>
      <c r="O73" s="64">
        <v>0</v>
      </c>
      <c r="P73" s="25">
        <v>51.235749125459478</v>
      </c>
      <c r="Q73" s="28">
        <f t="shared" si="5"/>
        <v>1.9517622306084163E-2</v>
      </c>
      <c r="R73" s="34">
        <v>65</v>
      </c>
      <c r="S73" s="27">
        <f t="shared" si="6"/>
        <v>1.5384615384615385E-2</v>
      </c>
      <c r="T73" s="73">
        <f t="shared" si="10"/>
        <v>-1727.7071480548232</v>
      </c>
      <c r="U73" s="73">
        <f t="shared" si="11"/>
        <v>-138.67015384615385</v>
      </c>
      <c r="V73" s="74">
        <f t="shared" si="9"/>
        <v>0</v>
      </c>
      <c r="W73" s="71">
        <v>0</v>
      </c>
      <c r="X73" s="75">
        <f t="shared" si="7"/>
        <v>-1866.377301900977</v>
      </c>
      <c r="Y73" s="91">
        <v>-1877.9350000000004</v>
      </c>
      <c r="Z73" s="94">
        <f t="shared" si="8"/>
        <v>-11.557698099023355</v>
      </c>
    </row>
    <row r="74" spans="1:26" ht="14.25" x14ac:dyDescent="0.2">
      <c r="A74" s="22">
        <v>1995</v>
      </c>
      <c r="B74" s="23" t="s">
        <v>114</v>
      </c>
      <c r="C74" s="51">
        <v>-578116.79</v>
      </c>
      <c r="D74" s="52">
        <v>0</v>
      </c>
      <c r="E74" s="52">
        <v>0</v>
      </c>
      <c r="F74" s="52">
        <v>0</v>
      </c>
      <c r="G74" s="53">
        <f t="shared" si="3"/>
        <v>-578116.79</v>
      </c>
      <c r="H74" s="54">
        <v>0</v>
      </c>
      <c r="I74" s="55">
        <v>0</v>
      </c>
      <c r="J74" s="61">
        <v>-97677.7</v>
      </c>
      <c r="K74" s="63">
        <v>0</v>
      </c>
      <c r="L74" s="63">
        <v>0</v>
      </c>
      <c r="M74" s="62">
        <f t="shared" si="4"/>
        <v>-97677.7</v>
      </c>
      <c r="N74" s="64">
        <v>0</v>
      </c>
      <c r="O74" s="64">
        <v>0</v>
      </c>
      <c r="P74" s="25">
        <v>59.128787261753125</v>
      </c>
      <c r="Q74" s="28">
        <f t="shared" si="5"/>
        <v>1.691223592280304E-2</v>
      </c>
      <c r="R74" s="34">
        <v>65</v>
      </c>
      <c r="S74" s="27">
        <f t="shared" si="6"/>
        <v>1.5384615384615385E-2</v>
      </c>
      <c r="T74" s="73">
        <f t="shared" si="10"/>
        <v>-9777.2475434135813</v>
      </c>
      <c r="U74" s="73">
        <f t="shared" si="11"/>
        <v>-1502.7338461538461</v>
      </c>
      <c r="V74" s="74">
        <f t="shared" si="9"/>
        <v>0</v>
      </c>
      <c r="W74" s="71">
        <v>0</v>
      </c>
      <c r="X74" s="75">
        <f t="shared" si="7"/>
        <v>-11279.981389567427</v>
      </c>
      <c r="Y74" s="91">
        <v>-11279.983615384615</v>
      </c>
      <c r="Z74" s="94">
        <f t="shared" si="8"/>
        <v>-2.2258171884459443E-3</v>
      </c>
    </row>
    <row r="75" spans="1:26" ht="14.25" x14ac:dyDescent="0.2">
      <c r="A75" s="22">
        <v>1995</v>
      </c>
      <c r="B75" s="23" t="s">
        <v>115</v>
      </c>
      <c r="C75" s="51">
        <v>-1090529.3699999999</v>
      </c>
      <c r="D75" s="52">
        <v>0</v>
      </c>
      <c r="E75" s="52">
        <v>0</v>
      </c>
      <c r="F75" s="52">
        <v>0</v>
      </c>
      <c r="G75" s="53">
        <f t="shared" si="3"/>
        <v>-1090529.3699999999</v>
      </c>
      <c r="H75" s="54">
        <v>0</v>
      </c>
      <c r="I75" s="55">
        <v>0</v>
      </c>
      <c r="J75" s="61">
        <v>-144330.32</v>
      </c>
      <c r="K75" s="63">
        <v>0</v>
      </c>
      <c r="L75" s="63">
        <v>0</v>
      </c>
      <c r="M75" s="62">
        <f t="shared" si="4"/>
        <v>-144330.32</v>
      </c>
      <c r="N75" s="64">
        <v>0</v>
      </c>
      <c r="O75" s="64">
        <v>0</v>
      </c>
      <c r="P75" s="25">
        <v>37.000519863699509</v>
      </c>
      <c r="Q75" s="28">
        <f t="shared" si="5"/>
        <v>2.7026647292625761E-2</v>
      </c>
      <c r="R75" s="34">
        <v>45</v>
      </c>
      <c r="S75" s="27">
        <f t="shared" si="6"/>
        <v>2.2222222222222223E-2</v>
      </c>
      <c r="T75" s="73">
        <f t="shared" si="10"/>
        <v>-29473.352645239374</v>
      </c>
      <c r="U75" s="73">
        <f t="shared" si="11"/>
        <v>-3207.3404444444445</v>
      </c>
      <c r="V75" s="74">
        <f t="shared" si="9"/>
        <v>0</v>
      </c>
      <c r="W75" s="71">
        <v>0</v>
      </c>
      <c r="X75" s="75">
        <f t="shared" si="7"/>
        <v>-32680.69308968382</v>
      </c>
      <c r="Y75" s="91">
        <v>-32680.694</v>
      </c>
      <c r="Z75" s="94">
        <f t="shared" si="8"/>
        <v>-9.1031617921544239E-4</v>
      </c>
    </row>
    <row r="76" spans="1:26" ht="14.25" x14ac:dyDescent="0.2">
      <c r="A76" s="22">
        <v>1995</v>
      </c>
      <c r="B76" s="23" t="s">
        <v>116</v>
      </c>
      <c r="C76" s="51">
        <v>-1031864.9600000003</v>
      </c>
      <c r="D76" s="52">
        <v>0</v>
      </c>
      <c r="E76" s="52">
        <v>0</v>
      </c>
      <c r="F76" s="52">
        <v>0</v>
      </c>
      <c r="G76" s="53">
        <f t="shared" si="3"/>
        <v>-1031864.9600000003</v>
      </c>
      <c r="H76" s="54">
        <v>0</v>
      </c>
      <c r="I76" s="55">
        <v>0</v>
      </c>
      <c r="J76" s="61">
        <v>-171231.45</v>
      </c>
      <c r="K76" s="63">
        <v>0</v>
      </c>
      <c r="L76" s="63">
        <v>0</v>
      </c>
      <c r="M76" s="62">
        <f t="shared" si="4"/>
        <v>-171231.45</v>
      </c>
      <c r="N76" s="64">
        <v>0</v>
      </c>
      <c r="O76" s="64">
        <v>0</v>
      </c>
      <c r="P76" s="25">
        <v>38.474491157279623</v>
      </c>
      <c r="Q76" s="28">
        <f t="shared" si="5"/>
        <v>2.5991246925452672E-2</v>
      </c>
      <c r="R76" s="34">
        <v>45</v>
      </c>
      <c r="S76" s="27">
        <f t="shared" si="6"/>
        <v>2.2222222222222223E-2</v>
      </c>
      <c r="T76" s="73">
        <f t="shared" si="10"/>
        <v>-26819.456969082352</v>
      </c>
      <c r="U76" s="73">
        <f t="shared" si="11"/>
        <v>-3805.1433333333334</v>
      </c>
      <c r="V76" s="74"/>
      <c r="W76" s="71">
        <v>0</v>
      </c>
      <c r="X76" s="75">
        <f t="shared" si="7"/>
        <v>-30624.600302415685</v>
      </c>
      <c r="Y76" s="91">
        <v>-30624.598333333328</v>
      </c>
      <c r="Z76" s="94">
        <f t="shared" si="8"/>
        <v>1.9690823573910166E-3</v>
      </c>
    </row>
    <row r="77" spans="1:26" ht="14.25" x14ac:dyDescent="0.2">
      <c r="A77" s="22">
        <v>1995</v>
      </c>
      <c r="B77" s="23" t="s">
        <v>71</v>
      </c>
      <c r="C77" s="51">
        <v>-1509639.2600000002</v>
      </c>
      <c r="D77" s="52">
        <v>0</v>
      </c>
      <c r="E77" s="52">
        <v>0</v>
      </c>
      <c r="F77" s="52">
        <v>0</v>
      </c>
      <c r="G77" s="53">
        <f t="shared" si="3"/>
        <v>-1509639.2600000002</v>
      </c>
      <c r="H77" s="54">
        <v>0</v>
      </c>
      <c r="I77" s="55">
        <v>0</v>
      </c>
      <c r="J77" s="61">
        <v>-143572.74</v>
      </c>
      <c r="K77" s="63">
        <v>0</v>
      </c>
      <c r="L77" s="63">
        <v>0</v>
      </c>
      <c r="M77" s="62">
        <f t="shared" si="4"/>
        <v>-143572.74</v>
      </c>
      <c r="N77" s="64">
        <v>0</v>
      </c>
      <c r="O77" s="64">
        <v>0</v>
      </c>
      <c r="P77" s="25">
        <v>38.056365728252011</v>
      </c>
      <c r="Q77" s="28">
        <f t="shared" si="5"/>
        <v>2.6276812850198863E-2</v>
      </c>
      <c r="R77" s="34">
        <v>45</v>
      </c>
      <c r="S77" s="27">
        <f t="shared" si="6"/>
        <v>2.2222222222222223E-2</v>
      </c>
      <c r="T77" s="73">
        <f t="shared" si="10"/>
        <v>-39668.508306332704</v>
      </c>
      <c r="U77" s="73">
        <f t="shared" si="11"/>
        <v>-3190.5053333333331</v>
      </c>
      <c r="V77" s="74">
        <f t="shared" si="9"/>
        <v>0</v>
      </c>
      <c r="W77" s="71">
        <v>0</v>
      </c>
      <c r="X77" s="75">
        <f t="shared" si="7"/>
        <v>-42859.013639666038</v>
      </c>
      <c r="Y77" s="91">
        <v>-42859.017222222225</v>
      </c>
      <c r="Z77" s="94">
        <f t="shared" si="8"/>
        <v>-3.5825561863020994E-3</v>
      </c>
    </row>
    <row r="78" spans="1:26" ht="14.25" x14ac:dyDescent="0.2">
      <c r="A78" s="22">
        <v>1995</v>
      </c>
      <c r="B78" s="23" t="s">
        <v>72</v>
      </c>
      <c r="C78" s="51">
        <v>-4319.3300000000017</v>
      </c>
      <c r="D78" s="52">
        <v>0</v>
      </c>
      <c r="E78" s="52">
        <v>0</v>
      </c>
      <c r="F78" s="52">
        <v>0</v>
      </c>
      <c r="G78" s="53">
        <f t="shared" si="3"/>
        <v>-4319.3300000000017</v>
      </c>
      <c r="H78" s="54">
        <v>0</v>
      </c>
      <c r="I78" s="55">
        <v>0</v>
      </c>
      <c r="J78" s="61">
        <v>0</v>
      </c>
      <c r="K78" s="63">
        <v>0</v>
      </c>
      <c r="L78" s="63">
        <v>0</v>
      </c>
      <c r="M78" s="62">
        <f t="shared" si="4"/>
        <v>0</v>
      </c>
      <c r="N78" s="64">
        <v>0</v>
      </c>
      <c r="O78" s="64">
        <v>0</v>
      </c>
      <c r="P78" s="25">
        <v>14.704250428596913</v>
      </c>
      <c r="Q78" s="28">
        <f t="shared" si="5"/>
        <v>6.8007546855648901E-2</v>
      </c>
      <c r="R78" s="34">
        <v>25</v>
      </c>
      <c r="S78" s="27">
        <f t="shared" si="6"/>
        <v>0.04</v>
      </c>
      <c r="T78" s="73">
        <f t="shared" si="10"/>
        <v>-293.7470373600101</v>
      </c>
      <c r="U78" s="73">
        <f t="shared" si="11"/>
        <v>0</v>
      </c>
      <c r="V78" s="74">
        <f t="shared" si="9"/>
        <v>0</v>
      </c>
      <c r="W78" s="71">
        <v>0</v>
      </c>
      <c r="X78" s="75">
        <f t="shared" si="7"/>
        <v>-293.7470373600101</v>
      </c>
      <c r="Y78" s="91">
        <v>-293.74959999999987</v>
      </c>
      <c r="Z78" s="94">
        <f t="shared" si="8"/>
        <v>-2.5626399897760166E-3</v>
      </c>
    </row>
    <row r="79" spans="1:26" ht="14.25" x14ac:dyDescent="0.2">
      <c r="A79" s="22">
        <v>1995</v>
      </c>
      <c r="B79" s="23" t="s">
        <v>73</v>
      </c>
      <c r="C79" s="51">
        <v>-9619.73</v>
      </c>
      <c r="D79" s="52">
        <v>0</v>
      </c>
      <c r="E79" s="52">
        <v>0</v>
      </c>
      <c r="F79" s="52">
        <v>0</v>
      </c>
      <c r="G79" s="53">
        <f t="shared" si="3"/>
        <v>-9619.73</v>
      </c>
      <c r="H79" s="54">
        <v>0</v>
      </c>
      <c r="I79" s="55">
        <v>0</v>
      </c>
      <c r="J79" s="61">
        <v>0</v>
      </c>
      <c r="K79" s="63">
        <v>0</v>
      </c>
      <c r="L79" s="63">
        <v>0</v>
      </c>
      <c r="M79" s="62">
        <f t="shared" si="4"/>
        <v>0</v>
      </c>
      <c r="N79" s="64">
        <v>0</v>
      </c>
      <c r="O79" s="64">
        <v>0</v>
      </c>
      <c r="P79" s="25">
        <v>47</v>
      </c>
      <c r="Q79" s="28">
        <f t="shared" si="5"/>
        <v>2.1276595744680851E-2</v>
      </c>
      <c r="R79" s="34">
        <v>60</v>
      </c>
      <c r="S79" s="27">
        <f t="shared" si="6"/>
        <v>1.6666666666666666E-2</v>
      </c>
      <c r="T79" s="73">
        <f t="shared" si="10"/>
        <v>-204.67510638297873</v>
      </c>
      <c r="U79" s="73">
        <f t="shared" si="11"/>
        <v>0</v>
      </c>
      <c r="V79" s="74">
        <f t="shared" si="9"/>
        <v>0</v>
      </c>
      <c r="W79" s="71">
        <v>0</v>
      </c>
      <c r="X79" s="75">
        <f t="shared" si="7"/>
        <v>-204.67510638297873</v>
      </c>
      <c r="Y79" s="91">
        <v>-204.68</v>
      </c>
      <c r="Z79" s="94">
        <f t="shared" si="8"/>
        <v>-4.8936170212812158E-3</v>
      </c>
    </row>
    <row r="80" spans="1:26" ht="14.25" x14ac:dyDescent="0.2">
      <c r="A80" s="22">
        <v>1995</v>
      </c>
      <c r="B80" s="23" t="s">
        <v>74</v>
      </c>
      <c r="C80" s="51">
        <v>3.9999999999054126E-2</v>
      </c>
      <c r="D80" s="52">
        <v>0</v>
      </c>
      <c r="E80" s="52">
        <v>0</v>
      </c>
      <c r="F80" s="52">
        <v>0</v>
      </c>
      <c r="G80" s="53">
        <f t="shared" si="3"/>
        <v>3.9999999999054126E-2</v>
      </c>
      <c r="H80" s="54">
        <v>0</v>
      </c>
      <c r="I80" s="55">
        <v>0</v>
      </c>
      <c r="J80" s="61">
        <v>0</v>
      </c>
      <c r="K80" s="63">
        <v>0</v>
      </c>
      <c r="L80" s="63">
        <v>0</v>
      </c>
      <c r="M80" s="62">
        <f t="shared" si="4"/>
        <v>0</v>
      </c>
      <c r="N80" s="64">
        <v>0</v>
      </c>
      <c r="O80" s="64">
        <v>0</v>
      </c>
      <c r="P80" s="25">
        <v>0</v>
      </c>
      <c r="Q80" s="28">
        <f t="shared" si="5"/>
        <v>0</v>
      </c>
      <c r="R80" s="34">
        <v>0</v>
      </c>
      <c r="S80" s="27">
        <f t="shared" si="6"/>
        <v>0</v>
      </c>
      <c r="T80" s="73">
        <f t="shared" si="10"/>
        <v>0</v>
      </c>
      <c r="U80" s="73">
        <f t="shared" si="11"/>
        <v>0</v>
      </c>
      <c r="V80" s="74">
        <f t="shared" si="9"/>
        <v>0</v>
      </c>
      <c r="W80" s="71">
        <v>0</v>
      </c>
      <c r="X80" s="75">
        <f t="shared" si="7"/>
        <v>0</v>
      </c>
      <c r="Y80" s="91">
        <v>0</v>
      </c>
      <c r="Z80" s="94">
        <f t="shared" si="8"/>
        <v>0</v>
      </c>
    </row>
    <row r="81" spans="1:26" ht="14.25" x14ac:dyDescent="0.2">
      <c r="A81" s="22">
        <v>1606</v>
      </c>
      <c r="B81" s="23" t="s">
        <v>75</v>
      </c>
      <c r="C81" s="51">
        <v>9806.9499999999989</v>
      </c>
      <c r="D81" s="52">
        <v>9807</v>
      </c>
      <c r="E81" s="52">
        <v>0</v>
      </c>
      <c r="F81" s="52">
        <v>0</v>
      </c>
      <c r="G81" s="53">
        <f t="shared" si="3"/>
        <v>-5.0000000001091394E-2</v>
      </c>
      <c r="H81" s="54">
        <v>0</v>
      </c>
      <c r="I81" s="55">
        <v>0</v>
      </c>
      <c r="J81" s="61">
        <v>0</v>
      </c>
      <c r="K81" s="63">
        <v>0</v>
      </c>
      <c r="L81" s="63">
        <v>0</v>
      </c>
      <c r="M81" s="62">
        <f t="shared" si="4"/>
        <v>0</v>
      </c>
      <c r="N81" s="64">
        <v>0</v>
      </c>
      <c r="O81" s="64">
        <v>0</v>
      </c>
      <c r="P81" s="25">
        <v>20</v>
      </c>
      <c r="Q81" s="28">
        <f t="shared" si="5"/>
        <v>0.05</v>
      </c>
      <c r="R81" s="34">
        <v>0</v>
      </c>
      <c r="S81" s="27">
        <f t="shared" si="6"/>
        <v>0</v>
      </c>
      <c r="T81" s="73">
        <f t="shared" si="10"/>
        <v>-2.5000000000545697E-3</v>
      </c>
      <c r="U81" s="73">
        <f t="shared" si="11"/>
        <v>0</v>
      </c>
      <c r="V81" s="74">
        <f t="shared" si="9"/>
        <v>0</v>
      </c>
      <c r="W81" s="71">
        <v>0</v>
      </c>
      <c r="X81" s="75">
        <f t="shared" si="7"/>
        <v>-2.5000000000545697E-3</v>
      </c>
      <c r="Y81" s="91">
        <v>0</v>
      </c>
      <c r="Z81" s="94">
        <f t="shared" si="8"/>
        <v>2.5000000000545697E-3</v>
      </c>
    </row>
    <row r="82" spans="1:26" ht="14.25" x14ac:dyDescent="0.2">
      <c r="A82" s="22">
        <v>2440</v>
      </c>
      <c r="B82" s="23" t="s">
        <v>99</v>
      </c>
      <c r="C82" s="51">
        <v>0</v>
      </c>
      <c r="D82" s="52">
        <v>0</v>
      </c>
      <c r="E82" s="52">
        <v>0</v>
      </c>
      <c r="F82" s="52">
        <v>0</v>
      </c>
      <c r="G82" s="53">
        <f t="shared" si="3"/>
        <v>0</v>
      </c>
      <c r="H82" s="54">
        <v>0</v>
      </c>
      <c r="I82" s="55">
        <v>0</v>
      </c>
      <c r="J82" s="61">
        <v>4594.0099999999993</v>
      </c>
      <c r="K82" s="63">
        <v>0</v>
      </c>
      <c r="L82" s="63">
        <v>0</v>
      </c>
      <c r="M82" s="62">
        <f t="shared" si="4"/>
        <v>4594.0099999999993</v>
      </c>
      <c r="N82" s="64">
        <v>0</v>
      </c>
      <c r="O82" s="64">
        <v>-200138.25</v>
      </c>
      <c r="P82" s="25">
        <v>0</v>
      </c>
      <c r="Q82" s="28">
        <f t="shared" si="5"/>
        <v>0</v>
      </c>
      <c r="R82" s="34">
        <v>45</v>
      </c>
      <c r="S82" s="27">
        <f t="shared" si="6"/>
        <v>2.2222222222222223E-2</v>
      </c>
      <c r="T82" s="73">
        <f t="shared" si="10"/>
        <v>0</v>
      </c>
      <c r="U82" s="73">
        <f t="shared" si="11"/>
        <v>102.08911111111109</v>
      </c>
      <c r="V82" s="74">
        <f t="shared" si="9"/>
        <v>-2223.7583333333332</v>
      </c>
      <c r="W82" s="71">
        <v>0</v>
      </c>
      <c r="X82" s="75">
        <f t="shared" si="7"/>
        <v>-2121.6692222222223</v>
      </c>
      <c r="Y82" s="91">
        <v>-2121.6692222222223</v>
      </c>
      <c r="Z82" s="94">
        <f t="shared" si="8"/>
        <v>0</v>
      </c>
    </row>
    <row r="83" spans="1:26" ht="25.5" customHeight="1" x14ac:dyDescent="0.2">
      <c r="A83" s="22">
        <v>2440</v>
      </c>
      <c r="B83" s="23" t="s">
        <v>100</v>
      </c>
      <c r="C83" s="51">
        <v>0</v>
      </c>
      <c r="D83" s="52">
        <v>0</v>
      </c>
      <c r="E83" s="52">
        <v>0</v>
      </c>
      <c r="F83" s="52">
        <v>0</v>
      </c>
      <c r="G83" s="53">
        <f t="shared" si="3"/>
        <v>0</v>
      </c>
      <c r="H83" s="54">
        <v>0</v>
      </c>
      <c r="I83" s="55">
        <v>0</v>
      </c>
      <c r="J83" s="61">
        <v>-4348.25</v>
      </c>
      <c r="K83" s="63">
        <v>0</v>
      </c>
      <c r="L83" s="63">
        <v>0</v>
      </c>
      <c r="M83" s="62">
        <f t="shared" si="4"/>
        <v>-4348.25</v>
      </c>
      <c r="N83" s="64">
        <v>0</v>
      </c>
      <c r="O83" s="64">
        <v>-83434.42</v>
      </c>
      <c r="P83" s="25">
        <v>0</v>
      </c>
      <c r="Q83" s="28">
        <f t="shared" si="5"/>
        <v>0</v>
      </c>
      <c r="R83" s="34">
        <v>60</v>
      </c>
      <c r="S83" s="27">
        <f t="shared" si="6"/>
        <v>1.6666666666666666E-2</v>
      </c>
      <c r="T83" s="73">
        <f t="shared" si="10"/>
        <v>0</v>
      </c>
      <c r="U83" s="73">
        <f t="shared" si="11"/>
        <v>-72.470833333333331</v>
      </c>
      <c r="V83" s="74">
        <f t="shared" si="9"/>
        <v>-695.28683333333333</v>
      </c>
      <c r="W83" s="71">
        <v>0</v>
      </c>
      <c r="X83" s="75">
        <f t="shared" si="7"/>
        <v>-767.75766666666664</v>
      </c>
      <c r="Y83" s="91">
        <v>-767.75766666666675</v>
      </c>
      <c r="Z83" s="94">
        <f t="shared" si="8"/>
        <v>-1.1368683772161603E-13</v>
      </c>
    </row>
    <row r="84" spans="1:26" ht="25.5" customHeight="1" x14ac:dyDescent="0.2">
      <c r="A84" s="22">
        <v>2440</v>
      </c>
      <c r="B84" s="23" t="s">
        <v>101</v>
      </c>
      <c r="C84" s="51">
        <v>0</v>
      </c>
      <c r="D84" s="52">
        <v>0</v>
      </c>
      <c r="E84" s="52">
        <v>0</v>
      </c>
      <c r="F84" s="52">
        <v>0</v>
      </c>
      <c r="G84" s="53">
        <f t="shared" si="3"/>
        <v>0</v>
      </c>
      <c r="H84" s="54">
        <v>0</v>
      </c>
      <c r="I84" s="55">
        <v>0</v>
      </c>
      <c r="J84" s="61">
        <v>-23654.559999999998</v>
      </c>
      <c r="K84" s="63">
        <v>0</v>
      </c>
      <c r="L84" s="63">
        <v>0</v>
      </c>
      <c r="M84" s="62">
        <f t="shared" si="4"/>
        <v>-23654.559999999998</v>
      </c>
      <c r="N84" s="64">
        <v>0</v>
      </c>
      <c r="O84" s="64">
        <v>-4549.4799999999996</v>
      </c>
      <c r="P84" s="25">
        <v>0</v>
      </c>
      <c r="Q84" s="28">
        <f t="shared" si="5"/>
        <v>0</v>
      </c>
      <c r="R84" s="34">
        <v>60</v>
      </c>
      <c r="S84" s="27">
        <f t="shared" si="6"/>
        <v>1.6666666666666666E-2</v>
      </c>
      <c r="T84" s="73">
        <f t="shared" si="10"/>
        <v>0</v>
      </c>
      <c r="U84" s="73">
        <f t="shared" si="11"/>
        <v>-394.24266666666665</v>
      </c>
      <c r="V84" s="74">
        <f t="shared" si="9"/>
        <v>-37.912333333333329</v>
      </c>
      <c r="W84" s="71">
        <v>0</v>
      </c>
      <c r="X84" s="75">
        <f t="shared" si="7"/>
        <v>-432.15499999999997</v>
      </c>
      <c r="Y84" s="91">
        <v>-432.15499999999975</v>
      </c>
      <c r="Z84" s="94">
        <f t="shared" si="8"/>
        <v>2.2737367544323206E-13</v>
      </c>
    </row>
    <row r="85" spans="1:26" ht="25.5" customHeight="1" x14ac:dyDescent="0.2">
      <c r="A85" s="22">
        <v>2440</v>
      </c>
      <c r="B85" s="23" t="s">
        <v>102</v>
      </c>
      <c r="C85" s="51">
        <v>0</v>
      </c>
      <c r="D85" s="52">
        <v>0</v>
      </c>
      <c r="E85" s="52">
        <v>0</v>
      </c>
      <c r="F85" s="52">
        <v>0</v>
      </c>
      <c r="G85" s="53">
        <f t="shared" ref="G85:G93" si="12">C85-D85-E85-F85</f>
        <v>0</v>
      </c>
      <c r="H85" s="54">
        <v>0</v>
      </c>
      <c r="I85" s="55">
        <v>0</v>
      </c>
      <c r="J85" s="61">
        <v>-315061.92</v>
      </c>
      <c r="K85" s="63">
        <v>0</v>
      </c>
      <c r="L85" s="63">
        <v>0</v>
      </c>
      <c r="M85" s="62">
        <f t="shared" ref="M85:M93" si="13">J85-K85-L85</f>
        <v>-315061.92</v>
      </c>
      <c r="N85" s="64">
        <v>0</v>
      </c>
      <c r="O85" s="64">
        <v>-128954.79</v>
      </c>
      <c r="P85" s="25">
        <v>0</v>
      </c>
      <c r="Q85" s="28">
        <f t="shared" ref="Q85:Q93" si="14">IF(P85=0,0,1/P85)</f>
        <v>0</v>
      </c>
      <c r="R85" s="34">
        <v>65</v>
      </c>
      <c r="S85" s="27">
        <f t="shared" ref="S85:S93" si="15">IF(R85=0,0,1/R85)</f>
        <v>1.5384615384615385E-2</v>
      </c>
      <c r="T85" s="73">
        <f t="shared" si="10"/>
        <v>0</v>
      </c>
      <c r="U85" s="73">
        <f t="shared" si="11"/>
        <v>-4847.1064615384612</v>
      </c>
      <c r="V85" s="74">
        <f t="shared" si="9"/>
        <v>-991.95992307692302</v>
      </c>
      <c r="W85" s="71">
        <v>0</v>
      </c>
      <c r="X85" s="75">
        <f t="shared" ref="X85:X93" si="16">IF(ISERROR(+T85+U85+V85+W85), 0, +T85+U85+V85+W85)</f>
        <v>-5839.0663846153839</v>
      </c>
      <c r="Y85" s="91">
        <v>-5839.0663846153848</v>
      </c>
      <c r="Z85" s="94">
        <f t="shared" ref="Z85:Z93" si="17">IF(ISERROR(+Y85-122), 0, +Y85-X85)</f>
        <v>-9.0949470177292824E-13</v>
      </c>
    </row>
    <row r="86" spans="1:26" ht="25.5" customHeight="1" x14ac:dyDescent="0.2">
      <c r="A86" s="22">
        <v>2440</v>
      </c>
      <c r="B86" s="23" t="s">
        <v>103</v>
      </c>
      <c r="C86" s="51">
        <v>0</v>
      </c>
      <c r="D86" s="52">
        <v>0</v>
      </c>
      <c r="E86" s="52">
        <v>0</v>
      </c>
      <c r="F86" s="52">
        <v>0</v>
      </c>
      <c r="G86" s="53">
        <f t="shared" si="12"/>
        <v>0</v>
      </c>
      <c r="H86" s="54">
        <v>0</v>
      </c>
      <c r="I86" s="55">
        <v>0</v>
      </c>
      <c r="J86" s="61">
        <v>-320258.21999999997</v>
      </c>
      <c r="K86" s="63">
        <v>0</v>
      </c>
      <c r="L86" s="63">
        <v>0</v>
      </c>
      <c r="M86" s="62">
        <f t="shared" si="13"/>
        <v>-320258.21999999997</v>
      </c>
      <c r="N86" s="64">
        <v>0</v>
      </c>
      <c r="O86" s="64">
        <v>-281790.59999999998</v>
      </c>
      <c r="P86" s="25">
        <v>0</v>
      </c>
      <c r="Q86" s="28">
        <f t="shared" si="14"/>
        <v>0</v>
      </c>
      <c r="R86" s="34">
        <v>45</v>
      </c>
      <c r="S86" s="27">
        <f t="shared" si="15"/>
        <v>2.2222222222222223E-2</v>
      </c>
      <c r="T86" s="73">
        <f t="shared" si="10"/>
        <v>0</v>
      </c>
      <c r="U86" s="73">
        <f t="shared" si="11"/>
        <v>-7116.8493333333327</v>
      </c>
      <c r="V86" s="74">
        <f t="shared" ref="V86:V93" si="18">IF(R86=0,0,+(O86*0.5)/R86)</f>
        <v>-3131.0066666666662</v>
      </c>
      <c r="W86" s="71">
        <v>0</v>
      </c>
      <c r="X86" s="75">
        <f t="shared" si="16"/>
        <v>-10247.856</v>
      </c>
      <c r="Y86" s="91">
        <v>-10247.856000000003</v>
      </c>
      <c r="Z86" s="94">
        <f t="shared" si="17"/>
        <v>-3.637978807091713E-12</v>
      </c>
    </row>
    <row r="87" spans="1:26" ht="25.5" customHeight="1" x14ac:dyDescent="0.2">
      <c r="A87" s="22">
        <v>2440</v>
      </c>
      <c r="B87" s="23" t="s">
        <v>104</v>
      </c>
      <c r="C87" s="51">
        <v>0</v>
      </c>
      <c r="D87" s="52">
        <v>0</v>
      </c>
      <c r="E87" s="52">
        <v>0</v>
      </c>
      <c r="F87" s="52">
        <v>0</v>
      </c>
      <c r="G87" s="53">
        <f t="shared" si="12"/>
        <v>0</v>
      </c>
      <c r="H87" s="54">
        <v>0</v>
      </c>
      <c r="I87" s="55">
        <v>0</v>
      </c>
      <c r="J87" s="61">
        <v>-469523.79000000004</v>
      </c>
      <c r="K87" s="63">
        <v>0</v>
      </c>
      <c r="L87" s="63">
        <v>0</v>
      </c>
      <c r="M87" s="62">
        <f t="shared" si="13"/>
        <v>-469523.79000000004</v>
      </c>
      <c r="N87" s="64">
        <v>0</v>
      </c>
      <c r="O87" s="64">
        <v>-195466.47</v>
      </c>
      <c r="P87" s="25">
        <v>0</v>
      </c>
      <c r="Q87" s="28">
        <f t="shared" si="14"/>
        <v>0</v>
      </c>
      <c r="R87" s="34">
        <v>45</v>
      </c>
      <c r="S87" s="27">
        <f t="shared" si="15"/>
        <v>2.2222222222222223E-2</v>
      </c>
      <c r="T87" s="73">
        <f t="shared" si="10"/>
        <v>0</v>
      </c>
      <c r="U87" s="73">
        <f t="shared" si="11"/>
        <v>-10433.862000000001</v>
      </c>
      <c r="V87" s="74">
        <f t="shared" si="18"/>
        <v>-2171.8496666666665</v>
      </c>
      <c r="W87" s="71">
        <v>0</v>
      </c>
      <c r="X87" s="75">
        <f t="shared" si="16"/>
        <v>-12605.711666666668</v>
      </c>
      <c r="Y87" s="91">
        <v>-12605.71166666667</v>
      </c>
      <c r="Z87" s="94">
        <f t="shared" si="17"/>
        <v>-1.8189894035458565E-12</v>
      </c>
    </row>
    <row r="88" spans="1:26" ht="25.5" customHeight="1" x14ac:dyDescent="0.2">
      <c r="A88" s="22">
        <v>2440</v>
      </c>
      <c r="B88" s="23" t="s">
        <v>105</v>
      </c>
      <c r="C88" s="51">
        <v>0</v>
      </c>
      <c r="D88" s="52">
        <v>0</v>
      </c>
      <c r="E88" s="52">
        <v>0</v>
      </c>
      <c r="F88" s="52">
        <v>0</v>
      </c>
      <c r="G88" s="53">
        <f t="shared" si="12"/>
        <v>0</v>
      </c>
      <c r="H88" s="54">
        <v>0</v>
      </c>
      <c r="I88" s="55">
        <v>0</v>
      </c>
      <c r="J88" s="61">
        <v>-173416.95</v>
      </c>
      <c r="K88" s="63">
        <v>0</v>
      </c>
      <c r="L88" s="63">
        <v>0</v>
      </c>
      <c r="M88" s="62">
        <f t="shared" si="13"/>
        <v>-173416.95</v>
      </c>
      <c r="N88" s="64">
        <v>0</v>
      </c>
      <c r="O88" s="64">
        <v>-658899.25</v>
      </c>
      <c r="P88" s="25">
        <v>0</v>
      </c>
      <c r="Q88" s="28">
        <f t="shared" si="14"/>
        <v>0</v>
      </c>
      <c r="R88" s="34">
        <v>45</v>
      </c>
      <c r="S88" s="27">
        <f t="shared" si="15"/>
        <v>2.2222222222222223E-2</v>
      </c>
      <c r="T88" s="73">
        <f t="shared" si="10"/>
        <v>0</v>
      </c>
      <c r="U88" s="73">
        <f t="shared" si="11"/>
        <v>-3853.71</v>
      </c>
      <c r="V88" s="74">
        <f t="shared" si="18"/>
        <v>-7321.1027777777781</v>
      </c>
      <c r="W88" s="71">
        <v>0</v>
      </c>
      <c r="X88" s="75">
        <f t="shared" si="16"/>
        <v>-11174.812777777777</v>
      </c>
      <c r="Y88" s="91">
        <v>-11174.812777777775</v>
      </c>
      <c r="Z88" s="94">
        <f t="shared" si="17"/>
        <v>1.8189894035458565E-12</v>
      </c>
    </row>
    <row r="89" spans="1:26" ht="14.25" x14ac:dyDescent="0.2">
      <c r="A89" s="22">
        <v>2440</v>
      </c>
      <c r="B89" s="23" t="s">
        <v>106</v>
      </c>
      <c r="C89" s="51">
        <v>0</v>
      </c>
      <c r="D89" s="52">
        <v>0</v>
      </c>
      <c r="E89" s="52">
        <v>0</v>
      </c>
      <c r="F89" s="52">
        <v>0</v>
      </c>
      <c r="G89" s="53">
        <f t="shared" si="12"/>
        <v>0</v>
      </c>
      <c r="H89" s="54">
        <v>0</v>
      </c>
      <c r="I89" s="55">
        <v>0</v>
      </c>
      <c r="J89" s="61">
        <v>-7516.1</v>
      </c>
      <c r="K89" s="63">
        <v>0</v>
      </c>
      <c r="L89" s="63">
        <v>0</v>
      </c>
      <c r="M89" s="62">
        <f t="shared" si="13"/>
        <v>-7516.1</v>
      </c>
      <c r="N89" s="64">
        <v>0</v>
      </c>
      <c r="O89" s="64">
        <v>-50044.02</v>
      </c>
      <c r="P89" s="25">
        <v>0</v>
      </c>
      <c r="Q89" s="28">
        <f t="shared" si="14"/>
        <v>0</v>
      </c>
      <c r="R89" s="34">
        <v>25</v>
      </c>
      <c r="S89" s="27">
        <f t="shared" si="15"/>
        <v>0.04</v>
      </c>
      <c r="T89" s="73">
        <f t="shared" si="10"/>
        <v>0</v>
      </c>
      <c r="U89" s="73">
        <f t="shared" si="11"/>
        <v>-300.64400000000001</v>
      </c>
      <c r="V89" s="74">
        <f t="shared" si="18"/>
        <v>-1000.8803999999999</v>
      </c>
      <c r="W89" s="71">
        <v>0</v>
      </c>
      <c r="X89" s="75">
        <f t="shared" si="16"/>
        <v>-1301.5243999999998</v>
      </c>
      <c r="Y89" s="91">
        <v>-1301.5204000000001</v>
      </c>
      <c r="Z89" s="94">
        <f t="shared" si="17"/>
        <v>3.9999999996780389E-3</v>
      </c>
    </row>
    <row r="90" spans="1:26" ht="14.25" x14ac:dyDescent="0.2">
      <c r="A90" s="22">
        <v>2440</v>
      </c>
      <c r="B90" s="23" t="s">
        <v>107</v>
      </c>
      <c r="C90" s="51">
        <v>0</v>
      </c>
      <c r="D90" s="52">
        <v>0</v>
      </c>
      <c r="E90" s="52">
        <v>0</v>
      </c>
      <c r="F90" s="52">
        <v>0</v>
      </c>
      <c r="G90" s="53">
        <f t="shared" si="12"/>
        <v>0</v>
      </c>
      <c r="H90" s="54">
        <v>0</v>
      </c>
      <c r="I90" s="55">
        <v>0</v>
      </c>
      <c r="J90" s="61">
        <v>0</v>
      </c>
      <c r="K90" s="63">
        <v>0</v>
      </c>
      <c r="L90" s="63">
        <v>0</v>
      </c>
      <c r="M90" s="62">
        <f t="shared" si="13"/>
        <v>0</v>
      </c>
      <c r="N90" s="64">
        <v>0</v>
      </c>
      <c r="O90" s="64">
        <v>0</v>
      </c>
      <c r="P90" s="25">
        <v>0</v>
      </c>
      <c r="Q90" s="28">
        <f t="shared" si="14"/>
        <v>0</v>
      </c>
      <c r="R90" s="34">
        <v>60</v>
      </c>
      <c r="S90" s="27">
        <f t="shared" si="15"/>
        <v>1.6666666666666666E-2</v>
      </c>
      <c r="T90" s="73">
        <f t="shared" si="10"/>
        <v>0</v>
      </c>
      <c r="U90" s="73">
        <f t="shared" si="11"/>
        <v>0</v>
      </c>
      <c r="V90" s="74">
        <f t="shared" si="18"/>
        <v>0</v>
      </c>
      <c r="W90" s="71">
        <v>0</v>
      </c>
      <c r="X90" s="75">
        <f t="shared" si="16"/>
        <v>0</v>
      </c>
      <c r="Y90" s="91">
        <v>0</v>
      </c>
      <c r="Z90" s="94">
        <f t="shared" si="17"/>
        <v>0</v>
      </c>
    </row>
    <row r="91" spans="1:26" ht="14.25" x14ac:dyDescent="0.2">
      <c r="A91" s="22">
        <v>2440</v>
      </c>
      <c r="B91" s="23" t="s">
        <v>108</v>
      </c>
      <c r="C91" s="51">
        <v>0</v>
      </c>
      <c r="D91" s="52">
        <v>0</v>
      </c>
      <c r="E91" s="52">
        <v>0</v>
      </c>
      <c r="F91" s="52">
        <v>0</v>
      </c>
      <c r="G91" s="53">
        <f t="shared" si="12"/>
        <v>0</v>
      </c>
      <c r="H91" s="54">
        <v>0</v>
      </c>
      <c r="I91" s="55">
        <v>0</v>
      </c>
      <c r="J91" s="61">
        <v>0</v>
      </c>
      <c r="K91" s="63">
        <v>0</v>
      </c>
      <c r="L91" s="63">
        <v>0</v>
      </c>
      <c r="M91" s="62">
        <f t="shared" si="13"/>
        <v>0</v>
      </c>
      <c r="N91" s="64">
        <v>0</v>
      </c>
      <c r="O91" s="64">
        <v>0</v>
      </c>
      <c r="P91" s="25">
        <v>0</v>
      </c>
      <c r="Q91" s="28">
        <f t="shared" si="14"/>
        <v>0</v>
      </c>
      <c r="R91" s="34">
        <v>0</v>
      </c>
      <c r="S91" s="27">
        <f t="shared" si="15"/>
        <v>0</v>
      </c>
      <c r="T91" s="73">
        <f t="shared" si="10"/>
        <v>0</v>
      </c>
      <c r="U91" s="73">
        <f t="shared" si="11"/>
        <v>0</v>
      </c>
      <c r="V91" s="74">
        <f t="shared" si="18"/>
        <v>0</v>
      </c>
      <c r="W91" s="71">
        <v>0</v>
      </c>
      <c r="X91" s="75">
        <f t="shared" si="16"/>
        <v>0</v>
      </c>
      <c r="Y91" s="91">
        <v>0</v>
      </c>
      <c r="Z91" s="94">
        <f t="shared" si="17"/>
        <v>0</v>
      </c>
    </row>
    <row r="92" spans="1:26" ht="14.25" x14ac:dyDescent="0.2">
      <c r="A92" s="22">
        <v>2440</v>
      </c>
      <c r="B92" s="23" t="s">
        <v>109</v>
      </c>
      <c r="C92" s="51">
        <v>0</v>
      </c>
      <c r="D92" s="52">
        <v>0</v>
      </c>
      <c r="E92" s="52">
        <v>0</v>
      </c>
      <c r="F92" s="52">
        <v>0</v>
      </c>
      <c r="G92" s="53">
        <f t="shared" si="12"/>
        <v>0</v>
      </c>
      <c r="H92" s="54">
        <v>0</v>
      </c>
      <c r="I92" s="55">
        <v>0</v>
      </c>
      <c r="J92" s="61">
        <v>0</v>
      </c>
      <c r="K92" s="63">
        <v>0</v>
      </c>
      <c r="L92" s="63">
        <v>0</v>
      </c>
      <c r="M92" s="62">
        <f t="shared" si="13"/>
        <v>0</v>
      </c>
      <c r="N92" s="64">
        <v>0</v>
      </c>
      <c r="O92" s="64">
        <v>0</v>
      </c>
      <c r="P92" s="25">
        <v>0</v>
      </c>
      <c r="Q92" s="28">
        <f t="shared" si="14"/>
        <v>0</v>
      </c>
      <c r="R92" s="34">
        <v>0</v>
      </c>
      <c r="S92" s="27">
        <f t="shared" si="15"/>
        <v>0</v>
      </c>
      <c r="T92" s="73">
        <f t="shared" si="10"/>
        <v>0</v>
      </c>
      <c r="U92" s="73">
        <f t="shared" si="11"/>
        <v>0</v>
      </c>
      <c r="V92" s="74">
        <f t="shared" si="18"/>
        <v>0</v>
      </c>
      <c r="W92" s="71">
        <v>0</v>
      </c>
      <c r="X92" s="75">
        <f t="shared" si="16"/>
        <v>0</v>
      </c>
      <c r="Y92" s="91">
        <v>0</v>
      </c>
      <c r="Z92" s="94">
        <f t="shared" si="17"/>
        <v>0</v>
      </c>
    </row>
    <row r="93" spans="1:26" ht="14.25" x14ac:dyDescent="0.2">
      <c r="A93" s="22">
        <v>2440</v>
      </c>
      <c r="B93" s="23" t="s">
        <v>110</v>
      </c>
      <c r="C93" s="56">
        <v>0</v>
      </c>
      <c r="D93" s="57">
        <v>0</v>
      </c>
      <c r="E93" s="57">
        <v>0</v>
      </c>
      <c r="F93" s="57">
        <v>0</v>
      </c>
      <c r="G93" s="58">
        <f t="shared" si="12"/>
        <v>0</v>
      </c>
      <c r="H93" s="59">
        <v>0</v>
      </c>
      <c r="I93" s="60">
        <v>0</v>
      </c>
      <c r="J93" s="65">
        <v>0</v>
      </c>
      <c r="K93" s="66">
        <v>0</v>
      </c>
      <c r="L93" s="66">
        <v>0</v>
      </c>
      <c r="M93" s="67">
        <f t="shared" si="13"/>
        <v>0</v>
      </c>
      <c r="N93" s="68">
        <v>0</v>
      </c>
      <c r="O93" s="68">
        <v>0</v>
      </c>
      <c r="P93" s="46">
        <v>0</v>
      </c>
      <c r="Q93" s="48">
        <f t="shared" si="14"/>
        <v>0</v>
      </c>
      <c r="R93" s="49">
        <v>0</v>
      </c>
      <c r="S93" s="50">
        <f t="shared" si="15"/>
        <v>0</v>
      </c>
      <c r="T93" s="76">
        <f t="shared" si="10"/>
        <v>0</v>
      </c>
      <c r="U93" s="76">
        <f t="shared" si="11"/>
        <v>0</v>
      </c>
      <c r="V93" s="77">
        <f t="shared" si="18"/>
        <v>0</v>
      </c>
      <c r="W93" s="85">
        <v>0</v>
      </c>
      <c r="X93" s="78">
        <f t="shared" si="16"/>
        <v>0</v>
      </c>
      <c r="Y93" s="92">
        <v>0</v>
      </c>
      <c r="Z93" s="95">
        <f t="shared" si="17"/>
        <v>0</v>
      </c>
    </row>
    <row r="94" spans="1:26" ht="15.75" thickBot="1" x14ac:dyDescent="0.3">
      <c r="A94" s="39"/>
      <c r="B94" s="40" t="s">
        <v>76</v>
      </c>
      <c r="C94" s="79">
        <f>SUM(C15:C93)</f>
        <v>21566950.621699993</v>
      </c>
      <c r="D94" s="80">
        <f t="shared" ref="D94:Z94" si="19">SUM(D15:D93)</f>
        <v>677488.05019999982</v>
      </c>
      <c r="E94" s="80">
        <f t="shared" si="19"/>
        <v>181537.5693</v>
      </c>
      <c r="F94" s="80">
        <f t="shared" si="19"/>
        <v>42197.42</v>
      </c>
      <c r="G94" s="81">
        <f t="shared" si="19"/>
        <v>20665727.582200006</v>
      </c>
      <c r="H94" s="79">
        <f t="shared" si="19"/>
        <v>29779.657800000004</v>
      </c>
      <c r="I94" s="81">
        <f t="shared" si="19"/>
        <v>0</v>
      </c>
      <c r="J94" s="82">
        <f t="shared" si="19"/>
        <v>6534715.283071911</v>
      </c>
      <c r="K94" s="83">
        <f t="shared" si="19"/>
        <v>0</v>
      </c>
      <c r="L94" s="83">
        <f t="shared" si="19"/>
        <v>143657.16</v>
      </c>
      <c r="M94" s="84">
        <f t="shared" si="19"/>
        <v>6391058.1230719117</v>
      </c>
      <c r="N94" s="82">
        <f t="shared" si="19"/>
        <v>23942.86</v>
      </c>
      <c r="O94" s="82">
        <f t="shared" si="19"/>
        <v>1272850.4999999998</v>
      </c>
      <c r="P94" s="88"/>
      <c r="Q94" s="89"/>
      <c r="R94" s="89"/>
      <c r="S94" s="90"/>
      <c r="T94" s="86">
        <f t="shared" si="19"/>
        <v>740815.32512805366</v>
      </c>
      <c r="U94" s="86">
        <f t="shared" si="19"/>
        <v>280437.05167083896</v>
      </c>
      <c r="V94" s="89">
        <f t="shared" si="19"/>
        <v>36021.409661130521</v>
      </c>
      <c r="W94" s="89">
        <f t="shared" si="19"/>
        <v>-5431.6000000000022</v>
      </c>
      <c r="X94" s="90">
        <f t="shared" si="19"/>
        <v>1051842.1864600228</v>
      </c>
      <c r="Y94" s="93">
        <f t="shared" si="19"/>
        <v>1051851.6000000001</v>
      </c>
      <c r="Z94" s="87">
        <f t="shared" si="19"/>
        <v>9.4135399771576971</v>
      </c>
    </row>
    <row r="95" spans="1:26" ht="14.25" x14ac:dyDescent="0.2">
      <c r="A95" s="41"/>
      <c r="B95" s="42"/>
      <c r="C95" s="43"/>
      <c r="D95" s="43"/>
      <c r="E95" s="43"/>
      <c r="F95" s="43"/>
      <c r="G95" s="43"/>
      <c r="H95" s="43"/>
      <c r="I95" s="43"/>
      <c r="J95" s="43"/>
      <c r="K95" s="43"/>
      <c r="L95" s="43"/>
      <c r="M95" s="43"/>
      <c r="N95" s="43"/>
      <c r="O95" s="43"/>
      <c r="P95" s="43"/>
      <c r="Q95" s="43"/>
      <c r="R95" s="44"/>
      <c r="S95" s="45"/>
      <c r="T95" s="43"/>
      <c r="U95" s="43"/>
      <c r="V95" s="43"/>
      <c r="W95" s="43"/>
      <c r="X95" s="43"/>
      <c r="Y95" s="43"/>
      <c r="Z95" s="43"/>
    </row>
    <row r="96" spans="1:26" x14ac:dyDescent="0.2">
      <c r="C96" s="20"/>
      <c r="O96" s="21">
        <v>1272850.4999999998</v>
      </c>
      <c r="Y96" s="21">
        <v>1051851.6000000003</v>
      </c>
      <c r="Z96" s="26"/>
    </row>
    <row r="97" spans="3:25" x14ac:dyDescent="0.2">
      <c r="O97" s="120">
        <f>+O94-O96</f>
        <v>0</v>
      </c>
      <c r="Y97" s="120">
        <f>+Y94-Y96</f>
        <v>0</v>
      </c>
    </row>
    <row r="112" spans="3:25" x14ac:dyDescent="0.2">
      <c r="C112" s="20"/>
    </row>
  </sheetData>
  <mergeCells count="16">
    <mergeCell ref="A13:A14"/>
    <mergeCell ref="B13:B14"/>
    <mergeCell ref="A8:B8"/>
    <mergeCell ref="C8:X8"/>
    <mergeCell ref="A9:B9"/>
    <mergeCell ref="C9:X9"/>
    <mergeCell ref="C12:O12"/>
    <mergeCell ref="P12:S12"/>
    <mergeCell ref="T12:X12"/>
    <mergeCell ref="A7:B7"/>
    <mergeCell ref="C7:X7"/>
    <mergeCell ref="A1:Z1"/>
    <mergeCell ref="A2:Z2"/>
    <mergeCell ref="A3:Z3"/>
    <mergeCell ref="A6:B6"/>
    <mergeCell ref="C6:X6"/>
  </mergeCells>
  <dataValidations count="1">
    <dataValidation allowBlank="1" showInputMessage="1" showErrorMessage="1" promptTitle="Date Format" prompt="E.g:  &quot;August 1, 2011&quot;" sqref="Z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Z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Z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Z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Z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Z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Z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Z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Z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Z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Z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Z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Z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Z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Z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xr:uid="{8213A929-BB5E-4E5B-BCD0-2B583640918C}"/>
  </dataValidations>
  <printOptions horizontalCentered="1"/>
  <pageMargins left="0.11811023622047245" right="0.11811023622047245" top="0.19685039370078741" bottom="0.19685039370078741" header="0.11811023622047245" footer="0.11811023622047245"/>
  <pageSetup scale="2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54966-2D33-4D61-99F5-9A067EBA91B8}">
  <sheetPr>
    <pageSetUpPr fitToPage="1"/>
  </sheetPr>
  <dimension ref="A1:BUT112"/>
  <sheetViews>
    <sheetView zoomScale="75" zoomScaleNormal="75" workbookViewId="0">
      <selection activeCell="E39" sqref="E39"/>
    </sheetView>
  </sheetViews>
  <sheetFormatPr defaultRowHeight="12.75" x14ac:dyDescent="0.2"/>
  <cols>
    <col min="1" max="1" width="14.140625" style="1" customWidth="1"/>
    <col min="2" max="2" width="40.28515625" style="1" bestFit="1" customWidth="1"/>
    <col min="3" max="3" width="20.140625" style="1" bestFit="1" customWidth="1"/>
    <col min="4" max="4" width="17.140625" style="1" customWidth="1"/>
    <col min="5" max="6" width="15" style="1" customWidth="1"/>
    <col min="7" max="7" width="21.28515625" style="1" customWidth="1"/>
    <col min="8" max="8" width="18.28515625" style="1" customWidth="1"/>
    <col min="9" max="9" width="15" style="1" customWidth="1"/>
    <col min="10" max="11" width="19.5703125" style="1" customWidth="1"/>
    <col min="12" max="12" width="17.28515625" style="1" customWidth="1"/>
    <col min="13" max="13" width="17.5703125" style="1" customWidth="1"/>
    <col min="14" max="14" width="20.28515625" style="1" customWidth="1"/>
    <col min="15" max="15" width="16" style="1" customWidth="1"/>
    <col min="16" max="16" width="16.5703125" style="1" customWidth="1"/>
    <col min="17" max="17" width="14.85546875" style="1" customWidth="1"/>
    <col min="18" max="19" width="14.5703125" style="1" customWidth="1"/>
    <col min="20" max="20" width="18.5703125" style="1" customWidth="1"/>
    <col min="21" max="21" width="17.5703125" style="1" customWidth="1"/>
    <col min="22" max="22" width="18.28515625" style="1" customWidth="1"/>
    <col min="23" max="23" width="16" style="1" customWidth="1"/>
    <col min="24" max="24" width="16.85546875" style="1" bestFit="1" customWidth="1"/>
    <col min="25" max="25" width="23.28515625" style="1" customWidth="1"/>
    <col min="26" max="26" width="18.28515625" style="1" bestFit="1" customWidth="1"/>
    <col min="27" max="251" width="9.140625" style="1"/>
    <col min="252" max="252" width="2.7109375" style="1" customWidth="1"/>
    <col min="253" max="253" width="9.140625" style="1"/>
    <col min="254" max="254" width="40.28515625" style="1" bestFit="1" customWidth="1"/>
    <col min="255" max="255" width="12" style="1" customWidth="1"/>
    <col min="256" max="256" width="10" style="1" customWidth="1"/>
    <col min="257" max="257" width="14.85546875" style="1" customWidth="1"/>
    <col min="258" max="258" width="9.5703125" style="1" customWidth="1"/>
    <col min="259" max="260" width="12.28515625" style="1" customWidth="1"/>
    <col min="261" max="263" width="12.85546875" style="1" customWidth="1"/>
    <col min="264" max="264" width="12.7109375" style="1" customWidth="1"/>
    <col min="265" max="265" width="12.28515625" style="1" bestFit="1" customWidth="1"/>
    <col min="266" max="266" width="13.140625" style="1" customWidth="1"/>
    <col min="267" max="507" width="9.140625" style="1"/>
    <col min="508" max="508" width="2.7109375" style="1" customWidth="1"/>
    <col min="509" max="509" width="9.140625" style="1"/>
    <col min="510" max="510" width="40.28515625" style="1" bestFit="1" customWidth="1"/>
    <col min="511" max="511" width="12" style="1" customWidth="1"/>
    <col min="512" max="512" width="10" style="1" customWidth="1"/>
    <col min="513" max="513" width="14.85546875" style="1" customWidth="1"/>
    <col min="514" max="514" width="9.5703125" style="1" customWidth="1"/>
    <col min="515" max="516" width="12.28515625" style="1" customWidth="1"/>
    <col min="517" max="519" width="12.85546875" style="1" customWidth="1"/>
    <col min="520" max="520" width="12.7109375" style="1" customWidth="1"/>
    <col min="521" max="521" width="12.28515625" style="1" bestFit="1" customWidth="1"/>
    <col min="522" max="522" width="13.140625" style="1" customWidth="1"/>
    <col min="523" max="763" width="9.140625" style="1"/>
    <col min="764" max="764" width="2.7109375" style="1" customWidth="1"/>
    <col min="765" max="765" width="9.140625" style="1"/>
    <col min="766" max="766" width="40.28515625" style="1" bestFit="1" customWidth="1"/>
    <col min="767" max="767" width="12" style="1" customWidth="1"/>
    <col min="768" max="768" width="10" style="1" customWidth="1"/>
    <col min="769" max="769" width="14.85546875" style="1" customWidth="1"/>
    <col min="770" max="770" width="9.5703125" style="1" customWidth="1"/>
    <col min="771" max="772" width="12.28515625" style="1" customWidth="1"/>
    <col min="773" max="775" width="12.85546875" style="1" customWidth="1"/>
    <col min="776" max="776" width="12.7109375" style="1" customWidth="1"/>
    <col min="777" max="777" width="12.28515625" style="1" bestFit="1" customWidth="1"/>
    <col min="778" max="778" width="13.140625" style="1" customWidth="1"/>
    <col min="779" max="1019" width="9.140625" style="1"/>
    <col min="1020" max="1020" width="2.7109375" style="1" customWidth="1"/>
    <col min="1021" max="1021" width="9.140625" style="1"/>
    <col min="1022" max="1022" width="40.28515625" style="1" bestFit="1" customWidth="1"/>
    <col min="1023" max="1023" width="12" style="1" customWidth="1"/>
    <col min="1024" max="1024" width="10" style="1" customWidth="1"/>
    <col min="1025" max="1025" width="14.85546875" style="1" customWidth="1"/>
    <col min="1026" max="1026" width="9.5703125" style="1" customWidth="1"/>
    <col min="1027" max="1028" width="12.28515625" style="1" customWidth="1"/>
    <col min="1029" max="1031" width="12.85546875" style="1" customWidth="1"/>
    <col min="1032" max="1032" width="12.7109375" style="1" customWidth="1"/>
    <col min="1033" max="1033" width="12.28515625" style="1" bestFit="1" customWidth="1"/>
    <col min="1034" max="1034" width="13.140625" style="1" customWidth="1"/>
    <col min="1035" max="1275" width="9.140625" style="1"/>
    <col min="1276" max="1276" width="2.7109375" style="1" customWidth="1"/>
    <col min="1277" max="1277" width="9.140625" style="1"/>
    <col min="1278" max="1278" width="40.28515625" style="1" bestFit="1" customWidth="1"/>
    <col min="1279" max="1279" width="12" style="1" customWidth="1"/>
    <col min="1280" max="1280" width="10" style="1" customWidth="1"/>
    <col min="1281" max="1281" width="14.85546875" style="1" customWidth="1"/>
    <col min="1282" max="1282" width="9.5703125" style="1" customWidth="1"/>
    <col min="1283" max="1284" width="12.28515625" style="1" customWidth="1"/>
    <col min="1285" max="1287" width="12.85546875" style="1" customWidth="1"/>
    <col min="1288" max="1288" width="12.7109375" style="1" customWidth="1"/>
    <col min="1289" max="1289" width="12.28515625" style="1" bestFit="1" customWidth="1"/>
    <col min="1290" max="1290" width="13.140625" style="1" customWidth="1"/>
    <col min="1291" max="1531" width="9.140625" style="1"/>
    <col min="1532" max="1532" width="2.7109375" style="1" customWidth="1"/>
    <col min="1533" max="1533" width="9.140625" style="1"/>
    <col min="1534" max="1534" width="40.28515625" style="1" bestFit="1" customWidth="1"/>
    <col min="1535" max="1535" width="12" style="1" customWidth="1"/>
    <col min="1536" max="1536" width="10" style="1" customWidth="1"/>
    <col min="1537" max="1537" width="14.85546875" style="1" customWidth="1"/>
    <col min="1538" max="1538" width="9.5703125" style="1" customWidth="1"/>
    <col min="1539" max="1540" width="12.28515625" style="1" customWidth="1"/>
    <col min="1541" max="1543" width="12.85546875" style="1" customWidth="1"/>
    <col min="1544" max="1544" width="12.7109375" style="1" customWidth="1"/>
    <col min="1545" max="1545" width="12.28515625" style="1" bestFit="1" customWidth="1"/>
    <col min="1546" max="1546" width="13.140625" style="1" customWidth="1"/>
    <col min="1547" max="1787" width="9.140625" style="1"/>
    <col min="1788" max="1788" width="2.7109375" style="1" customWidth="1"/>
    <col min="1789" max="1789" width="9.140625" style="1"/>
    <col min="1790" max="1790" width="40.28515625" style="1" bestFit="1" customWidth="1"/>
    <col min="1791" max="1791" width="12" style="1" customWidth="1"/>
    <col min="1792" max="1792" width="10" style="1" customWidth="1"/>
    <col min="1793" max="1793" width="14.85546875" style="1" customWidth="1"/>
    <col min="1794" max="1794" width="9.5703125" style="1" customWidth="1"/>
    <col min="1795" max="1796" width="12.28515625" style="1" customWidth="1"/>
    <col min="1797" max="1799" width="12.85546875" style="1" customWidth="1"/>
    <col min="1800" max="1800" width="12.7109375" style="1" customWidth="1"/>
    <col min="1801" max="1801" width="12.28515625" style="1" bestFit="1" customWidth="1"/>
    <col min="1802" max="1802" width="13.140625" style="1" customWidth="1"/>
    <col min="1803" max="2043" width="9.140625" style="1"/>
    <col min="2044" max="2044" width="2.7109375" style="1" customWidth="1"/>
    <col min="2045" max="2045" width="9.140625" style="1"/>
    <col min="2046" max="2046" width="40.28515625" style="1" bestFit="1" customWidth="1"/>
    <col min="2047" max="2047" width="12" style="1" customWidth="1"/>
    <col min="2048" max="2048" width="10" style="1" customWidth="1"/>
    <col min="2049" max="2049" width="14.85546875" style="1" customWidth="1"/>
    <col min="2050" max="2050" width="9.5703125" style="1" customWidth="1"/>
    <col min="2051" max="2052" width="12.28515625" style="1" customWidth="1"/>
    <col min="2053" max="2055" width="12.85546875" style="1" customWidth="1"/>
    <col min="2056" max="2056" width="12.7109375" style="1" customWidth="1"/>
    <col min="2057" max="2057" width="12.28515625" style="1" bestFit="1" customWidth="1"/>
    <col min="2058" max="2058" width="13.140625" style="1" customWidth="1"/>
    <col min="2059" max="2299" width="9.140625" style="1"/>
    <col min="2300" max="2300" width="2.7109375" style="1" customWidth="1"/>
    <col min="2301" max="2301" width="9.140625" style="1"/>
    <col min="2302" max="2302" width="40.28515625" style="1" bestFit="1" customWidth="1"/>
    <col min="2303" max="2303" width="12" style="1" customWidth="1"/>
    <col min="2304" max="2304" width="10" style="1" customWidth="1"/>
    <col min="2305" max="2305" width="14.85546875" style="1" customWidth="1"/>
    <col min="2306" max="2306" width="9.5703125" style="1" customWidth="1"/>
    <col min="2307" max="2308" width="12.28515625" style="1" customWidth="1"/>
    <col min="2309" max="2311" width="12.85546875" style="1" customWidth="1"/>
    <col min="2312" max="2312" width="12.7109375" style="1" customWidth="1"/>
    <col min="2313" max="2313" width="12.28515625" style="1" bestFit="1" customWidth="1"/>
    <col min="2314" max="2314" width="13.140625" style="1" customWidth="1"/>
    <col min="2315" max="2555" width="9.140625" style="1"/>
    <col min="2556" max="2556" width="2.7109375" style="1" customWidth="1"/>
    <col min="2557" max="2557" width="9.140625" style="1"/>
    <col min="2558" max="2558" width="40.28515625" style="1" bestFit="1" customWidth="1"/>
    <col min="2559" max="2559" width="12" style="1" customWidth="1"/>
    <col min="2560" max="2560" width="10" style="1" customWidth="1"/>
    <col min="2561" max="2561" width="14.85546875" style="1" customWidth="1"/>
    <col min="2562" max="2562" width="9.5703125" style="1" customWidth="1"/>
    <col min="2563" max="2564" width="12.28515625" style="1" customWidth="1"/>
    <col min="2565" max="2567" width="12.85546875" style="1" customWidth="1"/>
    <col min="2568" max="2568" width="12.7109375" style="1" customWidth="1"/>
    <col min="2569" max="2569" width="12.28515625" style="1" bestFit="1" customWidth="1"/>
    <col min="2570" max="2570" width="13.140625" style="1" customWidth="1"/>
    <col min="2571" max="2811" width="9.140625" style="1"/>
    <col min="2812" max="2812" width="2.7109375" style="1" customWidth="1"/>
    <col min="2813" max="2813" width="9.140625" style="1"/>
    <col min="2814" max="2814" width="40.28515625" style="1" bestFit="1" customWidth="1"/>
    <col min="2815" max="2815" width="12" style="1" customWidth="1"/>
    <col min="2816" max="2816" width="10" style="1" customWidth="1"/>
    <col min="2817" max="2817" width="14.85546875" style="1" customWidth="1"/>
    <col min="2818" max="2818" width="9.5703125" style="1" customWidth="1"/>
    <col min="2819" max="2820" width="12.28515625" style="1" customWidth="1"/>
    <col min="2821" max="2823" width="12.85546875" style="1" customWidth="1"/>
    <col min="2824" max="2824" width="12.7109375" style="1" customWidth="1"/>
    <col min="2825" max="2825" width="12.28515625" style="1" bestFit="1" customWidth="1"/>
    <col min="2826" max="2826" width="13.140625" style="1" customWidth="1"/>
    <col min="2827" max="3067" width="9.140625" style="1"/>
    <col min="3068" max="3068" width="2.7109375" style="1" customWidth="1"/>
    <col min="3069" max="3069" width="9.140625" style="1"/>
    <col min="3070" max="3070" width="40.28515625" style="1" bestFit="1" customWidth="1"/>
    <col min="3071" max="3071" width="12" style="1" customWidth="1"/>
    <col min="3072" max="3072" width="10" style="1" customWidth="1"/>
    <col min="3073" max="3073" width="14.85546875" style="1" customWidth="1"/>
    <col min="3074" max="3074" width="9.5703125" style="1" customWidth="1"/>
    <col min="3075" max="3076" width="12.28515625" style="1" customWidth="1"/>
    <col min="3077" max="3079" width="12.85546875" style="1" customWidth="1"/>
    <col min="3080" max="3080" width="12.7109375" style="1" customWidth="1"/>
    <col min="3081" max="3081" width="12.28515625" style="1" bestFit="1" customWidth="1"/>
    <col min="3082" max="3082" width="13.140625" style="1" customWidth="1"/>
    <col min="3083" max="3323" width="9.140625" style="1"/>
    <col min="3324" max="3324" width="2.7109375" style="1" customWidth="1"/>
    <col min="3325" max="3325" width="9.140625" style="1"/>
    <col min="3326" max="3326" width="40.28515625" style="1" bestFit="1" customWidth="1"/>
    <col min="3327" max="3327" width="12" style="1" customWidth="1"/>
    <col min="3328" max="3328" width="10" style="1" customWidth="1"/>
    <col min="3329" max="3329" width="14.85546875" style="1" customWidth="1"/>
    <col min="3330" max="3330" width="9.5703125" style="1" customWidth="1"/>
    <col min="3331" max="3332" width="12.28515625" style="1" customWidth="1"/>
    <col min="3333" max="3335" width="12.85546875" style="1" customWidth="1"/>
    <col min="3336" max="3336" width="12.7109375" style="1" customWidth="1"/>
    <col min="3337" max="3337" width="12.28515625" style="1" bestFit="1" customWidth="1"/>
    <col min="3338" max="3338" width="13.140625" style="1" customWidth="1"/>
    <col min="3339" max="3579" width="9.140625" style="1"/>
    <col min="3580" max="3580" width="2.7109375" style="1" customWidth="1"/>
    <col min="3581" max="3581" width="9.140625" style="1"/>
    <col min="3582" max="3582" width="40.28515625" style="1" bestFit="1" customWidth="1"/>
    <col min="3583" max="3583" width="12" style="1" customWidth="1"/>
    <col min="3584" max="3584" width="10" style="1" customWidth="1"/>
    <col min="3585" max="3585" width="14.85546875" style="1" customWidth="1"/>
    <col min="3586" max="3586" width="9.5703125" style="1" customWidth="1"/>
    <col min="3587" max="3588" width="12.28515625" style="1" customWidth="1"/>
    <col min="3589" max="3591" width="12.85546875" style="1" customWidth="1"/>
    <col min="3592" max="3592" width="12.7109375" style="1" customWidth="1"/>
    <col min="3593" max="3593" width="12.28515625" style="1" bestFit="1" customWidth="1"/>
    <col min="3594" max="3594" width="13.140625" style="1" customWidth="1"/>
    <col min="3595" max="3835" width="9.140625" style="1"/>
    <col min="3836" max="3836" width="2.7109375" style="1" customWidth="1"/>
    <col min="3837" max="3837" width="9.140625" style="1"/>
    <col min="3838" max="3838" width="40.28515625" style="1" bestFit="1" customWidth="1"/>
    <col min="3839" max="3839" width="12" style="1" customWidth="1"/>
    <col min="3840" max="3840" width="10" style="1" customWidth="1"/>
    <col min="3841" max="3841" width="14.85546875" style="1" customWidth="1"/>
    <col min="3842" max="3842" width="9.5703125" style="1" customWidth="1"/>
    <col min="3843" max="3844" width="12.28515625" style="1" customWidth="1"/>
    <col min="3845" max="3847" width="12.85546875" style="1" customWidth="1"/>
    <col min="3848" max="3848" width="12.7109375" style="1" customWidth="1"/>
    <col min="3849" max="3849" width="12.28515625" style="1" bestFit="1" customWidth="1"/>
    <col min="3850" max="3850" width="13.140625" style="1" customWidth="1"/>
    <col min="3851" max="4091" width="9.140625" style="1"/>
    <col min="4092" max="4092" width="2.7109375" style="1" customWidth="1"/>
    <col min="4093" max="4093" width="9.140625" style="1"/>
    <col min="4094" max="4094" width="40.28515625" style="1" bestFit="1" customWidth="1"/>
    <col min="4095" max="4095" width="12" style="1" customWidth="1"/>
    <col min="4096" max="4096" width="10" style="1" customWidth="1"/>
    <col min="4097" max="4097" width="14.85546875" style="1" customWidth="1"/>
    <col min="4098" max="4098" width="9.5703125" style="1" customWidth="1"/>
    <col min="4099" max="4100" width="12.28515625" style="1" customWidth="1"/>
    <col min="4101" max="4103" width="12.85546875" style="1" customWidth="1"/>
    <col min="4104" max="4104" width="12.7109375" style="1" customWidth="1"/>
    <col min="4105" max="4105" width="12.28515625" style="1" bestFit="1" customWidth="1"/>
    <col min="4106" max="4106" width="13.140625" style="1" customWidth="1"/>
    <col min="4107" max="4347" width="9.140625" style="1"/>
    <col min="4348" max="4348" width="2.7109375" style="1" customWidth="1"/>
    <col min="4349" max="4349" width="9.140625" style="1"/>
    <col min="4350" max="4350" width="40.28515625" style="1" bestFit="1" customWidth="1"/>
    <col min="4351" max="4351" width="12" style="1" customWidth="1"/>
    <col min="4352" max="4352" width="10" style="1" customWidth="1"/>
    <col min="4353" max="4353" width="14.85546875" style="1" customWidth="1"/>
    <col min="4354" max="4354" width="9.5703125" style="1" customWidth="1"/>
    <col min="4355" max="4356" width="12.28515625" style="1" customWidth="1"/>
    <col min="4357" max="4359" width="12.85546875" style="1" customWidth="1"/>
    <col min="4360" max="4360" width="12.7109375" style="1" customWidth="1"/>
    <col min="4361" max="4361" width="12.28515625" style="1" bestFit="1" customWidth="1"/>
    <col min="4362" max="4362" width="13.140625" style="1" customWidth="1"/>
    <col min="4363" max="4603" width="9.140625" style="1"/>
    <col min="4604" max="4604" width="2.7109375" style="1" customWidth="1"/>
    <col min="4605" max="4605" width="9.140625" style="1"/>
    <col min="4606" max="4606" width="40.28515625" style="1" bestFit="1" customWidth="1"/>
    <col min="4607" max="4607" width="12" style="1" customWidth="1"/>
    <col min="4608" max="4608" width="10" style="1" customWidth="1"/>
    <col min="4609" max="4609" width="14.85546875" style="1" customWidth="1"/>
    <col min="4610" max="4610" width="9.5703125" style="1" customWidth="1"/>
    <col min="4611" max="4612" width="12.28515625" style="1" customWidth="1"/>
    <col min="4613" max="4615" width="12.85546875" style="1" customWidth="1"/>
    <col min="4616" max="4616" width="12.7109375" style="1" customWidth="1"/>
    <col min="4617" max="4617" width="12.28515625" style="1" bestFit="1" customWidth="1"/>
    <col min="4618" max="4618" width="13.140625" style="1" customWidth="1"/>
    <col min="4619" max="4859" width="9.140625" style="1"/>
    <col min="4860" max="4860" width="2.7109375" style="1" customWidth="1"/>
    <col min="4861" max="4861" width="9.140625" style="1"/>
    <col min="4862" max="4862" width="40.28515625" style="1" bestFit="1" customWidth="1"/>
    <col min="4863" max="4863" width="12" style="1" customWidth="1"/>
    <col min="4864" max="4864" width="10" style="1" customWidth="1"/>
    <col min="4865" max="4865" width="14.85546875" style="1" customWidth="1"/>
    <col min="4866" max="4866" width="9.5703125" style="1" customWidth="1"/>
    <col min="4867" max="4868" width="12.28515625" style="1" customWidth="1"/>
    <col min="4869" max="4871" width="12.85546875" style="1" customWidth="1"/>
    <col min="4872" max="4872" width="12.7109375" style="1" customWidth="1"/>
    <col min="4873" max="4873" width="12.28515625" style="1" bestFit="1" customWidth="1"/>
    <col min="4874" max="4874" width="13.140625" style="1" customWidth="1"/>
    <col min="4875" max="5115" width="9.140625" style="1"/>
    <col min="5116" max="5116" width="2.7109375" style="1" customWidth="1"/>
    <col min="5117" max="5117" width="9.140625" style="1"/>
    <col min="5118" max="5118" width="40.28515625" style="1" bestFit="1" customWidth="1"/>
    <col min="5119" max="5119" width="12" style="1" customWidth="1"/>
    <col min="5120" max="5120" width="10" style="1" customWidth="1"/>
    <col min="5121" max="5121" width="14.85546875" style="1" customWidth="1"/>
    <col min="5122" max="5122" width="9.5703125" style="1" customWidth="1"/>
    <col min="5123" max="5124" width="12.28515625" style="1" customWidth="1"/>
    <col min="5125" max="5127" width="12.85546875" style="1" customWidth="1"/>
    <col min="5128" max="5128" width="12.7109375" style="1" customWidth="1"/>
    <col min="5129" max="5129" width="12.28515625" style="1" bestFit="1" customWidth="1"/>
    <col min="5130" max="5130" width="13.140625" style="1" customWidth="1"/>
    <col min="5131" max="5371" width="9.140625" style="1"/>
    <col min="5372" max="5372" width="2.7109375" style="1" customWidth="1"/>
    <col min="5373" max="5373" width="9.140625" style="1"/>
    <col min="5374" max="5374" width="40.28515625" style="1" bestFit="1" customWidth="1"/>
    <col min="5375" max="5375" width="12" style="1" customWidth="1"/>
    <col min="5376" max="5376" width="10" style="1" customWidth="1"/>
    <col min="5377" max="5377" width="14.85546875" style="1" customWidth="1"/>
    <col min="5378" max="5378" width="9.5703125" style="1" customWidth="1"/>
    <col min="5379" max="5380" width="12.28515625" style="1" customWidth="1"/>
    <col min="5381" max="5383" width="12.85546875" style="1" customWidth="1"/>
    <col min="5384" max="5384" width="12.7109375" style="1" customWidth="1"/>
    <col min="5385" max="5385" width="12.28515625" style="1" bestFit="1" customWidth="1"/>
    <col min="5386" max="5386" width="13.140625" style="1" customWidth="1"/>
    <col min="5387" max="5627" width="9.140625" style="1"/>
    <col min="5628" max="5628" width="2.7109375" style="1" customWidth="1"/>
    <col min="5629" max="5629" width="9.140625" style="1"/>
    <col min="5630" max="5630" width="40.28515625" style="1" bestFit="1" customWidth="1"/>
    <col min="5631" max="5631" width="12" style="1" customWidth="1"/>
    <col min="5632" max="5632" width="10" style="1" customWidth="1"/>
    <col min="5633" max="5633" width="14.85546875" style="1" customWidth="1"/>
    <col min="5634" max="5634" width="9.5703125" style="1" customWidth="1"/>
    <col min="5635" max="5636" width="12.28515625" style="1" customWidth="1"/>
    <col min="5637" max="5639" width="12.85546875" style="1" customWidth="1"/>
    <col min="5640" max="5640" width="12.7109375" style="1" customWidth="1"/>
    <col min="5641" max="5641" width="12.28515625" style="1" bestFit="1" customWidth="1"/>
    <col min="5642" max="5642" width="13.140625" style="1" customWidth="1"/>
    <col min="5643" max="5883" width="9.140625" style="1"/>
    <col min="5884" max="5884" width="2.7109375" style="1" customWidth="1"/>
    <col min="5885" max="5885" width="9.140625" style="1"/>
    <col min="5886" max="5886" width="40.28515625" style="1" bestFit="1" customWidth="1"/>
    <col min="5887" max="5887" width="12" style="1" customWidth="1"/>
    <col min="5888" max="5888" width="10" style="1" customWidth="1"/>
    <col min="5889" max="5889" width="14.85546875" style="1" customWidth="1"/>
    <col min="5890" max="5890" width="9.5703125" style="1" customWidth="1"/>
    <col min="5891" max="5892" width="12.28515625" style="1" customWidth="1"/>
    <col min="5893" max="5895" width="12.85546875" style="1" customWidth="1"/>
    <col min="5896" max="5896" width="12.7109375" style="1" customWidth="1"/>
    <col min="5897" max="5897" width="12.28515625" style="1" bestFit="1" customWidth="1"/>
    <col min="5898" max="5898" width="13.140625" style="1" customWidth="1"/>
    <col min="5899" max="6139" width="9.140625" style="1"/>
    <col min="6140" max="6140" width="2.7109375" style="1" customWidth="1"/>
    <col min="6141" max="6141" width="9.140625" style="1"/>
    <col min="6142" max="6142" width="40.28515625" style="1" bestFit="1" customWidth="1"/>
    <col min="6143" max="6143" width="12" style="1" customWidth="1"/>
    <col min="6144" max="6144" width="10" style="1" customWidth="1"/>
    <col min="6145" max="6145" width="14.85546875" style="1" customWidth="1"/>
    <col min="6146" max="6146" width="9.5703125" style="1" customWidth="1"/>
    <col min="6147" max="6148" width="12.28515625" style="1" customWidth="1"/>
    <col min="6149" max="6151" width="12.85546875" style="1" customWidth="1"/>
    <col min="6152" max="6152" width="12.7109375" style="1" customWidth="1"/>
    <col min="6153" max="6153" width="12.28515625" style="1" bestFit="1" customWidth="1"/>
    <col min="6154" max="6154" width="13.140625" style="1" customWidth="1"/>
    <col min="6155" max="6395" width="9.140625" style="1"/>
    <col min="6396" max="6396" width="2.7109375" style="1" customWidth="1"/>
    <col min="6397" max="6397" width="9.140625" style="1"/>
    <col min="6398" max="6398" width="40.28515625" style="1" bestFit="1" customWidth="1"/>
    <col min="6399" max="6399" width="12" style="1" customWidth="1"/>
    <col min="6400" max="6400" width="10" style="1" customWidth="1"/>
    <col min="6401" max="6401" width="14.85546875" style="1" customWidth="1"/>
    <col min="6402" max="6402" width="9.5703125" style="1" customWidth="1"/>
    <col min="6403" max="6404" width="12.28515625" style="1" customWidth="1"/>
    <col min="6405" max="6407" width="12.85546875" style="1" customWidth="1"/>
    <col min="6408" max="6408" width="12.7109375" style="1" customWidth="1"/>
    <col min="6409" max="6409" width="12.28515625" style="1" bestFit="1" customWidth="1"/>
    <col min="6410" max="6410" width="13.140625" style="1" customWidth="1"/>
    <col min="6411" max="6651" width="9.140625" style="1"/>
    <col min="6652" max="6652" width="2.7109375" style="1" customWidth="1"/>
    <col min="6653" max="6653" width="9.140625" style="1"/>
    <col min="6654" max="6654" width="40.28515625" style="1" bestFit="1" customWidth="1"/>
    <col min="6655" max="6655" width="12" style="1" customWidth="1"/>
    <col min="6656" max="6656" width="10" style="1" customWidth="1"/>
    <col min="6657" max="6657" width="14.85546875" style="1" customWidth="1"/>
    <col min="6658" max="6658" width="9.5703125" style="1" customWidth="1"/>
    <col min="6659" max="6660" width="12.28515625" style="1" customWidth="1"/>
    <col min="6661" max="6663" width="12.85546875" style="1" customWidth="1"/>
    <col min="6664" max="6664" width="12.7109375" style="1" customWidth="1"/>
    <col min="6665" max="6665" width="12.28515625" style="1" bestFit="1" customWidth="1"/>
    <col min="6666" max="6666" width="13.140625" style="1" customWidth="1"/>
    <col min="6667" max="6907" width="9.140625" style="1"/>
    <col min="6908" max="6908" width="2.7109375" style="1" customWidth="1"/>
    <col min="6909" max="6909" width="9.140625" style="1"/>
    <col min="6910" max="6910" width="40.28515625" style="1" bestFit="1" customWidth="1"/>
    <col min="6911" max="6911" width="12" style="1" customWidth="1"/>
    <col min="6912" max="6912" width="10" style="1" customWidth="1"/>
    <col min="6913" max="6913" width="14.85546875" style="1" customWidth="1"/>
    <col min="6914" max="6914" width="9.5703125" style="1" customWidth="1"/>
    <col min="6915" max="6916" width="12.28515625" style="1" customWidth="1"/>
    <col min="6917" max="6919" width="12.85546875" style="1" customWidth="1"/>
    <col min="6920" max="6920" width="12.7109375" style="1" customWidth="1"/>
    <col min="6921" max="6921" width="12.28515625" style="1" bestFit="1" customWidth="1"/>
    <col min="6922" max="6922" width="13.140625" style="1" customWidth="1"/>
    <col min="6923" max="7163" width="9.140625" style="1"/>
    <col min="7164" max="7164" width="2.7109375" style="1" customWidth="1"/>
    <col min="7165" max="7165" width="9.140625" style="1"/>
    <col min="7166" max="7166" width="40.28515625" style="1" bestFit="1" customWidth="1"/>
    <col min="7167" max="7167" width="12" style="1" customWidth="1"/>
    <col min="7168" max="7168" width="10" style="1" customWidth="1"/>
    <col min="7169" max="7169" width="14.85546875" style="1" customWidth="1"/>
    <col min="7170" max="7170" width="9.5703125" style="1" customWidth="1"/>
    <col min="7171" max="7172" width="12.28515625" style="1" customWidth="1"/>
    <col min="7173" max="7175" width="12.85546875" style="1" customWidth="1"/>
    <col min="7176" max="7176" width="12.7109375" style="1" customWidth="1"/>
    <col min="7177" max="7177" width="12.28515625" style="1" bestFit="1" customWidth="1"/>
    <col min="7178" max="7178" width="13.140625" style="1" customWidth="1"/>
    <col min="7179" max="7419" width="9.140625" style="1"/>
    <col min="7420" max="7420" width="2.7109375" style="1" customWidth="1"/>
    <col min="7421" max="7421" width="9.140625" style="1"/>
    <col min="7422" max="7422" width="40.28515625" style="1" bestFit="1" customWidth="1"/>
    <col min="7423" max="7423" width="12" style="1" customWidth="1"/>
    <col min="7424" max="7424" width="10" style="1" customWidth="1"/>
    <col min="7425" max="7425" width="14.85546875" style="1" customWidth="1"/>
    <col min="7426" max="7426" width="9.5703125" style="1" customWidth="1"/>
    <col min="7427" max="7428" width="12.28515625" style="1" customWidth="1"/>
    <col min="7429" max="7431" width="12.85546875" style="1" customWidth="1"/>
    <col min="7432" max="7432" width="12.7109375" style="1" customWidth="1"/>
    <col min="7433" max="7433" width="12.28515625" style="1" bestFit="1" customWidth="1"/>
    <col min="7434" max="7434" width="13.140625" style="1" customWidth="1"/>
    <col min="7435" max="7675" width="9.140625" style="1"/>
    <col min="7676" max="7676" width="2.7109375" style="1" customWidth="1"/>
    <col min="7677" max="7677" width="9.140625" style="1"/>
    <col min="7678" max="7678" width="40.28515625" style="1" bestFit="1" customWidth="1"/>
    <col min="7679" max="7679" width="12" style="1" customWidth="1"/>
    <col min="7680" max="7680" width="10" style="1" customWidth="1"/>
    <col min="7681" max="7681" width="14.85546875" style="1" customWidth="1"/>
    <col min="7682" max="7682" width="9.5703125" style="1" customWidth="1"/>
    <col min="7683" max="7684" width="12.28515625" style="1" customWidth="1"/>
    <col min="7685" max="7687" width="12.85546875" style="1" customWidth="1"/>
    <col min="7688" max="7688" width="12.7109375" style="1" customWidth="1"/>
    <col min="7689" max="7689" width="12.28515625" style="1" bestFit="1" customWidth="1"/>
    <col min="7690" max="7690" width="13.140625" style="1" customWidth="1"/>
    <col min="7691" max="7931" width="9.140625" style="1"/>
    <col min="7932" max="7932" width="2.7109375" style="1" customWidth="1"/>
    <col min="7933" max="7933" width="9.140625" style="1"/>
    <col min="7934" max="7934" width="40.28515625" style="1" bestFit="1" customWidth="1"/>
    <col min="7935" max="7935" width="12" style="1" customWidth="1"/>
    <col min="7936" max="7936" width="10" style="1" customWidth="1"/>
    <col min="7937" max="7937" width="14.85546875" style="1" customWidth="1"/>
    <col min="7938" max="7938" width="9.5703125" style="1" customWidth="1"/>
    <col min="7939" max="7940" width="12.28515625" style="1" customWidth="1"/>
    <col min="7941" max="7943" width="12.85546875" style="1" customWidth="1"/>
    <col min="7944" max="7944" width="12.7109375" style="1" customWidth="1"/>
    <col min="7945" max="7945" width="12.28515625" style="1" bestFit="1" customWidth="1"/>
    <col min="7946" max="7946" width="13.140625" style="1" customWidth="1"/>
    <col min="7947" max="8187" width="9.140625" style="1"/>
    <col min="8188" max="8188" width="2.7109375" style="1" customWidth="1"/>
    <col min="8189" max="8189" width="9.140625" style="1"/>
    <col min="8190" max="8190" width="40.28515625" style="1" bestFit="1" customWidth="1"/>
    <col min="8191" max="8191" width="12" style="1" customWidth="1"/>
    <col min="8192" max="8192" width="10" style="1" customWidth="1"/>
    <col min="8193" max="8193" width="14.85546875" style="1" customWidth="1"/>
    <col min="8194" max="8194" width="9.5703125" style="1" customWidth="1"/>
    <col min="8195" max="8196" width="12.28515625" style="1" customWidth="1"/>
    <col min="8197" max="8199" width="12.85546875" style="1" customWidth="1"/>
    <col min="8200" max="8200" width="12.7109375" style="1" customWidth="1"/>
    <col min="8201" max="8201" width="12.28515625" style="1" bestFit="1" customWidth="1"/>
    <col min="8202" max="8202" width="13.140625" style="1" customWidth="1"/>
    <col min="8203" max="8443" width="9.140625" style="1"/>
    <col min="8444" max="8444" width="2.7109375" style="1" customWidth="1"/>
    <col min="8445" max="8445" width="9.140625" style="1"/>
    <col min="8446" max="8446" width="40.28515625" style="1" bestFit="1" customWidth="1"/>
    <col min="8447" max="8447" width="12" style="1" customWidth="1"/>
    <col min="8448" max="8448" width="10" style="1" customWidth="1"/>
    <col min="8449" max="8449" width="14.85546875" style="1" customWidth="1"/>
    <col min="8450" max="8450" width="9.5703125" style="1" customWidth="1"/>
    <col min="8451" max="8452" width="12.28515625" style="1" customWidth="1"/>
    <col min="8453" max="8455" width="12.85546875" style="1" customWidth="1"/>
    <col min="8456" max="8456" width="12.7109375" style="1" customWidth="1"/>
    <col min="8457" max="8457" width="12.28515625" style="1" bestFit="1" customWidth="1"/>
    <col min="8458" max="8458" width="13.140625" style="1" customWidth="1"/>
    <col min="8459" max="8699" width="9.140625" style="1"/>
    <col min="8700" max="8700" width="2.7109375" style="1" customWidth="1"/>
    <col min="8701" max="8701" width="9.140625" style="1"/>
    <col min="8702" max="8702" width="40.28515625" style="1" bestFit="1" customWidth="1"/>
    <col min="8703" max="8703" width="12" style="1" customWidth="1"/>
    <col min="8704" max="8704" width="10" style="1" customWidth="1"/>
    <col min="8705" max="8705" width="14.85546875" style="1" customWidth="1"/>
    <col min="8706" max="8706" width="9.5703125" style="1" customWidth="1"/>
    <col min="8707" max="8708" width="12.28515625" style="1" customWidth="1"/>
    <col min="8709" max="8711" width="12.85546875" style="1" customWidth="1"/>
    <col min="8712" max="8712" width="12.7109375" style="1" customWidth="1"/>
    <col min="8713" max="8713" width="12.28515625" style="1" bestFit="1" customWidth="1"/>
    <col min="8714" max="8714" width="13.140625" style="1" customWidth="1"/>
    <col min="8715" max="8955" width="9.140625" style="1"/>
    <col min="8956" max="8956" width="2.7109375" style="1" customWidth="1"/>
    <col min="8957" max="8957" width="9.140625" style="1"/>
    <col min="8958" max="8958" width="40.28515625" style="1" bestFit="1" customWidth="1"/>
    <col min="8959" max="8959" width="12" style="1" customWidth="1"/>
    <col min="8960" max="8960" width="10" style="1" customWidth="1"/>
    <col min="8961" max="8961" width="14.85546875" style="1" customWidth="1"/>
    <col min="8962" max="8962" width="9.5703125" style="1" customWidth="1"/>
    <col min="8963" max="8964" width="12.28515625" style="1" customWidth="1"/>
    <col min="8965" max="8967" width="12.85546875" style="1" customWidth="1"/>
    <col min="8968" max="8968" width="12.7109375" style="1" customWidth="1"/>
    <col min="8969" max="8969" width="12.28515625" style="1" bestFit="1" customWidth="1"/>
    <col min="8970" max="8970" width="13.140625" style="1" customWidth="1"/>
    <col min="8971" max="9211" width="9.140625" style="1"/>
    <col min="9212" max="9212" width="2.7109375" style="1" customWidth="1"/>
    <col min="9213" max="9213" width="9.140625" style="1"/>
    <col min="9214" max="9214" width="40.28515625" style="1" bestFit="1" customWidth="1"/>
    <col min="9215" max="9215" width="12" style="1" customWidth="1"/>
    <col min="9216" max="9216" width="10" style="1" customWidth="1"/>
    <col min="9217" max="9217" width="14.85546875" style="1" customWidth="1"/>
    <col min="9218" max="9218" width="9.5703125" style="1" customWidth="1"/>
    <col min="9219" max="9220" width="12.28515625" style="1" customWidth="1"/>
    <col min="9221" max="9223" width="12.85546875" style="1" customWidth="1"/>
    <col min="9224" max="9224" width="12.7109375" style="1" customWidth="1"/>
    <col min="9225" max="9225" width="12.28515625" style="1" bestFit="1" customWidth="1"/>
    <col min="9226" max="9226" width="13.140625" style="1" customWidth="1"/>
    <col min="9227" max="9467" width="9.140625" style="1"/>
    <col min="9468" max="9468" width="2.7109375" style="1" customWidth="1"/>
    <col min="9469" max="9469" width="9.140625" style="1"/>
    <col min="9470" max="9470" width="40.28515625" style="1" bestFit="1" customWidth="1"/>
    <col min="9471" max="9471" width="12" style="1" customWidth="1"/>
    <col min="9472" max="9472" width="10" style="1" customWidth="1"/>
    <col min="9473" max="9473" width="14.85546875" style="1" customWidth="1"/>
    <col min="9474" max="9474" width="9.5703125" style="1" customWidth="1"/>
    <col min="9475" max="9476" width="12.28515625" style="1" customWidth="1"/>
    <col min="9477" max="9479" width="12.85546875" style="1" customWidth="1"/>
    <col min="9480" max="9480" width="12.7109375" style="1" customWidth="1"/>
    <col min="9481" max="9481" width="12.28515625" style="1" bestFit="1" customWidth="1"/>
    <col min="9482" max="9482" width="13.140625" style="1" customWidth="1"/>
    <col min="9483" max="9723" width="9.140625" style="1"/>
    <col min="9724" max="9724" width="2.7109375" style="1" customWidth="1"/>
    <col min="9725" max="9725" width="9.140625" style="1"/>
    <col min="9726" max="9726" width="40.28515625" style="1" bestFit="1" customWidth="1"/>
    <col min="9727" max="9727" width="12" style="1" customWidth="1"/>
    <col min="9728" max="9728" width="10" style="1" customWidth="1"/>
    <col min="9729" max="9729" width="14.85546875" style="1" customWidth="1"/>
    <col min="9730" max="9730" width="9.5703125" style="1" customWidth="1"/>
    <col min="9731" max="9732" width="12.28515625" style="1" customWidth="1"/>
    <col min="9733" max="9735" width="12.85546875" style="1" customWidth="1"/>
    <col min="9736" max="9736" width="12.7109375" style="1" customWidth="1"/>
    <col min="9737" max="9737" width="12.28515625" style="1" bestFit="1" customWidth="1"/>
    <col min="9738" max="9738" width="13.140625" style="1" customWidth="1"/>
    <col min="9739" max="9979" width="9.140625" style="1"/>
    <col min="9980" max="9980" width="2.7109375" style="1" customWidth="1"/>
    <col min="9981" max="9981" width="9.140625" style="1"/>
    <col min="9982" max="9982" width="40.28515625" style="1" bestFit="1" customWidth="1"/>
    <col min="9983" max="9983" width="12" style="1" customWidth="1"/>
    <col min="9984" max="9984" width="10" style="1" customWidth="1"/>
    <col min="9985" max="9985" width="14.85546875" style="1" customWidth="1"/>
    <col min="9986" max="9986" width="9.5703125" style="1" customWidth="1"/>
    <col min="9987" max="9988" width="12.28515625" style="1" customWidth="1"/>
    <col min="9989" max="9991" width="12.85546875" style="1" customWidth="1"/>
    <col min="9992" max="9992" width="12.7109375" style="1" customWidth="1"/>
    <col min="9993" max="9993" width="12.28515625" style="1" bestFit="1" customWidth="1"/>
    <col min="9994" max="9994" width="13.140625" style="1" customWidth="1"/>
    <col min="9995" max="10235" width="9.140625" style="1"/>
    <col min="10236" max="10236" width="2.7109375" style="1" customWidth="1"/>
    <col min="10237" max="10237" width="9.140625" style="1"/>
    <col min="10238" max="10238" width="40.28515625" style="1" bestFit="1" customWidth="1"/>
    <col min="10239" max="10239" width="12" style="1" customWidth="1"/>
    <col min="10240" max="10240" width="10" style="1" customWidth="1"/>
    <col min="10241" max="10241" width="14.85546875" style="1" customWidth="1"/>
    <col min="10242" max="10242" width="9.5703125" style="1" customWidth="1"/>
    <col min="10243" max="10244" width="12.28515625" style="1" customWidth="1"/>
    <col min="10245" max="10247" width="12.85546875" style="1" customWidth="1"/>
    <col min="10248" max="10248" width="12.7109375" style="1" customWidth="1"/>
    <col min="10249" max="10249" width="12.28515625" style="1" bestFit="1" customWidth="1"/>
    <col min="10250" max="10250" width="13.140625" style="1" customWidth="1"/>
    <col min="10251" max="10491" width="9.140625" style="1"/>
    <col min="10492" max="10492" width="2.7109375" style="1" customWidth="1"/>
    <col min="10493" max="10493" width="9.140625" style="1"/>
    <col min="10494" max="10494" width="40.28515625" style="1" bestFit="1" customWidth="1"/>
    <col min="10495" max="10495" width="12" style="1" customWidth="1"/>
    <col min="10496" max="10496" width="10" style="1" customWidth="1"/>
    <col min="10497" max="10497" width="14.85546875" style="1" customWidth="1"/>
    <col min="10498" max="10498" width="9.5703125" style="1" customWidth="1"/>
    <col min="10499" max="10500" width="12.28515625" style="1" customWidth="1"/>
    <col min="10501" max="10503" width="12.85546875" style="1" customWidth="1"/>
    <col min="10504" max="10504" width="12.7109375" style="1" customWidth="1"/>
    <col min="10505" max="10505" width="12.28515625" style="1" bestFit="1" customWidth="1"/>
    <col min="10506" max="10506" width="13.140625" style="1" customWidth="1"/>
    <col min="10507" max="10747" width="9.140625" style="1"/>
    <col min="10748" max="10748" width="2.7109375" style="1" customWidth="1"/>
    <col min="10749" max="10749" width="9.140625" style="1"/>
    <col min="10750" max="10750" width="40.28515625" style="1" bestFit="1" customWidth="1"/>
    <col min="10751" max="10751" width="12" style="1" customWidth="1"/>
    <col min="10752" max="10752" width="10" style="1" customWidth="1"/>
    <col min="10753" max="10753" width="14.85546875" style="1" customWidth="1"/>
    <col min="10754" max="10754" width="9.5703125" style="1" customWidth="1"/>
    <col min="10755" max="10756" width="12.28515625" style="1" customWidth="1"/>
    <col min="10757" max="10759" width="12.85546875" style="1" customWidth="1"/>
    <col min="10760" max="10760" width="12.7109375" style="1" customWidth="1"/>
    <col min="10761" max="10761" width="12.28515625" style="1" bestFit="1" customWidth="1"/>
    <col min="10762" max="10762" width="13.140625" style="1" customWidth="1"/>
    <col min="10763" max="11003" width="9.140625" style="1"/>
    <col min="11004" max="11004" width="2.7109375" style="1" customWidth="1"/>
    <col min="11005" max="11005" width="9.140625" style="1"/>
    <col min="11006" max="11006" width="40.28515625" style="1" bestFit="1" customWidth="1"/>
    <col min="11007" max="11007" width="12" style="1" customWidth="1"/>
    <col min="11008" max="11008" width="10" style="1" customWidth="1"/>
    <col min="11009" max="11009" width="14.85546875" style="1" customWidth="1"/>
    <col min="11010" max="11010" width="9.5703125" style="1" customWidth="1"/>
    <col min="11011" max="11012" width="12.28515625" style="1" customWidth="1"/>
    <col min="11013" max="11015" width="12.85546875" style="1" customWidth="1"/>
    <col min="11016" max="11016" width="12.7109375" style="1" customWidth="1"/>
    <col min="11017" max="11017" width="12.28515625" style="1" bestFit="1" customWidth="1"/>
    <col min="11018" max="11018" width="13.140625" style="1" customWidth="1"/>
    <col min="11019" max="11259" width="9.140625" style="1"/>
    <col min="11260" max="11260" width="2.7109375" style="1" customWidth="1"/>
    <col min="11261" max="11261" width="9.140625" style="1"/>
    <col min="11262" max="11262" width="40.28515625" style="1" bestFit="1" customWidth="1"/>
    <col min="11263" max="11263" width="12" style="1" customWidth="1"/>
    <col min="11264" max="11264" width="10" style="1" customWidth="1"/>
    <col min="11265" max="11265" width="14.85546875" style="1" customWidth="1"/>
    <col min="11266" max="11266" width="9.5703125" style="1" customWidth="1"/>
    <col min="11267" max="11268" width="12.28515625" style="1" customWidth="1"/>
    <col min="11269" max="11271" width="12.85546875" style="1" customWidth="1"/>
    <col min="11272" max="11272" width="12.7109375" style="1" customWidth="1"/>
    <col min="11273" max="11273" width="12.28515625" style="1" bestFit="1" customWidth="1"/>
    <col min="11274" max="11274" width="13.140625" style="1" customWidth="1"/>
    <col min="11275" max="11515" width="9.140625" style="1"/>
    <col min="11516" max="11516" width="2.7109375" style="1" customWidth="1"/>
    <col min="11517" max="11517" width="9.140625" style="1"/>
    <col min="11518" max="11518" width="40.28515625" style="1" bestFit="1" customWidth="1"/>
    <col min="11519" max="11519" width="12" style="1" customWidth="1"/>
    <col min="11520" max="11520" width="10" style="1" customWidth="1"/>
    <col min="11521" max="11521" width="14.85546875" style="1" customWidth="1"/>
    <col min="11522" max="11522" width="9.5703125" style="1" customWidth="1"/>
    <col min="11523" max="11524" width="12.28515625" style="1" customWidth="1"/>
    <col min="11525" max="11527" width="12.85546875" style="1" customWidth="1"/>
    <col min="11528" max="11528" width="12.7109375" style="1" customWidth="1"/>
    <col min="11529" max="11529" width="12.28515625" style="1" bestFit="1" customWidth="1"/>
    <col min="11530" max="11530" width="13.140625" style="1" customWidth="1"/>
    <col min="11531" max="11771" width="9.140625" style="1"/>
    <col min="11772" max="11772" width="2.7109375" style="1" customWidth="1"/>
    <col min="11773" max="11773" width="9.140625" style="1"/>
    <col min="11774" max="11774" width="40.28515625" style="1" bestFit="1" customWidth="1"/>
    <col min="11775" max="11775" width="12" style="1" customWidth="1"/>
    <col min="11776" max="11776" width="10" style="1" customWidth="1"/>
    <col min="11777" max="11777" width="14.85546875" style="1" customWidth="1"/>
    <col min="11778" max="11778" width="9.5703125" style="1" customWidth="1"/>
    <col min="11779" max="11780" width="12.28515625" style="1" customWidth="1"/>
    <col min="11781" max="11783" width="12.85546875" style="1" customWidth="1"/>
    <col min="11784" max="11784" width="12.7109375" style="1" customWidth="1"/>
    <col min="11785" max="11785" width="12.28515625" style="1" bestFit="1" customWidth="1"/>
    <col min="11786" max="11786" width="13.140625" style="1" customWidth="1"/>
    <col min="11787" max="12027" width="9.140625" style="1"/>
    <col min="12028" max="12028" width="2.7109375" style="1" customWidth="1"/>
    <col min="12029" max="12029" width="9.140625" style="1"/>
    <col min="12030" max="12030" width="40.28515625" style="1" bestFit="1" customWidth="1"/>
    <col min="12031" max="12031" width="12" style="1" customWidth="1"/>
    <col min="12032" max="12032" width="10" style="1" customWidth="1"/>
    <col min="12033" max="12033" width="14.85546875" style="1" customWidth="1"/>
    <col min="12034" max="12034" width="9.5703125" style="1" customWidth="1"/>
    <col min="12035" max="12036" width="12.28515625" style="1" customWidth="1"/>
    <col min="12037" max="12039" width="12.85546875" style="1" customWidth="1"/>
    <col min="12040" max="12040" width="12.7109375" style="1" customWidth="1"/>
    <col min="12041" max="12041" width="12.28515625" style="1" bestFit="1" customWidth="1"/>
    <col min="12042" max="12042" width="13.140625" style="1" customWidth="1"/>
    <col min="12043" max="12283" width="9.140625" style="1"/>
    <col min="12284" max="12284" width="2.7109375" style="1" customWidth="1"/>
    <col min="12285" max="12285" width="9.140625" style="1"/>
    <col min="12286" max="12286" width="40.28515625" style="1" bestFit="1" customWidth="1"/>
    <col min="12287" max="12287" width="12" style="1" customWidth="1"/>
    <col min="12288" max="12288" width="10" style="1" customWidth="1"/>
    <col min="12289" max="12289" width="14.85546875" style="1" customWidth="1"/>
    <col min="12290" max="12290" width="9.5703125" style="1" customWidth="1"/>
    <col min="12291" max="12292" width="12.28515625" style="1" customWidth="1"/>
    <col min="12293" max="12295" width="12.85546875" style="1" customWidth="1"/>
    <col min="12296" max="12296" width="12.7109375" style="1" customWidth="1"/>
    <col min="12297" max="12297" width="12.28515625" style="1" bestFit="1" customWidth="1"/>
    <col min="12298" max="12298" width="13.140625" style="1" customWidth="1"/>
    <col min="12299" max="12539" width="9.140625" style="1"/>
    <col min="12540" max="12540" width="2.7109375" style="1" customWidth="1"/>
    <col min="12541" max="12541" width="9.140625" style="1"/>
    <col min="12542" max="12542" width="40.28515625" style="1" bestFit="1" customWidth="1"/>
    <col min="12543" max="12543" width="12" style="1" customWidth="1"/>
    <col min="12544" max="12544" width="10" style="1" customWidth="1"/>
    <col min="12545" max="12545" width="14.85546875" style="1" customWidth="1"/>
    <col min="12546" max="12546" width="9.5703125" style="1" customWidth="1"/>
    <col min="12547" max="12548" width="12.28515625" style="1" customWidth="1"/>
    <col min="12549" max="12551" width="12.85546875" style="1" customWidth="1"/>
    <col min="12552" max="12552" width="12.7109375" style="1" customWidth="1"/>
    <col min="12553" max="12553" width="12.28515625" style="1" bestFit="1" customWidth="1"/>
    <col min="12554" max="12554" width="13.140625" style="1" customWidth="1"/>
    <col min="12555" max="12795" width="9.140625" style="1"/>
    <col min="12796" max="12796" width="2.7109375" style="1" customWidth="1"/>
    <col min="12797" max="12797" width="9.140625" style="1"/>
    <col min="12798" max="12798" width="40.28515625" style="1" bestFit="1" customWidth="1"/>
    <col min="12799" max="12799" width="12" style="1" customWidth="1"/>
    <col min="12800" max="12800" width="10" style="1" customWidth="1"/>
    <col min="12801" max="12801" width="14.85546875" style="1" customWidth="1"/>
    <col min="12802" max="12802" width="9.5703125" style="1" customWidth="1"/>
    <col min="12803" max="12804" width="12.28515625" style="1" customWidth="1"/>
    <col min="12805" max="12807" width="12.85546875" style="1" customWidth="1"/>
    <col min="12808" max="12808" width="12.7109375" style="1" customWidth="1"/>
    <col min="12809" max="12809" width="12.28515625" style="1" bestFit="1" customWidth="1"/>
    <col min="12810" max="12810" width="13.140625" style="1" customWidth="1"/>
    <col min="12811" max="13051" width="9.140625" style="1"/>
    <col min="13052" max="13052" width="2.7109375" style="1" customWidth="1"/>
    <col min="13053" max="13053" width="9.140625" style="1"/>
    <col min="13054" max="13054" width="40.28515625" style="1" bestFit="1" customWidth="1"/>
    <col min="13055" max="13055" width="12" style="1" customWidth="1"/>
    <col min="13056" max="13056" width="10" style="1" customWidth="1"/>
    <col min="13057" max="13057" width="14.85546875" style="1" customWidth="1"/>
    <col min="13058" max="13058" width="9.5703125" style="1" customWidth="1"/>
    <col min="13059" max="13060" width="12.28515625" style="1" customWidth="1"/>
    <col min="13061" max="13063" width="12.85546875" style="1" customWidth="1"/>
    <col min="13064" max="13064" width="12.7109375" style="1" customWidth="1"/>
    <col min="13065" max="13065" width="12.28515625" style="1" bestFit="1" customWidth="1"/>
    <col min="13066" max="13066" width="13.140625" style="1" customWidth="1"/>
    <col min="13067" max="13307" width="9.140625" style="1"/>
    <col min="13308" max="13308" width="2.7109375" style="1" customWidth="1"/>
    <col min="13309" max="13309" width="9.140625" style="1"/>
    <col min="13310" max="13310" width="40.28515625" style="1" bestFit="1" customWidth="1"/>
    <col min="13311" max="13311" width="12" style="1" customWidth="1"/>
    <col min="13312" max="13312" width="10" style="1" customWidth="1"/>
    <col min="13313" max="13313" width="14.85546875" style="1" customWidth="1"/>
    <col min="13314" max="13314" width="9.5703125" style="1" customWidth="1"/>
    <col min="13315" max="13316" width="12.28515625" style="1" customWidth="1"/>
    <col min="13317" max="13319" width="12.85546875" style="1" customWidth="1"/>
    <col min="13320" max="13320" width="12.7109375" style="1" customWidth="1"/>
    <col min="13321" max="13321" width="12.28515625" style="1" bestFit="1" customWidth="1"/>
    <col min="13322" max="13322" width="13.140625" style="1" customWidth="1"/>
    <col min="13323" max="13563" width="9.140625" style="1"/>
    <col min="13564" max="13564" width="2.7109375" style="1" customWidth="1"/>
    <col min="13565" max="13565" width="9.140625" style="1"/>
    <col min="13566" max="13566" width="40.28515625" style="1" bestFit="1" customWidth="1"/>
    <col min="13567" max="13567" width="12" style="1" customWidth="1"/>
    <col min="13568" max="13568" width="10" style="1" customWidth="1"/>
    <col min="13569" max="13569" width="14.85546875" style="1" customWidth="1"/>
    <col min="13570" max="13570" width="9.5703125" style="1" customWidth="1"/>
    <col min="13571" max="13572" width="12.28515625" style="1" customWidth="1"/>
    <col min="13573" max="13575" width="12.85546875" style="1" customWidth="1"/>
    <col min="13576" max="13576" width="12.7109375" style="1" customWidth="1"/>
    <col min="13577" max="13577" width="12.28515625" style="1" bestFit="1" customWidth="1"/>
    <col min="13578" max="13578" width="13.140625" style="1" customWidth="1"/>
    <col min="13579" max="13819" width="9.140625" style="1"/>
    <col min="13820" max="13820" width="2.7109375" style="1" customWidth="1"/>
    <col min="13821" max="13821" width="9.140625" style="1"/>
    <col min="13822" max="13822" width="40.28515625" style="1" bestFit="1" customWidth="1"/>
    <col min="13823" max="13823" width="12" style="1" customWidth="1"/>
    <col min="13824" max="13824" width="10" style="1" customWidth="1"/>
    <col min="13825" max="13825" width="14.85546875" style="1" customWidth="1"/>
    <col min="13826" max="13826" width="9.5703125" style="1" customWidth="1"/>
    <col min="13827" max="13828" width="12.28515625" style="1" customWidth="1"/>
    <col min="13829" max="13831" width="12.85546875" style="1" customWidth="1"/>
    <col min="13832" max="13832" width="12.7109375" style="1" customWidth="1"/>
    <col min="13833" max="13833" width="12.28515625" style="1" bestFit="1" customWidth="1"/>
    <col min="13834" max="13834" width="13.140625" style="1" customWidth="1"/>
    <col min="13835" max="14075" width="9.140625" style="1"/>
    <col min="14076" max="14076" width="2.7109375" style="1" customWidth="1"/>
    <col min="14077" max="14077" width="9.140625" style="1"/>
    <col min="14078" max="14078" width="40.28515625" style="1" bestFit="1" customWidth="1"/>
    <col min="14079" max="14079" width="12" style="1" customWidth="1"/>
    <col min="14080" max="14080" width="10" style="1" customWidth="1"/>
    <col min="14081" max="14081" width="14.85546875" style="1" customWidth="1"/>
    <col min="14082" max="14082" width="9.5703125" style="1" customWidth="1"/>
    <col min="14083" max="14084" width="12.28515625" style="1" customWidth="1"/>
    <col min="14085" max="14087" width="12.85546875" style="1" customWidth="1"/>
    <col min="14088" max="14088" width="12.7109375" style="1" customWidth="1"/>
    <col min="14089" max="14089" width="12.28515625" style="1" bestFit="1" customWidth="1"/>
    <col min="14090" max="14090" width="13.140625" style="1" customWidth="1"/>
    <col min="14091" max="14331" width="9.140625" style="1"/>
    <col min="14332" max="14332" width="2.7109375" style="1" customWidth="1"/>
    <col min="14333" max="14333" width="9.140625" style="1"/>
    <col min="14334" max="14334" width="40.28515625" style="1" bestFit="1" customWidth="1"/>
    <col min="14335" max="14335" width="12" style="1" customWidth="1"/>
    <col min="14336" max="14336" width="10" style="1" customWidth="1"/>
    <col min="14337" max="14337" width="14.85546875" style="1" customWidth="1"/>
    <col min="14338" max="14338" width="9.5703125" style="1" customWidth="1"/>
    <col min="14339" max="14340" width="12.28515625" style="1" customWidth="1"/>
    <col min="14341" max="14343" width="12.85546875" style="1" customWidth="1"/>
    <col min="14344" max="14344" width="12.7109375" style="1" customWidth="1"/>
    <col min="14345" max="14345" width="12.28515625" style="1" bestFit="1" customWidth="1"/>
    <col min="14346" max="14346" width="13.140625" style="1" customWidth="1"/>
    <col min="14347" max="14587" width="9.140625" style="1"/>
    <col min="14588" max="14588" width="2.7109375" style="1" customWidth="1"/>
    <col min="14589" max="14589" width="9.140625" style="1"/>
    <col min="14590" max="14590" width="40.28515625" style="1" bestFit="1" customWidth="1"/>
    <col min="14591" max="14591" width="12" style="1" customWidth="1"/>
    <col min="14592" max="14592" width="10" style="1" customWidth="1"/>
    <col min="14593" max="14593" width="14.85546875" style="1" customWidth="1"/>
    <col min="14594" max="14594" width="9.5703125" style="1" customWidth="1"/>
    <col min="14595" max="14596" width="12.28515625" style="1" customWidth="1"/>
    <col min="14597" max="14599" width="12.85546875" style="1" customWidth="1"/>
    <col min="14600" max="14600" width="12.7109375" style="1" customWidth="1"/>
    <col min="14601" max="14601" width="12.28515625" style="1" bestFit="1" customWidth="1"/>
    <col min="14602" max="14602" width="13.140625" style="1" customWidth="1"/>
    <col min="14603" max="14843" width="9.140625" style="1"/>
    <col min="14844" max="14844" width="2.7109375" style="1" customWidth="1"/>
    <col min="14845" max="14845" width="9.140625" style="1"/>
    <col min="14846" max="14846" width="40.28515625" style="1" bestFit="1" customWidth="1"/>
    <col min="14847" max="14847" width="12" style="1" customWidth="1"/>
    <col min="14848" max="14848" width="10" style="1" customWidth="1"/>
    <col min="14849" max="14849" width="14.85546875" style="1" customWidth="1"/>
    <col min="14850" max="14850" width="9.5703125" style="1" customWidth="1"/>
    <col min="14851" max="14852" width="12.28515625" style="1" customWidth="1"/>
    <col min="14853" max="14855" width="12.85546875" style="1" customWidth="1"/>
    <col min="14856" max="14856" width="12.7109375" style="1" customWidth="1"/>
    <col min="14857" max="14857" width="12.28515625" style="1" bestFit="1" customWidth="1"/>
    <col min="14858" max="14858" width="13.140625" style="1" customWidth="1"/>
    <col min="14859" max="15099" width="9.140625" style="1"/>
    <col min="15100" max="15100" width="2.7109375" style="1" customWidth="1"/>
    <col min="15101" max="15101" width="9.140625" style="1"/>
    <col min="15102" max="15102" width="40.28515625" style="1" bestFit="1" customWidth="1"/>
    <col min="15103" max="15103" width="12" style="1" customWidth="1"/>
    <col min="15104" max="15104" width="10" style="1" customWidth="1"/>
    <col min="15105" max="15105" width="14.85546875" style="1" customWidth="1"/>
    <col min="15106" max="15106" width="9.5703125" style="1" customWidth="1"/>
    <col min="15107" max="15108" width="12.28515625" style="1" customWidth="1"/>
    <col min="15109" max="15111" width="12.85546875" style="1" customWidth="1"/>
    <col min="15112" max="15112" width="12.7109375" style="1" customWidth="1"/>
    <col min="15113" max="15113" width="12.28515625" style="1" bestFit="1" customWidth="1"/>
    <col min="15114" max="15114" width="13.140625" style="1" customWidth="1"/>
    <col min="15115" max="15355" width="9.140625" style="1"/>
    <col min="15356" max="15356" width="2.7109375" style="1" customWidth="1"/>
    <col min="15357" max="15357" width="9.140625" style="1"/>
    <col min="15358" max="15358" width="40.28515625" style="1" bestFit="1" customWidth="1"/>
    <col min="15359" max="15359" width="12" style="1" customWidth="1"/>
    <col min="15360" max="15360" width="10" style="1" customWidth="1"/>
    <col min="15361" max="15361" width="14.85546875" style="1" customWidth="1"/>
    <col min="15362" max="15362" width="9.5703125" style="1" customWidth="1"/>
    <col min="15363" max="15364" width="12.28515625" style="1" customWidth="1"/>
    <col min="15365" max="15367" width="12.85546875" style="1" customWidth="1"/>
    <col min="15368" max="15368" width="12.7109375" style="1" customWidth="1"/>
    <col min="15369" max="15369" width="12.28515625" style="1" bestFit="1" customWidth="1"/>
    <col min="15370" max="15370" width="13.140625" style="1" customWidth="1"/>
    <col min="15371" max="15611" width="9.140625" style="1"/>
    <col min="15612" max="15612" width="2.7109375" style="1" customWidth="1"/>
    <col min="15613" max="15613" width="9.140625" style="1"/>
    <col min="15614" max="15614" width="40.28515625" style="1" bestFit="1" customWidth="1"/>
    <col min="15615" max="15615" width="12" style="1" customWidth="1"/>
    <col min="15616" max="15616" width="10" style="1" customWidth="1"/>
    <col min="15617" max="15617" width="14.85546875" style="1" customWidth="1"/>
    <col min="15618" max="15618" width="9.5703125" style="1" customWidth="1"/>
    <col min="15619" max="15620" width="12.28515625" style="1" customWidth="1"/>
    <col min="15621" max="15623" width="12.85546875" style="1" customWidth="1"/>
    <col min="15624" max="15624" width="12.7109375" style="1" customWidth="1"/>
    <col min="15625" max="15625" width="12.28515625" style="1" bestFit="1" customWidth="1"/>
    <col min="15626" max="15626" width="13.140625" style="1" customWidth="1"/>
    <col min="15627" max="15867" width="9.140625" style="1"/>
    <col min="15868" max="15868" width="2.7109375" style="1" customWidth="1"/>
    <col min="15869" max="15869" width="9.140625" style="1"/>
    <col min="15870" max="15870" width="40.28515625" style="1" bestFit="1" customWidth="1"/>
    <col min="15871" max="15871" width="12" style="1" customWidth="1"/>
    <col min="15872" max="15872" width="10" style="1" customWidth="1"/>
    <col min="15873" max="15873" width="14.85546875" style="1" customWidth="1"/>
    <col min="15874" max="15874" width="9.5703125" style="1" customWidth="1"/>
    <col min="15875" max="15876" width="12.28515625" style="1" customWidth="1"/>
    <col min="15877" max="15879" width="12.85546875" style="1" customWidth="1"/>
    <col min="15880" max="15880" width="12.7109375" style="1" customWidth="1"/>
    <col min="15881" max="15881" width="12.28515625" style="1" bestFit="1" customWidth="1"/>
    <col min="15882" max="15882" width="13.140625" style="1" customWidth="1"/>
    <col min="15883" max="16123" width="9.140625" style="1"/>
    <col min="16124" max="16124" width="2.7109375" style="1" customWidth="1"/>
    <col min="16125" max="16125" width="9.140625" style="1"/>
    <col min="16126" max="16126" width="40.28515625" style="1" bestFit="1" customWidth="1"/>
    <col min="16127" max="16127" width="12" style="1" customWidth="1"/>
    <col min="16128" max="16128" width="10" style="1" customWidth="1"/>
    <col min="16129" max="16129" width="14.85546875" style="1" customWidth="1"/>
    <col min="16130" max="16130" width="9.5703125" style="1" customWidth="1"/>
    <col min="16131" max="16132" width="12.28515625" style="1" customWidth="1"/>
    <col min="16133" max="16135" width="12.85546875" style="1" customWidth="1"/>
    <col min="16136" max="16136" width="12.7109375" style="1" customWidth="1"/>
    <col min="16137" max="16137" width="12.28515625" style="1" bestFit="1" customWidth="1"/>
    <col min="16138" max="16138" width="13.140625" style="1" customWidth="1"/>
    <col min="16139" max="16384" width="9.140625" style="1"/>
  </cols>
  <sheetData>
    <row r="1" spans="1:26" ht="18" x14ac:dyDescent="0.25">
      <c r="A1" s="125" t="s">
        <v>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row>
    <row r="2" spans="1:26" ht="18" x14ac:dyDescent="0.25">
      <c r="A2" s="125" t="s">
        <v>1</v>
      </c>
      <c r="B2" s="125"/>
      <c r="C2" s="125"/>
      <c r="D2" s="125"/>
      <c r="E2" s="125"/>
      <c r="F2" s="125"/>
      <c r="G2" s="125"/>
      <c r="H2" s="125"/>
      <c r="I2" s="125"/>
      <c r="J2" s="125"/>
      <c r="K2" s="125"/>
      <c r="L2" s="125"/>
      <c r="M2" s="125"/>
      <c r="N2" s="125"/>
      <c r="O2" s="125"/>
      <c r="P2" s="125"/>
      <c r="Q2" s="125"/>
      <c r="R2" s="125"/>
      <c r="S2" s="125"/>
      <c r="T2" s="125"/>
      <c r="U2" s="125"/>
      <c r="V2" s="125"/>
      <c r="W2" s="125"/>
      <c r="X2" s="125"/>
      <c r="Y2" s="125"/>
      <c r="Z2" s="125"/>
    </row>
    <row r="3" spans="1:26" ht="18" x14ac:dyDescent="0.25">
      <c r="A3" s="125"/>
      <c r="B3" s="125"/>
      <c r="C3" s="125"/>
      <c r="D3" s="125"/>
      <c r="E3" s="125"/>
      <c r="F3" s="125"/>
      <c r="G3" s="125"/>
      <c r="H3" s="125"/>
      <c r="I3" s="125"/>
      <c r="J3" s="125"/>
      <c r="K3" s="125"/>
      <c r="L3" s="125"/>
      <c r="M3" s="125"/>
      <c r="N3" s="125"/>
      <c r="O3" s="125"/>
      <c r="P3" s="125"/>
      <c r="Q3" s="125"/>
      <c r="R3" s="125"/>
      <c r="S3" s="125"/>
      <c r="T3" s="125"/>
      <c r="U3" s="125"/>
      <c r="V3" s="125"/>
      <c r="W3" s="125"/>
      <c r="X3" s="125"/>
      <c r="Y3" s="125"/>
      <c r="Z3" s="125"/>
    </row>
    <row r="4" spans="1:26" ht="18" x14ac:dyDescent="0.25">
      <c r="A4" s="3"/>
      <c r="B4" s="31"/>
      <c r="C4" s="31"/>
      <c r="D4" s="31"/>
      <c r="E4" s="31"/>
      <c r="F4" s="31"/>
      <c r="G4" s="31"/>
      <c r="H4" s="31"/>
      <c r="I4" s="31"/>
      <c r="J4" s="31"/>
      <c r="K4" s="31"/>
      <c r="L4" s="31"/>
      <c r="M4" s="31"/>
      <c r="N4" s="31"/>
      <c r="O4" s="31"/>
      <c r="P4" s="31"/>
      <c r="Q4" s="31"/>
      <c r="R4" s="31"/>
      <c r="S4" s="31"/>
      <c r="T4" s="31"/>
      <c r="U4" s="31"/>
      <c r="V4" s="31"/>
      <c r="W4" s="31"/>
      <c r="X4" s="31"/>
      <c r="Y4" s="31"/>
      <c r="Z4" s="31"/>
    </row>
    <row r="5" spans="1:26" ht="18" x14ac:dyDescent="0.25">
      <c r="A5" s="31"/>
      <c r="B5" s="31"/>
      <c r="C5" s="31"/>
      <c r="D5" s="31"/>
      <c r="E5" s="31"/>
      <c r="F5" s="31"/>
      <c r="G5" s="31"/>
      <c r="H5" s="31"/>
      <c r="I5" s="31"/>
      <c r="J5" s="31"/>
      <c r="K5" s="31"/>
      <c r="L5" s="31"/>
      <c r="M5" s="31"/>
      <c r="N5" s="31"/>
      <c r="O5" s="31"/>
      <c r="P5" s="31"/>
      <c r="Q5" s="31"/>
      <c r="R5" s="31"/>
      <c r="S5" s="31"/>
      <c r="T5" s="31"/>
      <c r="U5" s="31"/>
      <c r="V5" s="31"/>
      <c r="W5" s="31"/>
      <c r="X5" s="31"/>
      <c r="Y5" s="31"/>
      <c r="Z5" s="31"/>
    </row>
    <row r="6" spans="1:26" ht="51" customHeight="1" x14ac:dyDescent="0.2">
      <c r="A6" s="126" t="s">
        <v>2</v>
      </c>
      <c r="B6" s="127"/>
      <c r="C6" s="128" t="s">
        <v>3</v>
      </c>
      <c r="D6" s="128"/>
      <c r="E6" s="128"/>
      <c r="F6" s="128"/>
      <c r="G6" s="128"/>
      <c r="H6" s="128"/>
      <c r="I6" s="128"/>
      <c r="J6" s="128"/>
      <c r="K6" s="128"/>
      <c r="L6" s="128"/>
      <c r="M6" s="128"/>
      <c r="N6" s="128"/>
      <c r="O6" s="128"/>
      <c r="P6" s="128"/>
      <c r="Q6" s="128"/>
      <c r="R6" s="128"/>
      <c r="S6" s="128"/>
      <c r="T6" s="128"/>
      <c r="U6" s="128"/>
      <c r="V6" s="128"/>
      <c r="W6" s="128"/>
      <c r="X6" s="128"/>
      <c r="Y6" s="4" t="s">
        <v>4</v>
      </c>
      <c r="Z6" s="5" t="s">
        <v>5</v>
      </c>
    </row>
    <row r="7" spans="1:26" ht="35.25" customHeight="1" x14ac:dyDescent="0.2">
      <c r="A7" s="122" t="s">
        <v>6</v>
      </c>
      <c r="B7" s="123"/>
      <c r="C7" s="124" t="s">
        <v>7</v>
      </c>
      <c r="D7" s="124"/>
      <c r="E7" s="124"/>
      <c r="F7" s="124"/>
      <c r="G7" s="124"/>
      <c r="H7" s="124"/>
      <c r="I7" s="124"/>
      <c r="J7" s="124"/>
      <c r="K7" s="124"/>
      <c r="L7" s="124"/>
      <c r="M7" s="124"/>
      <c r="N7" s="124"/>
      <c r="O7" s="124"/>
      <c r="P7" s="124"/>
      <c r="Q7" s="124"/>
      <c r="R7" s="124"/>
      <c r="S7" s="124"/>
      <c r="T7" s="124"/>
      <c r="U7" s="124"/>
      <c r="V7" s="124"/>
      <c r="W7" s="124"/>
      <c r="X7" s="124"/>
      <c r="Y7" s="6"/>
      <c r="Z7" s="7"/>
    </row>
    <row r="8" spans="1:26" ht="30.75" customHeight="1" x14ac:dyDescent="0.2">
      <c r="A8" s="122" t="s">
        <v>8</v>
      </c>
      <c r="B8" s="123"/>
      <c r="C8" s="124" t="s">
        <v>9</v>
      </c>
      <c r="D8" s="124"/>
      <c r="E8" s="124"/>
      <c r="F8" s="124"/>
      <c r="G8" s="124"/>
      <c r="H8" s="124"/>
      <c r="I8" s="124"/>
      <c r="J8" s="124"/>
      <c r="K8" s="124"/>
      <c r="L8" s="124"/>
      <c r="M8" s="124"/>
      <c r="N8" s="124"/>
      <c r="O8" s="124"/>
      <c r="P8" s="124"/>
      <c r="Q8" s="124"/>
      <c r="R8" s="124"/>
      <c r="S8" s="124"/>
      <c r="T8" s="124"/>
      <c r="U8" s="124"/>
      <c r="V8" s="124"/>
      <c r="W8" s="124"/>
      <c r="X8" s="124"/>
      <c r="Y8" s="6"/>
      <c r="Z8" s="6"/>
    </row>
    <row r="9" spans="1:26" ht="36.75" customHeight="1" x14ac:dyDescent="0.2">
      <c r="A9" s="133" t="s">
        <v>10</v>
      </c>
      <c r="B9" s="133"/>
      <c r="C9" s="133" t="s">
        <v>11</v>
      </c>
      <c r="D9" s="133"/>
      <c r="E9" s="133"/>
      <c r="F9" s="133"/>
      <c r="G9" s="133"/>
      <c r="H9" s="133"/>
      <c r="I9" s="133"/>
      <c r="J9" s="133"/>
      <c r="K9" s="133"/>
      <c r="L9" s="133"/>
      <c r="M9" s="133"/>
      <c r="N9" s="133"/>
      <c r="O9" s="133"/>
      <c r="P9" s="133"/>
      <c r="Q9" s="133"/>
      <c r="R9" s="133"/>
      <c r="S9" s="133"/>
      <c r="T9" s="133"/>
      <c r="U9" s="133"/>
      <c r="V9" s="133"/>
      <c r="W9" s="133"/>
      <c r="X9" s="133"/>
      <c r="Y9" s="6">
        <v>2017</v>
      </c>
      <c r="Z9" s="6" t="s">
        <v>142</v>
      </c>
    </row>
    <row r="10" spans="1:26" ht="36.75" customHeight="1" x14ac:dyDescent="0.2">
      <c r="A10" s="8"/>
      <c r="B10" s="8"/>
      <c r="C10" s="9"/>
      <c r="D10" s="9"/>
      <c r="E10" s="9"/>
      <c r="F10" s="9"/>
      <c r="G10" s="9"/>
      <c r="H10" s="9"/>
      <c r="I10" s="9"/>
      <c r="J10" s="9"/>
      <c r="K10" s="9"/>
      <c r="L10" s="9"/>
      <c r="M10" s="9"/>
      <c r="N10" s="9"/>
      <c r="O10" s="9"/>
      <c r="P10" s="9"/>
      <c r="Q10" s="9"/>
      <c r="R10" s="9"/>
      <c r="S10" s="9"/>
      <c r="T10" s="9"/>
      <c r="U10" s="9"/>
      <c r="V10" s="9"/>
      <c r="W10" s="9"/>
      <c r="X10" s="9"/>
      <c r="Y10" s="9"/>
      <c r="Z10" s="10"/>
    </row>
    <row r="11" spans="1:26" ht="13.5" thickBot="1" x14ac:dyDescent="0.25">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ht="18.75" customHeight="1" thickBot="1" x14ac:dyDescent="0.3">
      <c r="A12" s="31"/>
      <c r="B12" s="31"/>
      <c r="C12" s="134" t="s">
        <v>12</v>
      </c>
      <c r="D12" s="135"/>
      <c r="E12" s="135"/>
      <c r="F12" s="135"/>
      <c r="G12" s="135"/>
      <c r="H12" s="135"/>
      <c r="I12" s="135"/>
      <c r="J12" s="135"/>
      <c r="K12" s="135"/>
      <c r="L12" s="135"/>
      <c r="M12" s="135"/>
      <c r="N12" s="135"/>
      <c r="O12" s="136"/>
      <c r="P12" s="137" t="s">
        <v>13</v>
      </c>
      <c r="Q12" s="138"/>
      <c r="R12" s="138"/>
      <c r="S12" s="138"/>
      <c r="T12" s="137" t="s">
        <v>14</v>
      </c>
      <c r="U12" s="138"/>
      <c r="V12" s="138"/>
      <c r="W12" s="138"/>
      <c r="X12" s="139"/>
      <c r="Y12" s="29"/>
      <c r="Z12" s="31"/>
    </row>
    <row r="13" spans="1:26" ht="77.25" customHeight="1" x14ac:dyDescent="0.2">
      <c r="A13" s="129" t="s">
        <v>15</v>
      </c>
      <c r="B13" s="131" t="s">
        <v>16</v>
      </c>
      <c r="C13" s="12" t="s">
        <v>119</v>
      </c>
      <c r="D13" s="13" t="s">
        <v>141</v>
      </c>
      <c r="E13" s="13" t="s">
        <v>98</v>
      </c>
      <c r="F13" s="13" t="s">
        <v>88</v>
      </c>
      <c r="G13" s="13" t="s">
        <v>120</v>
      </c>
      <c r="H13" s="13" t="s">
        <v>122</v>
      </c>
      <c r="I13" s="13" t="s">
        <v>86</v>
      </c>
      <c r="J13" s="12" t="s">
        <v>82</v>
      </c>
      <c r="K13" s="13" t="s">
        <v>78</v>
      </c>
      <c r="L13" s="13" t="s">
        <v>79</v>
      </c>
      <c r="M13" s="13" t="s">
        <v>120</v>
      </c>
      <c r="N13" s="13" t="s">
        <v>125</v>
      </c>
      <c r="O13" s="15" t="s">
        <v>83</v>
      </c>
      <c r="P13" s="12" t="s">
        <v>84</v>
      </c>
      <c r="Q13" s="16" t="s">
        <v>17</v>
      </c>
      <c r="R13" s="16" t="s">
        <v>85</v>
      </c>
      <c r="S13" s="17" t="s">
        <v>18</v>
      </c>
      <c r="T13" s="12" t="s">
        <v>19</v>
      </c>
      <c r="U13" s="16" t="s">
        <v>20</v>
      </c>
      <c r="V13" s="16" t="s">
        <v>132</v>
      </c>
      <c r="W13" s="17" t="s">
        <v>97</v>
      </c>
      <c r="X13" s="14" t="s">
        <v>21</v>
      </c>
      <c r="Y13" s="18" t="s">
        <v>145</v>
      </c>
      <c r="Z13" s="19" t="s">
        <v>77</v>
      </c>
    </row>
    <row r="14" spans="1:26" ht="13.5" thickBot="1" x14ac:dyDescent="0.25">
      <c r="A14" s="130"/>
      <c r="B14" s="132"/>
      <c r="C14" s="109" t="s">
        <v>22</v>
      </c>
      <c r="D14" s="110" t="s">
        <v>23</v>
      </c>
      <c r="E14" s="111" t="s">
        <v>80</v>
      </c>
      <c r="F14" s="111" t="s">
        <v>87</v>
      </c>
      <c r="G14" s="112" t="s">
        <v>121</v>
      </c>
      <c r="H14" s="111" t="s">
        <v>81</v>
      </c>
      <c r="I14" s="113" t="s">
        <v>24</v>
      </c>
      <c r="J14" s="109" t="s">
        <v>25</v>
      </c>
      <c r="K14" s="114" t="s">
        <v>123</v>
      </c>
      <c r="L14" s="110" t="s">
        <v>26</v>
      </c>
      <c r="M14" s="112" t="s">
        <v>124</v>
      </c>
      <c r="N14" s="111" t="s">
        <v>126</v>
      </c>
      <c r="O14" s="115" t="s">
        <v>127</v>
      </c>
      <c r="P14" s="116" t="s">
        <v>128</v>
      </c>
      <c r="Q14" s="111" t="s">
        <v>129</v>
      </c>
      <c r="R14" s="110" t="s">
        <v>130</v>
      </c>
      <c r="S14" s="111" t="s">
        <v>131</v>
      </c>
      <c r="T14" s="117" t="s">
        <v>136</v>
      </c>
      <c r="U14" s="110" t="s">
        <v>137</v>
      </c>
      <c r="V14" s="110" t="s">
        <v>138</v>
      </c>
      <c r="W14" s="111" t="s">
        <v>134</v>
      </c>
      <c r="X14" s="118" t="s">
        <v>139</v>
      </c>
      <c r="Y14" s="119" t="s">
        <v>135</v>
      </c>
      <c r="Z14" s="112" t="s">
        <v>140</v>
      </c>
    </row>
    <row r="15" spans="1:26" ht="25.5" x14ac:dyDescent="0.2">
      <c r="A15" s="32">
        <v>1508</v>
      </c>
      <c r="B15" s="47" t="s">
        <v>117</v>
      </c>
      <c r="C15" s="96">
        <v>0</v>
      </c>
      <c r="D15" s="97">
        <v>0</v>
      </c>
      <c r="E15" s="97">
        <v>0</v>
      </c>
      <c r="F15" s="97">
        <v>0</v>
      </c>
      <c r="G15" s="98">
        <f t="shared" ref="G15:G16" si="0">C15-D15-E15-F15</f>
        <v>0</v>
      </c>
      <c r="H15" s="99">
        <v>0</v>
      </c>
      <c r="I15" s="100">
        <v>0</v>
      </c>
      <c r="J15" s="101">
        <v>1691961.6988340286</v>
      </c>
      <c r="K15" s="102">
        <v>0</v>
      </c>
      <c r="L15" s="102">
        <v>0</v>
      </c>
      <c r="M15" s="103">
        <f>J15-K15-L15</f>
        <v>1691961.6988340286</v>
      </c>
      <c r="N15" s="104">
        <v>0</v>
      </c>
      <c r="O15" s="104">
        <v>-12198.550000000001</v>
      </c>
      <c r="P15" s="30">
        <v>0</v>
      </c>
      <c r="Q15" s="28">
        <f>IF(P15=0,0,1/P15)</f>
        <v>0</v>
      </c>
      <c r="R15" s="105">
        <v>45</v>
      </c>
      <c r="S15" s="37">
        <f>IF(R15=0,0,1/R15)</f>
        <v>2.2222222222222223E-2</v>
      </c>
      <c r="T15" s="73">
        <f>IF(ISERROR(G15/P15),H15,G15/P15+H15+I15)</f>
        <v>0</v>
      </c>
      <c r="U15" s="73">
        <f>IF(R15=0,0,+M15/R15+N15)</f>
        <v>37599.148862978414</v>
      </c>
      <c r="V15" s="74">
        <f>IF(R15=0,0,+(O15*0.5)/R15)</f>
        <v>-135.53944444444446</v>
      </c>
      <c r="W15" s="106">
        <v>0</v>
      </c>
      <c r="X15" s="75">
        <f>IF(ISERROR(+T15+U15+V15+W15), 0, +T15+U15+V15+W15)</f>
        <v>37463.609418533968</v>
      </c>
      <c r="Y15" s="107">
        <v>37463.609418533968</v>
      </c>
      <c r="Z15" s="108">
        <f>IF(ISERROR(+Y15-122), 0, +Y15-X15)</f>
        <v>0</v>
      </c>
    </row>
    <row r="16" spans="1:26" ht="25.5" x14ac:dyDescent="0.2">
      <c r="A16" s="32">
        <v>1508</v>
      </c>
      <c r="B16" s="47" t="s">
        <v>118</v>
      </c>
      <c r="C16" s="51">
        <v>0</v>
      </c>
      <c r="D16" s="52">
        <v>0</v>
      </c>
      <c r="E16" s="52">
        <v>0</v>
      </c>
      <c r="F16" s="52">
        <v>0</v>
      </c>
      <c r="G16" s="53">
        <f t="shared" si="0"/>
        <v>0</v>
      </c>
      <c r="H16" s="54">
        <v>0</v>
      </c>
      <c r="I16" s="55">
        <v>0</v>
      </c>
      <c r="J16" s="61">
        <v>892333.00423788419</v>
      </c>
      <c r="K16" s="63">
        <v>0</v>
      </c>
      <c r="L16" s="63">
        <v>0</v>
      </c>
      <c r="M16" s="62">
        <f>J16-K16-L16</f>
        <v>892333.00423788419</v>
      </c>
      <c r="N16" s="64">
        <v>0</v>
      </c>
      <c r="O16" s="64">
        <v>-6568.45</v>
      </c>
      <c r="P16" s="25">
        <v>0</v>
      </c>
      <c r="Q16" s="33">
        <f>IF(P16=0,0,1/P16)</f>
        <v>0</v>
      </c>
      <c r="R16" s="34">
        <v>55</v>
      </c>
      <c r="S16" s="27">
        <f>IF(R16=0,0,1/R16)</f>
        <v>1.8181818181818181E-2</v>
      </c>
      <c r="T16" s="69">
        <f t="shared" ref="T16:T28" si="1">IF(ISERROR(G16/P16),H16,G16/P16+H16+I16)</f>
        <v>0</v>
      </c>
      <c r="U16" s="69">
        <f t="shared" ref="U16:U52" si="2">IF(R16=0,0,+M16/R16+N16)</f>
        <v>16224.236440688803</v>
      </c>
      <c r="V16" s="70">
        <f>IF(R16=0,0,+(O16*0.5)/R16)</f>
        <v>-59.713181818181816</v>
      </c>
      <c r="W16" s="71">
        <v>0</v>
      </c>
      <c r="X16" s="72">
        <f>IF(ISERROR(+T16+U16+V16+W16), 0, +T16+U16+V16+W16)</f>
        <v>16164.52325887062</v>
      </c>
      <c r="Y16" s="91">
        <v>15969.270581466029</v>
      </c>
      <c r="Z16" s="94">
        <f>IF(ISERROR(+Y16-122), 0, +Y16-X16)</f>
        <v>-195.25267740459094</v>
      </c>
    </row>
    <row r="17" spans="1:1918" ht="25.5" x14ac:dyDescent="0.2">
      <c r="A17" s="35">
        <v>1611</v>
      </c>
      <c r="B17" s="36" t="s">
        <v>27</v>
      </c>
      <c r="C17" s="51">
        <v>165565.55999999982</v>
      </c>
      <c r="D17" s="52">
        <v>165565.56599999999</v>
      </c>
      <c r="E17" s="52">
        <v>0</v>
      </c>
      <c r="F17" s="52">
        <v>0</v>
      </c>
      <c r="G17" s="53">
        <f>C17-D17-E17-F17</f>
        <v>-6.000000168569386E-3</v>
      </c>
      <c r="H17" s="54">
        <v>0</v>
      </c>
      <c r="I17" s="55">
        <v>0</v>
      </c>
      <c r="J17" s="61">
        <v>453544.82</v>
      </c>
      <c r="K17" s="63">
        <v>104895.44</v>
      </c>
      <c r="L17" s="63">
        <v>129375.18</v>
      </c>
      <c r="M17" s="62">
        <f>J17-K17-L17</f>
        <v>219274.2</v>
      </c>
      <c r="N17" s="64">
        <v>21562.53</v>
      </c>
      <c r="O17" s="64">
        <v>128951</v>
      </c>
      <c r="P17" s="25">
        <v>0</v>
      </c>
      <c r="Q17" s="28">
        <f>IF(P17=0,0,1/P17)</f>
        <v>0</v>
      </c>
      <c r="R17" s="34">
        <v>3</v>
      </c>
      <c r="S17" s="37">
        <f>IF(R17=0,0,1/R17)</f>
        <v>0.33333333333333331</v>
      </c>
      <c r="T17" s="73">
        <f t="shared" si="1"/>
        <v>0</v>
      </c>
      <c r="U17" s="73">
        <f t="shared" si="2"/>
        <v>94653.930000000008</v>
      </c>
      <c r="V17" s="74">
        <f>IF(R17=0,0,+(O17*0.5)/R17)</f>
        <v>21491.833333333332</v>
      </c>
      <c r="W17" s="71">
        <v>0</v>
      </c>
      <c r="X17" s="75">
        <f>IF(ISERROR(+T17+U17+V17+W17), 0, +T17+U17+V17+W17)</f>
        <v>116145.76333333334</v>
      </c>
      <c r="Y17" s="91">
        <v>116145.71</v>
      </c>
      <c r="Z17" s="94">
        <f>IF(ISERROR(+Y17-122), 0, +Y17-X17)</f>
        <v>-5.3333333329646848E-2</v>
      </c>
    </row>
    <row r="18" spans="1:1918" ht="14.25" x14ac:dyDescent="0.2">
      <c r="A18" s="22">
        <v>1925</v>
      </c>
      <c r="B18" s="23" t="s">
        <v>67</v>
      </c>
      <c r="C18" s="51">
        <v>119000</v>
      </c>
      <c r="D18" s="52">
        <v>118999.9267</v>
      </c>
      <c r="E18" s="52">
        <v>0</v>
      </c>
      <c r="F18" s="52">
        <v>0</v>
      </c>
      <c r="G18" s="53">
        <f t="shared" ref="G18:G84" si="3">C18-D18-E18-F18</f>
        <v>7.3300000003655441E-2</v>
      </c>
      <c r="H18" s="54">
        <v>0</v>
      </c>
      <c r="I18" s="55">
        <v>0</v>
      </c>
      <c r="J18" s="61">
        <v>0</v>
      </c>
      <c r="K18" s="63">
        <v>0</v>
      </c>
      <c r="L18" s="63">
        <v>0</v>
      </c>
      <c r="M18" s="62">
        <f t="shared" ref="M18:M84" si="4">J18-K18-L18</f>
        <v>0</v>
      </c>
      <c r="N18" s="64">
        <v>0</v>
      </c>
      <c r="O18" s="64">
        <v>0</v>
      </c>
      <c r="P18" s="25">
        <v>0</v>
      </c>
      <c r="Q18" s="28">
        <f t="shared" ref="Q18:Q84" si="5">IF(P18=0,0,1/P18)</f>
        <v>0</v>
      </c>
      <c r="R18" s="34">
        <v>3</v>
      </c>
      <c r="S18" s="27">
        <f t="shared" ref="S18:S84" si="6">IF(R18=0,0,1/R18)</f>
        <v>0.33333333333333331</v>
      </c>
      <c r="T18" s="73">
        <f t="shared" si="1"/>
        <v>0</v>
      </c>
      <c r="U18" s="73">
        <f>IF(R18=0,0,+M18/R18+N18)</f>
        <v>0</v>
      </c>
      <c r="V18" s="74">
        <f>IF(R18=0,0,+(O18*0.5)/R18)</f>
        <v>0</v>
      </c>
      <c r="W18" s="71">
        <v>0</v>
      </c>
      <c r="X18" s="75">
        <f t="shared" ref="X18:X84" si="7">IF(ISERROR(+T18+U18+V18+W18), 0, +T18+U18+V18+W18)</f>
        <v>0</v>
      </c>
      <c r="Y18" s="91">
        <v>0</v>
      </c>
      <c r="Z18" s="94">
        <f t="shared" ref="Z18:Z84" si="8">IF(ISERROR(+Y18-122), 0, +Y18-X18)</f>
        <v>0</v>
      </c>
    </row>
    <row r="19" spans="1:1918" ht="25.5" x14ac:dyDescent="0.2">
      <c r="A19" s="22">
        <v>1612</v>
      </c>
      <c r="B19" s="23" t="s">
        <v>28</v>
      </c>
      <c r="C19" s="51">
        <v>0</v>
      </c>
      <c r="D19" s="52">
        <v>0</v>
      </c>
      <c r="E19" s="52">
        <v>0</v>
      </c>
      <c r="F19" s="52">
        <v>0</v>
      </c>
      <c r="G19" s="53">
        <f t="shared" si="3"/>
        <v>0</v>
      </c>
      <c r="H19" s="54">
        <v>0</v>
      </c>
      <c r="I19" s="55">
        <v>0</v>
      </c>
      <c r="J19" s="61">
        <v>0</v>
      </c>
      <c r="K19" s="63">
        <v>0</v>
      </c>
      <c r="L19" s="63">
        <v>0</v>
      </c>
      <c r="M19" s="62">
        <f t="shared" si="4"/>
        <v>0</v>
      </c>
      <c r="N19" s="64">
        <v>0</v>
      </c>
      <c r="O19" s="64">
        <v>0</v>
      </c>
      <c r="P19" s="25">
        <v>0</v>
      </c>
      <c r="Q19" s="28">
        <f t="shared" si="5"/>
        <v>0</v>
      </c>
      <c r="R19" s="34">
        <v>0</v>
      </c>
      <c r="S19" s="27">
        <f t="shared" si="6"/>
        <v>0</v>
      </c>
      <c r="T19" s="73">
        <f t="shared" si="1"/>
        <v>0</v>
      </c>
      <c r="U19" s="73">
        <f t="shared" si="2"/>
        <v>0</v>
      </c>
      <c r="V19" s="74">
        <f t="shared" ref="V19:V85" si="9">IF(R19=0,0,+(O19*0.5)/R19)</f>
        <v>0</v>
      </c>
      <c r="W19" s="71">
        <v>0</v>
      </c>
      <c r="X19" s="75">
        <f t="shared" si="7"/>
        <v>0</v>
      </c>
      <c r="Y19" s="91">
        <v>0</v>
      </c>
      <c r="Z19" s="94">
        <f t="shared" si="8"/>
        <v>0</v>
      </c>
    </row>
    <row r="20" spans="1:1918" ht="14.25" x14ac:dyDescent="0.2">
      <c r="A20" s="22">
        <v>1805</v>
      </c>
      <c r="B20" s="23" t="s">
        <v>29</v>
      </c>
      <c r="C20" s="51">
        <v>258134.21000000002</v>
      </c>
      <c r="D20" s="52">
        <v>0</v>
      </c>
      <c r="E20" s="52">
        <v>0</v>
      </c>
      <c r="F20" s="52">
        <v>0</v>
      </c>
      <c r="G20" s="53">
        <f t="shared" si="3"/>
        <v>258134.21000000002</v>
      </c>
      <c r="H20" s="54">
        <v>0</v>
      </c>
      <c r="I20" s="55">
        <v>0</v>
      </c>
      <c r="J20" s="61">
        <v>0</v>
      </c>
      <c r="K20" s="63">
        <v>0</v>
      </c>
      <c r="L20" s="63">
        <v>0</v>
      </c>
      <c r="M20" s="62">
        <f t="shared" si="4"/>
        <v>0</v>
      </c>
      <c r="N20" s="64">
        <v>0</v>
      </c>
      <c r="O20" s="64">
        <v>0</v>
      </c>
      <c r="P20" s="25">
        <v>0</v>
      </c>
      <c r="Q20" s="28">
        <f t="shared" si="5"/>
        <v>0</v>
      </c>
      <c r="R20" s="34">
        <v>0</v>
      </c>
      <c r="S20" s="27">
        <f t="shared" si="6"/>
        <v>0</v>
      </c>
      <c r="T20" s="73">
        <f t="shared" si="1"/>
        <v>0</v>
      </c>
      <c r="U20" s="73">
        <f t="shared" si="2"/>
        <v>0</v>
      </c>
      <c r="V20" s="74">
        <f t="shared" si="9"/>
        <v>0</v>
      </c>
      <c r="W20" s="71">
        <v>0</v>
      </c>
      <c r="X20" s="75">
        <f t="shared" si="7"/>
        <v>0</v>
      </c>
      <c r="Y20" s="91">
        <v>0</v>
      </c>
      <c r="Z20" s="94">
        <f t="shared" si="8"/>
        <v>0</v>
      </c>
    </row>
    <row r="21" spans="1:1918" ht="14.25" x14ac:dyDescent="0.2">
      <c r="A21" s="22">
        <v>1808</v>
      </c>
      <c r="B21" s="23" t="s">
        <v>30</v>
      </c>
      <c r="C21" s="51">
        <v>0</v>
      </c>
      <c r="D21" s="52">
        <v>0</v>
      </c>
      <c r="E21" s="52">
        <v>0</v>
      </c>
      <c r="F21" s="52">
        <v>0</v>
      </c>
      <c r="G21" s="53">
        <f t="shared" si="3"/>
        <v>0</v>
      </c>
      <c r="H21" s="54">
        <v>0</v>
      </c>
      <c r="I21" s="55">
        <v>0</v>
      </c>
      <c r="J21" s="61">
        <v>0</v>
      </c>
      <c r="K21" s="63">
        <v>0</v>
      </c>
      <c r="L21" s="63">
        <v>0</v>
      </c>
      <c r="M21" s="62">
        <f t="shared" si="4"/>
        <v>0</v>
      </c>
      <c r="N21" s="64">
        <v>0</v>
      </c>
      <c r="O21" s="64">
        <v>0</v>
      </c>
      <c r="P21" s="25">
        <v>0</v>
      </c>
      <c r="Q21" s="28">
        <f t="shared" si="5"/>
        <v>0</v>
      </c>
      <c r="R21" s="34">
        <v>0</v>
      </c>
      <c r="S21" s="27">
        <f t="shared" si="6"/>
        <v>0</v>
      </c>
      <c r="T21" s="73">
        <f t="shared" si="1"/>
        <v>0</v>
      </c>
      <c r="U21" s="73">
        <f t="shared" si="2"/>
        <v>0</v>
      </c>
      <c r="V21" s="74">
        <f t="shared" si="9"/>
        <v>0</v>
      </c>
      <c r="W21" s="71">
        <v>0</v>
      </c>
      <c r="X21" s="75">
        <f t="shared" si="7"/>
        <v>0</v>
      </c>
      <c r="Y21" s="91">
        <v>0</v>
      </c>
      <c r="Z21" s="94">
        <f t="shared" si="8"/>
        <v>0</v>
      </c>
    </row>
    <row r="22" spans="1:1918" ht="13.5" customHeight="1" x14ac:dyDescent="0.2">
      <c r="A22" s="22">
        <v>1810</v>
      </c>
      <c r="B22" s="23" t="s">
        <v>31</v>
      </c>
      <c r="C22" s="51">
        <v>0</v>
      </c>
      <c r="D22" s="52">
        <v>0</v>
      </c>
      <c r="E22" s="52">
        <v>0</v>
      </c>
      <c r="F22" s="52">
        <v>0</v>
      </c>
      <c r="G22" s="53">
        <f t="shared" si="3"/>
        <v>0</v>
      </c>
      <c r="H22" s="54">
        <v>0</v>
      </c>
      <c r="I22" s="55">
        <v>0</v>
      </c>
      <c r="J22" s="61">
        <v>0</v>
      </c>
      <c r="K22" s="63">
        <v>0</v>
      </c>
      <c r="L22" s="63">
        <v>0</v>
      </c>
      <c r="M22" s="62">
        <f t="shared" si="4"/>
        <v>0</v>
      </c>
      <c r="N22" s="64">
        <v>0</v>
      </c>
      <c r="O22" s="64">
        <v>0</v>
      </c>
      <c r="P22" s="25">
        <v>0</v>
      </c>
      <c r="Q22" s="28">
        <f t="shared" si="5"/>
        <v>0</v>
      </c>
      <c r="R22" s="34">
        <v>0</v>
      </c>
      <c r="S22" s="27">
        <f t="shared" si="6"/>
        <v>0</v>
      </c>
      <c r="T22" s="73">
        <f t="shared" si="1"/>
        <v>0</v>
      </c>
      <c r="U22" s="73">
        <f t="shared" si="2"/>
        <v>0</v>
      </c>
      <c r="V22" s="74">
        <f t="shared" si="9"/>
        <v>0</v>
      </c>
      <c r="W22" s="71">
        <v>0</v>
      </c>
      <c r="X22" s="75">
        <f t="shared" si="7"/>
        <v>0</v>
      </c>
      <c r="Y22" s="91">
        <v>0</v>
      </c>
      <c r="Z22" s="94">
        <f t="shared" si="8"/>
        <v>0</v>
      </c>
    </row>
    <row r="23" spans="1:1918" ht="25.5" x14ac:dyDescent="0.2">
      <c r="A23" s="22">
        <v>1815</v>
      </c>
      <c r="B23" s="23" t="s">
        <v>90</v>
      </c>
      <c r="C23" s="51">
        <v>630587.78049999999</v>
      </c>
      <c r="D23" s="52">
        <v>0</v>
      </c>
      <c r="E23" s="52">
        <v>0</v>
      </c>
      <c r="F23" s="52">
        <v>0</v>
      </c>
      <c r="G23" s="53">
        <f t="shared" si="3"/>
        <v>630587.78049999999</v>
      </c>
      <c r="H23" s="54">
        <v>0</v>
      </c>
      <c r="I23" s="55">
        <v>0</v>
      </c>
      <c r="J23" s="61">
        <v>0</v>
      </c>
      <c r="K23" s="63">
        <v>0</v>
      </c>
      <c r="L23" s="63">
        <v>0</v>
      </c>
      <c r="M23" s="62">
        <f t="shared" si="4"/>
        <v>0</v>
      </c>
      <c r="N23" s="64">
        <v>0</v>
      </c>
      <c r="O23" s="64">
        <v>0</v>
      </c>
      <c r="P23" s="25">
        <v>35.520547945205479</v>
      </c>
      <c r="Q23" s="28">
        <f t="shared" si="5"/>
        <v>2.8152718858465098E-2</v>
      </c>
      <c r="R23" s="34">
        <v>45</v>
      </c>
      <c r="S23" s="27">
        <f t="shared" si="6"/>
        <v>2.2222222222222223E-2</v>
      </c>
      <c r="T23" s="73">
        <f t="shared" si="1"/>
        <v>17752.7605</v>
      </c>
      <c r="U23" s="73">
        <f>IF(R23=0,0,+M23/R23+N23)</f>
        <v>0</v>
      </c>
      <c r="V23" s="74">
        <f>IF(R23=0,0,+(O23*0.5)/R23)</f>
        <v>0</v>
      </c>
      <c r="W23" s="71">
        <v>0</v>
      </c>
      <c r="X23" s="75">
        <f t="shared" si="7"/>
        <v>17752.7605</v>
      </c>
      <c r="Y23" s="91">
        <v>17752.7605</v>
      </c>
      <c r="Z23" s="94">
        <f t="shared" si="8"/>
        <v>0</v>
      </c>
    </row>
    <row r="24" spans="1:1918" ht="27" customHeight="1" x14ac:dyDescent="0.2">
      <c r="A24" s="22">
        <v>1815</v>
      </c>
      <c r="B24" s="23" t="s">
        <v>89</v>
      </c>
      <c r="C24" s="51">
        <v>1466074.8277999996</v>
      </c>
      <c r="D24" s="52">
        <v>0</v>
      </c>
      <c r="E24" s="52">
        <v>0</v>
      </c>
      <c r="F24" s="52">
        <v>0</v>
      </c>
      <c r="G24" s="53">
        <f t="shared" si="3"/>
        <v>1466074.8277999996</v>
      </c>
      <c r="H24" s="54">
        <v>0</v>
      </c>
      <c r="I24" s="55">
        <v>0</v>
      </c>
      <c r="J24" s="61">
        <v>40285.899999999994</v>
      </c>
      <c r="K24" s="63">
        <v>0</v>
      </c>
      <c r="L24" s="63">
        <v>0</v>
      </c>
      <c r="M24" s="62">
        <f t="shared" si="4"/>
        <v>40285.899999999994</v>
      </c>
      <c r="N24" s="64">
        <v>0</v>
      </c>
      <c r="O24" s="64">
        <v>0</v>
      </c>
      <c r="P24" s="25">
        <v>45.659136432969525</v>
      </c>
      <c r="Q24" s="28">
        <f t="shared" si="5"/>
        <v>2.1901421667666947E-2</v>
      </c>
      <c r="R24" s="34">
        <v>55</v>
      </c>
      <c r="S24" s="27">
        <f t="shared" si="6"/>
        <v>1.8181818181818181E-2</v>
      </c>
      <c r="T24" s="73">
        <f t="shared" si="1"/>
        <v>32109.122999999996</v>
      </c>
      <c r="U24" s="73">
        <f t="shared" si="2"/>
        <v>732.470909090909</v>
      </c>
      <c r="V24" s="74">
        <f t="shared" si="9"/>
        <v>0</v>
      </c>
      <c r="W24" s="71">
        <v>0</v>
      </c>
      <c r="X24" s="75">
        <f t="shared" si="7"/>
        <v>32841.593909090901</v>
      </c>
      <c r="Y24" s="91">
        <v>32841.579499999993</v>
      </c>
      <c r="Z24" s="94">
        <f t="shared" si="8"/>
        <v>-1.4409090908884536E-2</v>
      </c>
    </row>
    <row r="25" spans="1:1918" ht="32.25" customHeight="1" x14ac:dyDescent="0.2">
      <c r="A25" s="22">
        <v>1815</v>
      </c>
      <c r="B25" s="23" t="s">
        <v>91</v>
      </c>
      <c r="C25" s="51">
        <v>544452.94200000004</v>
      </c>
      <c r="D25" s="52">
        <v>0</v>
      </c>
      <c r="E25" s="52">
        <v>0</v>
      </c>
      <c r="F25" s="52">
        <v>0</v>
      </c>
      <c r="G25" s="53">
        <f t="shared" si="3"/>
        <v>544452.94200000004</v>
      </c>
      <c r="H25" s="54">
        <v>0</v>
      </c>
      <c r="I25" s="55">
        <v>0</v>
      </c>
      <c r="J25" s="61">
        <v>0</v>
      </c>
      <c r="K25" s="63">
        <v>0</v>
      </c>
      <c r="L25" s="63">
        <v>0</v>
      </c>
      <c r="M25" s="62">
        <f t="shared" si="4"/>
        <v>0</v>
      </c>
      <c r="N25" s="64">
        <v>0</v>
      </c>
      <c r="O25" s="64">
        <v>0</v>
      </c>
      <c r="P25" s="25">
        <v>37.520547945205479</v>
      </c>
      <c r="Q25" s="28">
        <f t="shared" si="5"/>
        <v>2.6652062796641111E-2</v>
      </c>
      <c r="R25" s="34">
        <v>45</v>
      </c>
      <c r="S25" s="27">
        <f t="shared" si="6"/>
        <v>2.2222222222222223E-2</v>
      </c>
      <c r="T25" s="73">
        <f t="shared" si="1"/>
        <v>14510.794000000002</v>
      </c>
      <c r="U25" s="73">
        <f t="shared" si="2"/>
        <v>0</v>
      </c>
      <c r="V25" s="74">
        <f t="shared" si="9"/>
        <v>0</v>
      </c>
      <c r="W25" s="71">
        <v>0</v>
      </c>
      <c r="X25" s="75">
        <f t="shared" si="7"/>
        <v>14510.794000000002</v>
      </c>
      <c r="Y25" s="91">
        <v>14510.794000000002</v>
      </c>
      <c r="Z25" s="94">
        <f t="shared" si="8"/>
        <v>0</v>
      </c>
    </row>
    <row r="26" spans="1:1918" ht="37.5" customHeight="1" x14ac:dyDescent="0.2">
      <c r="A26" s="22">
        <v>1815</v>
      </c>
      <c r="B26" s="23" t="s">
        <v>92</v>
      </c>
      <c r="C26" s="51">
        <v>1664608.2614000002</v>
      </c>
      <c r="D26" s="52">
        <v>0</v>
      </c>
      <c r="E26" s="52">
        <v>0</v>
      </c>
      <c r="F26" s="52">
        <v>0</v>
      </c>
      <c r="G26" s="53">
        <f t="shared" si="3"/>
        <v>1664608.2614000002</v>
      </c>
      <c r="H26" s="54">
        <v>0</v>
      </c>
      <c r="I26" s="55">
        <v>0</v>
      </c>
      <c r="J26" s="61">
        <v>0</v>
      </c>
      <c r="K26" s="63">
        <v>0</v>
      </c>
      <c r="L26" s="63">
        <v>0</v>
      </c>
      <c r="M26" s="62">
        <f t="shared" si="4"/>
        <v>0</v>
      </c>
      <c r="N26" s="64">
        <v>0</v>
      </c>
      <c r="O26" s="64">
        <v>62902.18</v>
      </c>
      <c r="P26" s="25">
        <v>48.156050210952891</v>
      </c>
      <c r="Q26" s="28">
        <f t="shared" si="5"/>
        <v>2.0765822687271687E-2</v>
      </c>
      <c r="R26" s="34">
        <v>55</v>
      </c>
      <c r="S26" s="27">
        <f t="shared" si="6"/>
        <v>1.8181818181818181E-2</v>
      </c>
      <c r="T26" s="73">
        <f t="shared" si="1"/>
        <v>34566.959999999999</v>
      </c>
      <c r="U26" s="73">
        <f t="shared" si="2"/>
        <v>0</v>
      </c>
      <c r="V26" s="74">
        <f t="shared" si="9"/>
        <v>571.83799999999997</v>
      </c>
      <c r="W26" s="71">
        <v>0</v>
      </c>
      <c r="X26" s="75">
        <f t="shared" si="7"/>
        <v>35138.798000000003</v>
      </c>
      <c r="Y26" s="91">
        <v>35138.745999999999</v>
      </c>
      <c r="Z26" s="94">
        <f t="shared" si="8"/>
        <v>-5.2000000003317837E-2</v>
      </c>
    </row>
    <row r="27" spans="1:1918" ht="14.25" x14ac:dyDescent="0.2">
      <c r="A27" s="22">
        <v>1820</v>
      </c>
      <c r="B27" s="23" t="s">
        <v>32</v>
      </c>
      <c r="C27" s="51">
        <v>47926.910000000018</v>
      </c>
      <c r="D27" s="52">
        <v>47926.960000000006</v>
      </c>
      <c r="E27" s="52">
        <v>0</v>
      </c>
      <c r="F27" s="52">
        <v>0</v>
      </c>
      <c r="G27" s="53">
        <f t="shared" si="3"/>
        <v>-4.9999999988358468E-2</v>
      </c>
      <c r="H27" s="54">
        <v>0</v>
      </c>
      <c r="I27" s="55">
        <v>0</v>
      </c>
      <c r="J27" s="61">
        <v>0</v>
      </c>
      <c r="K27" s="63">
        <v>0</v>
      </c>
      <c r="L27" s="63">
        <v>0</v>
      </c>
      <c r="M27" s="62">
        <f t="shared" si="4"/>
        <v>0</v>
      </c>
      <c r="N27" s="64">
        <v>0</v>
      </c>
      <c r="O27" s="64">
        <v>0</v>
      </c>
      <c r="P27" s="25">
        <v>0</v>
      </c>
      <c r="Q27" s="28">
        <f t="shared" si="5"/>
        <v>0</v>
      </c>
      <c r="R27" s="34">
        <v>0</v>
      </c>
      <c r="S27" s="27">
        <f t="shared" si="6"/>
        <v>0</v>
      </c>
      <c r="T27" s="73">
        <f t="shared" si="1"/>
        <v>0</v>
      </c>
      <c r="U27" s="73">
        <f t="shared" si="2"/>
        <v>0</v>
      </c>
      <c r="V27" s="74">
        <f t="shared" si="9"/>
        <v>0</v>
      </c>
      <c r="W27" s="71">
        <v>0</v>
      </c>
      <c r="X27" s="75">
        <f t="shared" si="7"/>
        <v>0</v>
      </c>
      <c r="Y27" s="91">
        <v>0</v>
      </c>
      <c r="Z27" s="94">
        <f t="shared" si="8"/>
        <v>0</v>
      </c>
    </row>
    <row r="28" spans="1:1918" ht="14.25" x14ac:dyDescent="0.2">
      <c r="A28" s="22">
        <v>1825</v>
      </c>
      <c r="B28" s="23" t="s">
        <v>33</v>
      </c>
      <c r="C28" s="51">
        <v>0</v>
      </c>
      <c r="D28" s="52">
        <v>0</v>
      </c>
      <c r="E28" s="52">
        <v>0</v>
      </c>
      <c r="F28" s="52">
        <v>0</v>
      </c>
      <c r="G28" s="53">
        <f t="shared" si="3"/>
        <v>0</v>
      </c>
      <c r="H28" s="54">
        <v>0</v>
      </c>
      <c r="I28" s="55">
        <v>0</v>
      </c>
      <c r="J28" s="61">
        <v>0</v>
      </c>
      <c r="K28" s="63">
        <v>0</v>
      </c>
      <c r="L28" s="63">
        <v>0</v>
      </c>
      <c r="M28" s="62">
        <f t="shared" si="4"/>
        <v>0</v>
      </c>
      <c r="N28" s="64">
        <v>0</v>
      </c>
      <c r="O28" s="64">
        <v>0</v>
      </c>
      <c r="P28" s="25">
        <v>0</v>
      </c>
      <c r="Q28" s="28">
        <f t="shared" si="5"/>
        <v>0</v>
      </c>
      <c r="R28" s="34">
        <v>0</v>
      </c>
      <c r="S28" s="27">
        <f t="shared" si="6"/>
        <v>0</v>
      </c>
      <c r="T28" s="73">
        <f t="shared" si="1"/>
        <v>0</v>
      </c>
      <c r="U28" s="73">
        <f t="shared" si="2"/>
        <v>0</v>
      </c>
      <c r="V28" s="74">
        <f t="shared" si="9"/>
        <v>0</v>
      </c>
      <c r="W28" s="71">
        <v>0</v>
      </c>
      <c r="X28" s="75">
        <f t="shared" si="7"/>
        <v>0</v>
      </c>
      <c r="Y28" s="91">
        <v>0</v>
      </c>
      <c r="Z28" s="94">
        <f t="shared" si="8"/>
        <v>0</v>
      </c>
    </row>
    <row r="29" spans="1:1918" ht="14.25" x14ac:dyDescent="0.2">
      <c r="A29" s="22">
        <v>1830</v>
      </c>
      <c r="B29" s="23" t="s">
        <v>34</v>
      </c>
      <c r="C29" s="51">
        <v>2130517.2500000005</v>
      </c>
      <c r="D29" s="52">
        <v>38641.754500000003</v>
      </c>
      <c r="E29" s="52">
        <v>0</v>
      </c>
      <c r="F29" s="52">
        <v>11161.04</v>
      </c>
      <c r="G29" s="53">
        <f t="shared" si="3"/>
        <v>2080714.4555000004</v>
      </c>
      <c r="H29" s="54">
        <v>0</v>
      </c>
      <c r="I29" s="55">
        <v>0</v>
      </c>
      <c r="J29" s="61">
        <v>1019355.49</v>
      </c>
      <c r="K29" s="63">
        <v>0</v>
      </c>
      <c r="L29" s="63">
        <v>0</v>
      </c>
      <c r="M29" s="62">
        <f t="shared" si="4"/>
        <v>1019355.49</v>
      </c>
      <c r="N29" s="64">
        <v>0</v>
      </c>
      <c r="O29" s="64">
        <v>200277.09</v>
      </c>
      <c r="P29" s="25">
        <v>29.734574460464327</v>
      </c>
      <c r="Q29" s="25">
        <f t="shared" si="5"/>
        <v>3.3630883177077901E-2</v>
      </c>
      <c r="R29" s="34">
        <v>45</v>
      </c>
      <c r="S29" s="27">
        <f t="shared" si="6"/>
        <v>2.2222222222222223E-2</v>
      </c>
      <c r="T29" s="73">
        <f>IF(ISERROR(G29/P29),H29,G29/P29+H29+I29)</f>
        <v>69976.264777777775</v>
      </c>
      <c r="U29" s="73">
        <f t="shared" si="2"/>
        <v>22652.344222222222</v>
      </c>
      <c r="V29" s="74">
        <f t="shared" si="9"/>
        <v>2225.3009999999999</v>
      </c>
      <c r="W29" s="71">
        <v>0</v>
      </c>
      <c r="X29" s="75">
        <f t="shared" si="7"/>
        <v>94853.91</v>
      </c>
      <c r="Y29" s="91">
        <v>94853.91</v>
      </c>
      <c r="Z29" s="94">
        <f t="shared" si="8"/>
        <v>0</v>
      </c>
    </row>
    <row r="30" spans="1:1918" s="2" customFormat="1" ht="14.25" x14ac:dyDescent="0.2">
      <c r="A30" s="22">
        <v>1835</v>
      </c>
      <c r="B30" s="23" t="s">
        <v>35</v>
      </c>
      <c r="C30" s="51">
        <v>2838660.9499999997</v>
      </c>
      <c r="D30" s="52">
        <v>27057.227500000001</v>
      </c>
      <c r="E30" s="52">
        <v>0</v>
      </c>
      <c r="F30" s="52">
        <v>40568.529999999992</v>
      </c>
      <c r="G30" s="53">
        <f t="shared" si="3"/>
        <v>2771035.1924999999</v>
      </c>
      <c r="H30" s="54">
        <v>0</v>
      </c>
      <c r="I30" s="55">
        <v>0</v>
      </c>
      <c r="J30" s="61">
        <v>775382.95000000007</v>
      </c>
      <c r="K30" s="63">
        <v>0</v>
      </c>
      <c r="L30" s="63">
        <v>0</v>
      </c>
      <c r="M30" s="62">
        <f t="shared" si="4"/>
        <v>775382.95000000007</v>
      </c>
      <c r="N30" s="64">
        <v>0</v>
      </c>
      <c r="O30" s="64">
        <v>204722.39</v>
      </c>
      <c r="P30" s="25">
        <v>44.62620434214459</v>
      </c>
      <c r="Q30" s="25">
        <f t="shared" si="5"/>
        <v>2.2408358827318165E-2</v>
      </c>
      <c r="R30" s="34">
        <v>60</v>
      </c>
      <c r="S30" s="27">
        <f t="shared" si="6"/>
        <v>1.6666666666666666E-2</v>
      </c>
      <c r="T30" s="73">
        <f t="shared" ref="T30:T93" si="10">IF(ISERROR(G30/P30),H30,G30/P30+H30+I30)</f>
        <v>62094.35091666667</v>
      </c>
      <c r="U30" s="73">
        <f t="shared" si="2"/>
        <v>12923.049166666668</v>
      </c>
      <c r="V30" s="74">
        <f t="shared" si="9"/>
        <v>1706.0199166666669</v>
      </c>
      <c r="W30" s="71">
        <v>0</v>
      </c>
      <c r="X30" s="75">
        <f t="shared" si="7"/>
        <v>76723.420000000013</v>
      </c>
      <c r="Y30" s="91">
        <v>76723.42</v>
      </c>
      <c r="Z30" s="94">
        <f t="shared" si="8"/>
        <v>-1.4551915228366852E-11</v>
      </c>
    </row>
    <row r="31" spans="1:1918" ht="14.25" x14ac:dyDescent="0.2">
      <c r="A31" s="22">
        <v>1840</v>
      </c>
      <c r="B31" s="23" t="s">
        <v>36</v>
      </c>
      <c r="C31" s="51">
        <v>2705309.6600000011</v>
      </c>
      <c r="D31" s="52">
        <v>0</v>
      </c>
      <c r="E31" s="52">
        <v>0</v>
      </c>
      <c r="F31" s="52">
        <v>0</v>
      </c>
      <c r="G31" s="53">
        <f t="shared" si="3"/>
        <v>2705309.6600000011</v>
      </c>
      <c r="H31" s="54">
        <v>0</v>
      </c>
      <c r="I31" s="55">
        <v>0</v>
      </c>
      <c r="J31" s="61">
        <v>1052872.4100000001</v>
      </c>
      <c r="K31" s="63">
        <v>0</v>
      </c>
      <c r="L31" s="63">
        <v>0</v>
      </c>
      <c r="M31" s="62">
        <f t="shared" si="4"/>
        <v>1052872.4100000001</v>
      </c>
      <c r="N31" s="64">
        <v>0</v>
      </c>
      <c r="O31" s="64">
        <v>79251.8</v>
      </c>
      <c r="P31" s="25">
        <v>53.236255615691292</v>
      </c>
      <c r="Q31" s="25">
        <f t="shared" si="5"/>
        <v>1.8784191120031584E-2</v>
      </c>
      <c r="R31" s="34">
        <v>65</v>
      </c>
      <c r="S31" s="27">
        <f t="shared" si="6"/>
        <v>1.5384615384615385E-2</v>
      </c>
      <c r="T31" s="73">
        <f t="shared" si="10"/>
        <v>50817.053692307687</v>
      </c>
      <c r="U31" s="73">
        <f t="shared" si="2"/>
        <v>16198.037076923079</v>
      </c>
      <c r="V31" s="74">
        <f t="shared" si="9"/>
        <v>609.62923076923084</v>
      </c>
      <c r="W31" s="71">
        <v>0</v>
      </c>
      <c r="X31" s="75">
        <f t="shared" si="7"/>
        <v>67624.72</v>
      </c>
      <c r="Y31" s="91">
        <v>67624.72</v>
      </c>
      <c r="Z31" s="94">
        <f t="shared" si="8"/>
        <v>0</v>
      </c>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2"/>
      <c r="NI31" s="2"/>
      <c r="NJ31" s="2"/>
      <c r="NK31" s="2"/>
      <c r="NL31" s="2"/>
      <c r="NM31" s="2"/>
      <c r="NN31" s="2"/>
      <c r="NO31" s="2"/>
      <c r="NP31" s="2"/>
      <c r="NQ31" s="2"/>
      <c r="NR31" s="2"/>
      <c r="NS31" s="2"/>
      <c r="NT31" s="2"/>
      <c r="NU31" s="2"/>
      <c r="NV31" s="2"/>
      <c r="NW31" s="2"/>
      <c r="NX31" s="2"/>
      <c r="NY31" s="2"/>
      <c r="NZ31" s="2"/>
      <c r="OA31" s="2"/>
      <c r="OB31" s="2"/>
      <c r="OC31" s="2"/>
      <c r="OD31" s="2"/>
      <c r="OE31" s="2"/>
      <c r="OF31" s="2"/>
      <c r="OG31" s="2"/>
      <c r="OH31" s="2"/>
      <c r="OI31" s="2"/>
      <c r="OJ31" s="2"/>
      <c r="OK31" s="2"/>
      <c r="OL31" s="2"/>
      <c r="OM31" s="2"/>
      <c r="ON31" s="2"/>
      <c r="OO31" s="2"/>
      <c r="OP31" s="2"/>
      <c r="OQ31" s="2"/>
      <c r="OR31" s="2"/>
      <c r="OS31" s="2"/>
      <c r="OT31" s="2"/>
      <c r="OU31" s="2"/>
      <c r="OV31" s="2"/>
      <c r="OW31" s="2"/>
      <c r="OX31" s="2"/>
      <c r="OY31" s="2"/>
      <c r="OZ31" s="2"/>
      <c r="PA31" s="2"/>
      <c r="PB31" s="2"/>
      <c r="PC31" s="2"/>
      <c r="PD31" s="2"/>
      <c r="PE31" s="2"/>
      <c r="PF31" s="2"/>
      <c r="PG31" s="2"/>
      <c r="PH31" s="2"/>
      <c r="PI31" s="2"/>
      <c r="PJ31" s="2"/>
      <c r="PK31" s="2"/>
      <c r="PL31" s="2"/>
      <c r="PM31" s="2"/>
      <c r="PN31" s="2"/>
      <c r="PO31" s="2"/>
      <c r="PP31" s="2"/>
      <c r="PQ31" s="2"/>
      <c r="PR31" s="2"/>
      <c r="PS31" s="2"/>
      <c r="PT31" s="2"/>
      <c r="PU31" s="2"/>
      <c r="PV31" s="2"/>
      <c r="PW31" s="2"/>
      <c r="PX31" s="2"/>
      <c r="PY31" s="2"/>
      <c r="PZ31" s="2"/>
      <c r="QA31" s="2"/>
      <c r="QB31" s="2"/>
      <c r="QC31" s="2"/>
      <c r="QD31" s="2"/>
      <c r="QE31" s="2"/>
      <c r="QF31" s="2"/>
      <c r="QG31" s="2"/>
      <c r="QH31" s="2"/>
      <c r="QI31" s="2"/>
      <c r="QJ31" s="2"/>
      <c r="QK31" s="2"/>
      <c r="QL31" s="2"/>
      <c r="QM31" s="2"/>
      <c r="QN31" s="2"/>
      <c r="QO31" s="2"/>
      <c r="QP31" s="2"/>
      <c r="QQ31" s="2"/>
      <c r="QR31" s="2"/>
      <c r="QS31" s="2"/>
      <c r="QT31" s="2"/>
      <c r="QU31" s="2"/>
      <c r="QV31" s="2"/>
      <c r="QW31" s="2"/>
      <c r="QX31" s="2"/>
      <c r="QY31" s="2"/>
      <c r="QZ31" s="2"/>
      <c r="RA31" s="2"/>
      <c r="RB31" s="2"/>
      <c r="RC31" s="2"/>
      <c r="RD31" s="2"/>
      <c r="RE31" s="2"/>
      <c r="RF31" s="2"/>
      <c r="RG31" s="2"/>
      <c r="RH31" s="2"/>
      <c r="RI31" s="2"/>
      <c r="RJ31" s="2"/>
      <c r="RK31" s="2"/>
      <c r="RL31" s="2"/>
      <c r="RM31" s="2"/>
      <c r="RN31" s="2"/>
      <c r="RO31" s="2"/>
      <c r="RP31" s="2"/>
      <c r="RQ31" s="2"/>
      <c r="RR31" s="2"/>
      <c r="RS31" s="2"/>
      <c r="RT31" s="2"/>
      <c r="RU31" s="2"/>
      <c r="RV31" s="2"/>
      <c r="RW31" s="2"/>
      <c r="RX31" s="2"/>
      <c r="RY31" s="2"/>
      <c r="RZ31" s="2"/>
      <c r="SA31" s="2"/>
      <c r="SB31" s="2"/>
      <c r="SC31" s="2"/>
      <c r="SD31" s="2"/>
      <c r="SE31" s="2"/>
      <c r="SF31" s="2"/>
      <c r="SG31" s="2"/>
      <c r="SH31" s="2"/>
      <c r="SI31" s="2"/>
      <c r="SJ31" s="2"/>
      <c r="SK31" s="2"/>
      <c r="SL31" s="2"/>
      <c r="SM31" s="2"/>
      <c r="SN31" s="2"/>
      <c r="SO31" s="2"/>
      <c r="SP31" s="2"/>
      <c r="SQ31" s="2"/>
      <c r="SR31" s="2"/>
      <c r="SS31" s="2"/>
      <c r="ST31" s="2"/>
      <c r="SU31" s="2"/>
      <c r="SV31" s="2"/>
      <c r="SW31" s="2"/>
      <c r="SX31" s="2"/>
      <c r="SY31" s="2"/>
      <c r="SZ31" s="2"/>
      <c r="TA31" s="2"/>
      <c r="TB31" s="2"/>
      <c r="TC31" s="2"/>
      <c r="TD31" s="2"/>
      <c r="TE31" s="2"/>
      <c r="TF31" s="2"/>
      <c r="TG31" s="2"/>
      <c r="TH31" s="2"/>
      <c r="TI31" s="2"/>
      <c r="TJ31" s="2"/>
      <c r="TK31" s="2"/>
      <c r="TL31" s="2"/>
      <c r="TM31" s="2"/>
      <c r="TN31" s="2"/>
      <c r="TO31" s="2"/>
      <c r="TP31" s="2"/>
      <c r="TQ31" s="2"/>
      <c r="TR31" s="2"/>
      <c r="TS31" s="2"/>
      <c r="TT31" s="2"/>
      <c r="TU31" s="2"/>
      <c r="TV31" s="2"/>
      <c r="TW31" s="2"/>
      <c r="TX31" s="2"/>
      <c r="TY31" s="2"/>
      <c r="TZ31" s="2"/>
      <c r="UA31" s="2"/>
      <c r="UB31" s="2"/>
      <c r="UC31" s="2"/>
      <c r="UD31" s="2"/>
      <c r="UE31" s="2"/>
      <c r="UF31" s="2"/>
      <c r="UG31" s="2"/>
      <c r="UH31" s="2"/>
      <c r="UI31" s="2"/>
      <c r="UJ31" s="2"/>
      <c r="UK31" s="2"/>
      <c r="UL31" s="2"/>
      <c r="UM31" s="2"/>
      <c r="UN31" s="2"/>
      <c r="UO31" s="2"/>
      <c r="UP31" s="2"/>
      <c r="UQ31" s="2"/>
      <c r="UR31" s="2"/>
      <c r="US31" s="2"/>
      <c r="UT31" s="2"/>
      <c r="UU31" s="2"/>
      <c r="UV31" s="2"/>
      <c r="UW31" s="2"/>
      <c r="UX31" s="2"/>
      <c r="UY31" s="2"/>
      <c r="UZ31" s="2"/>
      <c r="VA31" s="2"/>
      <c r="VB31" s="2"/>
      <c r="VC31" s="2"/>
      <c r="VD31" s="2"/>
      <c r="VE31" s="2"/>
      <c r="VF31" s="2"/>
      <c r="VG31" s="2"/>
      <c r="VH31" s="2"/>
      <c r="VI31" s="2"/>
      <c r="VJ31" s="2"/>
      <c r="VK31" s="2"/>
      <c r="VL31" s="2"/>
      <c r="VM31" s="2"/>
      <c r="VN31" s="2"/>
      <c r="VO31" s="2"/>
      <c r="VP31" s="2"/>
      <c r="VQ31" s="2"/>
      <c r="VR31" s="2"/>
      <c r="VS31" s="2"/>
      <c r="VT31" s="2"/>
      <c r="VU31" s="2"/>
      <c r="VV31" s="2"/>
      <c r="VW31" s="2"/>
      <c r="VX31" s="2"/>
      <c r="VY31" s="2"/>
      <c r="VZ31" s="2"/>
      <c r="WA31" s="2"/>
      <c r="WB31" s="2"/>
      <c r="WC31" s="2"/>
      <c r="WD31" s="2"/>
      <c r="WE31" s="2"/>
      <c r="WF31" s="2"/>
      <c r="WG31" s="2"/>
      <c r="WH31" s="2"/>
      <c r="WI31" s="2"/>
      <c r="WJ31" s="2"/>
      <c r="WK31" s="2"/>
      <c r="WL31" s="2"/>
      <c r="WM31" s="2"/>
      <c r="WN31" s="2"/>
      <c r="WO31" s="2"/>
      <c r="WP31" s="2"/>
      <c r="WQ31" s="2"/>
      <c r="WR31" s="2"/>
      <c r="WS31" s="2"/>
      <c r="WT31" s="2"/>
      <c r="WU31" s="2"/>
      <c r="WV31" s="2"/>
      <c r="WW31" s="2"/>
      <c r="WX31" s="2"/>
      <c r="WY31" s="2"/>
      <c r="WZ31" s="2"/>
      <c r="XA31" s="2"/>
      <c r="XB31" s="2"/>
      <c r="XC31" s="2"/>
      <c r="XD31" s="2"/>
      <c r="XE31" s="2"/>
      <c r="XF31" s="2"/>
      <c r="XG31" s="2"/>
      <c r="XH31" s="2"/>
      <c r="XI31" s="2"/>
      <c r="XJ31" s="2"/>
      <c r="XK31" s="2"/>
      <c r="XL31" s="2"/>
      <c r="XM31" s="2"/>
      <c r="XN31" s="2"/>
      <c r="XO31" s="2"/>
      <c r="XP31" s="2"/>
      <c r="XQ31" s="2"/>
      <c r="XR31" s="2"/>
      <c r="XS31" s="2"/>
      <c r="XT31" s="2"/>
      <c r="XU31" s="2"/>
      <c r="XV31" s="2"/>
      <c r="XW31" s="2"/>
      <c r="XX31" s="2"/>
      <c r="XY31" s="2"/>
      <c r="XZ31" s="2"/>
      <c r="YA31" s="2"/>
      <c r="YB31" s="2"/>
      <c r="YC31" s="2"/>
      <c r="YD31" s="2"/>
      <c r="YE31" s="2"/>
      <c r="YF31" s="2"/>
      <c r="YG31" s="2"/>
      <c r="YH31" s="2"/>
      <c r="YI31" s="2"/>
      <c r="YJ31" s="2"/>
      <c r="YK31" s="2"/>
      <c r="YL31" s="2"/>
      <c r="YM31" s="2"/>
      <c r="YN31" s="2"/>
      <c r="YO31" s="2"/>
      <c r="YP31" s="2"/>
      <c r="YQ31" s="2"/>
      <c r="YR31" s="2"/>
      <c r="YS31" s="2"/>
      <c r="YT31" s="2"/>
      <c r="YU31" s="2"/>
      <c r="YV31" s="2"/>
      <c r="YW31" s="2"/>
      <c r="YX31" s="2"/>
      <c r="YY31" s="2"/>
      <c r="YZ31" s="2"/>
      <c r="ZA31" s="2"/>
      <c r="ZB31" s="2"/>
      <c r="ZC31" s="2"/>
      <c r="ZD31" s="2"/>
      <c r="ZE31" s="2"/>
      <c r="ZF31" s="2"/>
      <c r="ZG31" s="2"/>
      <c r="ZH31" s="2"/>
      <c r="ZI31" s="2"/>
      <c r="ZJ31" s="2"/>
      <c r="ZK31" s="2"/>
      <c r="ZL31" s="2"/>
      <c r="ZM31" s="2"/>
      <c r="ZN31" s="2"/>
      <c r="ZO31" s="2"/>
      <c r="ZP31" s="2"/>
      <c r="ZQ31" s="2"/>
      <c r="ZR31" s="2"/>
      <c r="ZS31" s="2"/>
      <c r="ZT31" s="2"/>
      <c r="ZU31" s="2"/>
      <c r="ZV31" s="2"/>
      <c r="ZW31" s="2"/>
      <c r="ZX31" s="2"/>
      <c r="ZY31" s="2"/>
      <c r="ZZ31" s="2"/>
      <c r="AAA31" s="2"/>
      <c r="AAB31" s="2"/>
      <c r="AAC31" s="2"/>
      <c r="AAD31" s="2"/>
      <c r="AAE31" s="2"/>
      <c r="AAF31" s="2"/>
      <c r="AAG31" s="2"/>
      <c r="AAH31" s="2"/>
      <c r="AAI31" s="2"/>
      <c r="AAJ31" s="2"/>
      <c r="AAK31" s="2"/>
      <c r="AAL31" s="2"/>
      <c r="AAM31" s="2"/>
      <c r="AAN31" s="2"/>
      <c r="AAO31" s="2"/>
      <c r="AAP31" s="2"/>
      <c r="AAQ31" s="2"/>
      <c r="AAR31" s="2"/>
      <c r="AAS31" s="2"/>
      <c r="AAT31" s="2"/>
      <c r="AAU31" s="2"/>
      <c r="AAV31" s="2"/>
      <c r="AAW31" s="2"/>
      <c r="AAX31" s="2"/>
      <c r="AAY31" s="2"/>
      <c r="AAZ31" s="2"/>
      <c r="ABA31" s="2"/>
      <c r="ABB31" s="2"/>
      <c r="ABC31" s="2"/>
      <c r="ABD31" s="2"/>
      <c r="ABE31" s="2"/>
      <c r="ABF31" s="2"/>
      <c r="ABG31" s="2"/>
      <c r="ABH31" s="2"/>
      <c r="ABI31" s="2"/>
      <c r="ABJ31" s="2"/>
      <c r="ABK31" s="2"/>
      <c r="ABL31" s="2"/>
      <c r="ABM31" s="2"/>
      <c r="ABN31" s="2"/>
      <c r="ABO31" s="2"/>
      <c r="ABP31" s="2"/>
      <c r="ABQ31" s="2"/>
      <c r="ABR31" s="2"/>
      <c r="ABS31" s="2"/>
      <c r="ABT31" s="2"/>
      <c r="ABU31" s="2"/>
      <c r="ABV31" s="2"/>
      <c r="ABW31" s="2"/>
      <c r="ABX31" s="2"/>
      <c r="ABY31" s="2"/>
      <c r="ABZ31" s="2"/>
      <c r="ACA31" s="2"/>
      <c r="ACB31" s="2"/>
      <c r="ACC31" s="2"/>
      <c r="ACD31" s="2"/>
      <c r="ACE31" s="2"/>
      <c r="ACF31" s="2"/>
      <c r="ACG31" s="2"/>
      <c r="ACH31" s="2"/>
      <c r="ACI31" s="2"/>
      <c r="ACJ31" s="2"/>
      <c r="ACK31" s="2"/>
      <c r="ACL31" s="2"/>
      <c r="ACM31" s="2"/>
      <c r="ACN31" s="2"/>
      <c r="ACO31" s="2"/>
      <c r="ACP31" s="2"/>
      <c r="ACQ31" s="2"/>
      <c r="ACR31" s="2"/>
      <c r="ACS31" s="2"/>
      <c r="ACT31" s="2"/>
      <c r="ACU31" s="2"/>
      <c r="ACV31" s="2"/>
      <c r="ACW31" s="2"/>
      <c r="ACX31" s="2"/>
      <c r="ACY31" s="2"/>
      <c r="ACZ31" s="2"/>
      <c r="ADA31" s="2"/>
      <c r="ADB31" s="2"/>
      <c r="ADC31" s="2"/>
      <c r="ADD31" s="2"/>
      <c r="ADE31" s="2"/>
      <c r="ADF31" s="2"/>
      <c r="ADG31" s="2"/>
      <c r="ADH31" s="2"/>
      <c r="ADI31" s="2"/>
      <c r="ADJ31" s="2"/>
      <c r="ADK31" s="2"/>
      <c r="ADL31" s="2"/>
      <c r="ADM31" s="2"/>
      <c r="ADN31" s="2"/>
      <c r="ADO31" s="2"/>
      <c r="ADP31" s="2"/>
      <c r="ADQ31" s="2"/>
      <c r="ADR31" s="2"/>
      <c r="ADS31" s="2"/>
      <c r="ADT31" s="2"/>
      <c r="ADU31" s="2"/>
      <c r="ADV31" s="2"/>
      <c r="ADW31" s="2"/>
      <c r="ADX31" s="2"/>
      <c r="ADY31" s="2"/>
      <c r="ADZ31" s="2"/>
      <c r="AEA31" s="2"/>
      <c r="AEB31" s="2"/>
      <c r="AEC31" s="2"/>
      <c r="AED31" s="2"/>
      <c r="AEE31" s="2"/>
      <c r="AEF31" s="2"/>
      <c r="AEG31" s="2"/>
      <c r="AEH31" s="2"/>
      <c r="AEI31" s="2"/>
      <c r="AEJ31" s="2"/>
      <c r="AEK31" s="2"/>
      <c r="AEL31" s="2"/>
      <c r="AEM31" s="2"/>
      <c r="AEN31" s="2"/>
      <c r="AEO31" s="2"/>
      <c r="AEP31" s="2"/>
      <c r="AEQ31" s="2"/>
      <c r="AER31" s="2"/>
      <c r="AES31" s="2"/>
      <c r="AET31" s="2"/>
      <c r="AEU31" s="2"/>
      <c r="AEV31" s="2"/>
      <c r="AEW31" s="2"/>
      <c r="AEX31" s="2"/>
      <c r="AEY31" s="2"/>
      <c r="AEZ31" s="2"/>
      <c r="AFA31" s="2"/>
      <c r="AFB31" s="2"/>
      <c r="AFC31" s="2"/>
      <c r="AFD31" s="2"/>
      <c r="AFE31" s="2"/>
      <c r="AFF31" s="2"/>
      <c r="AFG31" s="2"/>
      <c r="AFH31" s="2"/>
      <c r="AFI31" s="2"/>
      <c r="AFJ31" s="2"/>
      <c r="AFK31" s="2"/>
      <c r="AFL31" s="2"/>
      <c r="AFM31" s="2"/>
      <c r="AFN31" s="2"/>
      <c r="AFO31" s="2"/>
      <c r="AFP31" s="2"/>
      <c r="AFQ31" s="2"/>
      <c r="AFR31" s="2"/>
      <c r="AFS31" s="2"/>
      <c r="AFT31" s="2"/>
      <c r="AFU31" s="2"/>
      <c r="AFV31" s="2"/>
      <c r="AFW31" s="2"/>
      <c r="AFX31" s="2"/>
      <c r="AFY31" s="2"/>
      <c r="AFZ31" s="2"/>
      <c r="AGA31" s="2"/>
      <c r="AGB31" s="2"/>
      <c r="AGC31" s="2"/>
      <c r="AGD31" s="2"/>
      <c r="AGE31" s="2"/>
      <c r="AGF31" s="2"/>
      <c r="AGG31" s="2"/>
      <c r="AGH31" s="2"/>
      <c r="AGI31" s="2"/>
      <c r="AGJ31" s="2"/>
      <c r="AGK31" s="2"/>
      <c r="AGL31" s="2"/>
      <c r="AGM31" s="2"/>
      <c r="AGN31" s="2"/>
      <c r="AGO31" s="2"/>
      <c r="AGP31" s="2"/>
      <c r="AGQ31" s="2"/>
      <c r="AGR31" s="2"/>
      <c r="AGS31" s="2"/>
      <c r="AGT31" s="2"/>
      <c r="AGU31" s="2"/>
      <c r="AGV31" s="2"/>
      <c r="AGW31" s="2"/>
      <c r="AGX31" s="2"/>
      <c r="AGY31" s="2"/>
      <c r="AGZ31" s="2"/>
      <c r="AHA31" s="2"/>
      <c r="AHB31" s="2"/>
      <c r="AHC31" s="2"/>
      <c r="AHD31" s="2"/>
      <c r="AHE31" s="2"/>
      <c r="AHF31" s="2"/>
      <c r="AHG31" s="2"/>
      <c r="AHH31" s="2"/>
      <c r="AHI31" s="2"/>
      <c r="AHJ31" s="2"/>
      <c r="AHK31" s="2"/>
      <c r="AHL31" s="2"/>
      <c r="AHM31" s="2"/>
      <c r="AHN31" s="2"/>
      <c r="AHO31" s="2"/>
      <c r="AHP31" s="2"/>
      <c r="AHQ31" s="2"/>
      <c r="AHR31" s="2"/>
      <c r="AHS31" s="2"/>
      <c r="AHT31" s="2"/>
      <c r="AHU31" s="2"/>
      <c r="AHV31" s="2"/>
      <c r="AHW31" s="2"/>
      <c r="AHX31" s="2"/>
      <c r="AHY31" s="2"/>
      <c r="AHZ31" s="2"/>
      <c r="AIA31" s="2"/>
      <c r="AIB31" s="2"/>
      <c r="AIC31" s="2"/>
      <c r="AID31" s="2"/>
      <c r="AIE31" s="2"/>
      <c r="AIF31" s="2"/>
      <c r="AIG31" s="2"/>
      <c r="AIH31" s="2"/>
      <c r="AII31" s="2"/>
      <c r="AIJ31" s="2"/>
      <c r="AIK31" s="2"/>
      <c r="AIL31" s="2"/>
      <c r="AIM31" s="2"/>
      <c r="AIN31" s="2"/>
      <c r="AIO31" s="2"/>
      <c r="AIP31" s="2"/>
      <c r="AIQ31" s="2"/>
      <c r="AIR31" s="2"/>
      <c r="AIS31" s="2"/>
      <c r="AIT31" s="2"/>
      <c r="AIU31" s="2"/>
      <c r="AIV31" s="2"/>
      <c r="AIW31" s="2"/>
      <c r="AIX31" s="2"/>
      <c r="AIY31" s="2"/>
      <c r="AIZ31" s="2"/>
      <c r="AJA31" s="2"/>
      <c r="AJB31" s="2"/>
      <c r="AJC31" s="2"/>
      <c r="AJD31" s="2"/>
      <c r="AJE31" s="2"/>
      <c r="AJF31" s="2"/>
      <c r="AJG31" s="2"/>
      <c r="AJH31" s="2"/>
      <c r="AJI31" s="2"/>
      <c r="AJJ31" s="2"/>
      <c r="AJK31" s="2"/>
      <c r="AJL31" s="2"/>
      <c r="AJM31" s="2"/>
      <c r="AJN31" s="2"/>
      <c r="AJO31" s="2"/>
      <c r="AJP31" s="2"/>
      <c r="AJQ31" s="2"/>
      <c r="AJR31" s="2"/>
      <c r="AJS31" s="2"/>
      <c r="AJT31" s="2"/>
      <c r="AJU31" s="2"/>
      <c r="AJV31" s="2"/>
      <c r="AJW31" s="2"/>
      <c r="AJX31" s="2"/>
      <c r="AJY31" s="2"/>
      <c r="AJZ31" s="2"/>
      <c r="AKA31" s="2"/>
      <c r="AKB31" s="2"/>
      <c r="AKC31" s="2"/>
      <c r="AKD31" s="2"/>
      <c r="AKE31" s="2"/>
      <c r="AKF31" s="2"/>
      <c r="AKG31" s="2"/>
      <c r="AKH31" s="2"/>
      <c r="AKI31" s="2"/>
      <c r="AKJ31" s="2"/>
      <c r="AKK31" s="2"/>
      <c r="AKL31" s="2"/>
      <c r="AKM31" s="2"/>
      <c r="AKN31" s="2"/>
      <c r="AKO31" s="2"/>
      <c r="AKP31" s="2"/>
      <c r="AKQ31" s="2"/>
      <c r="AKR31" s="2"/>
      <c r="AKS31" s="2"/>
      <c r="AKT31" s="2"/>
      <c r="AKU31" s="2"/>
      <c r="AKV31" s="2"/>
      <c r="AKW31" s="2"/>
      <c r="AKX31" s="2"/>
      <c r="AKY31" s="2"/>
      <c r="AKZ31" s="2"/>
      <c r="ALA31" s="2"/>
      <c r="ALB31" s="2"/>
      <c r="ALC31" s="2"/>
      <c r="ALD31" s="2"/>
      <c r="ALE31" s="2"/>
      <c r="ALF31" s="2"/>
      <c r="ALG31" s="2"/>
      <c r="ALH31" s="2"/>
      <c r="ALI31" s="2"/>
      <c r="ALJ31" s="2"/>
      <c r="ALK31" s="2"/>
      <c r="ALL31" s="2"/>
      <c r="ALM31" s="2"/>
      <c r="ALN31" s="2"/>
      <c r="ALO31" s="2"/>
      <c r="ALP31" s="2"/>
      <c r="ALQ31" s="2"/>
      <c r="ALR31" s="2"/>
      <c r="ALS31" s="2"/>
      <c r="ALT31" s="2"/>
      <c r="ALU31" s="2"/>
      <c r="ALV31" s="2"/>
      <c r="ALW31" s="2"/>
      <c r="ALX31" s="2"/>
      <c r="ALY31" s="2"/>
      <c r="ALZ31" s="2"/>
      <c r="AMA31" s="2"/>
      <c r="AMB31" s="2"/>
      <c r="AMC31" s="2"/>
      <c r="AMD31" s="2"/>
      <c r="AME31" s="2"/>
      <c r="AMF31" s="2"/>
      <c r="AMG31" s="2"/>
      <c r="AMH31" s="2"/>
      <c r="AMI31" s="2"/>
      <c r="AMJ31" s="2"/>
      <c r="AMK31" s="2"/>
      <c r="AML31" s="2"/>
      <c r="AMM31" s="2"/>
      <c r="AMN31" s="2"/>
      <c r="AMO31" s="2"/>
      <c r="AMP31" s="2"/>
      <c r="AMQ31" s="2"/>
      <c r="AMR31" s="2"/>
      <c r="AMS31" s="2"/>
      <c r="AMT31" s="2"/>
      <c r="AMU31" s="2"/>
      <c r="AMV31" s="2"/>
      <c r="AMW31" s="2"/>
      <c r="AMX31" s="2"/>
      <c r="AMY31" s="2"/>
      <c r="AMZ31" s="2"/>
      <c r="ANA31" s="2"/>
      <c r="ANB31" s="2"/>
      <c r="ANC31" s="2"/>
      <c r="AND31" s="2"/>
      <c r="ANE31" s="2"/>
      <c r="ANF31" s="2"/>
      <c r="ANG31" s="2"/>
      <c r="ANH31" s="2"/>
      <c r="ANI31" s="2"/>
      <c r="ANJ31" s="2"/>
      <c r="ANK31" s="2"/>
      <c r="ANL31" s="2"/>
      <c r="ANM31" s="2"/>
      <c r="ANN31" s="2"/>
      <c r="ANO31" s="2"/>
      <c r="ANP31" s="2"/>
      <c r="ANQ31" s="2"/>
      <c r="ANR31" s="2"/>
      <c r="ANS31" s="2"/>
      <c r="ANT31" s="2"/>
      <c r="ANU31" s="2"/>
      <c r="ANV31" s="2"/>
      <c r="ANW31" s="2"/>
      <c r="ANX31" s="2"/>
      <c r="ANY31" s="2"/>
      <c r="ANZ31" s="2"/>
      <c r="AOA31" s="2"/>
      <c r="AOB31" s="2"/>
      <c r="AOC31" s="2"/>
      <c r="AOD31" s="2"/>
      <c r="AOE31" s="2"/>
      <c r="AOF31" s="2"/>
      <c r="AOG31" s="2"/>
      <c r="AOH31" s="2"/>
      <c r="AOI31" s="2"/>
      <c r="AOJ31" s="2"/>
      <c r="AOK31" s="2"/>
      <c r="AOL31" s="2"/>
      <c r="AOM31" s="2"/>
      <c r="AON31" s="2"/>
      <c r="AOO31" s="2"/>
      <c r="AOP31" s="2"/>
      <c r="AOQ31" s="2"/>
      <c r="AOR31" s="2"/>
      <c r="AOS31" s="2"/>
      <c r="AOT31" s="2"/>
      <c r="AOU31" s="2"/>
      <c r="AOV31" s="2"/>
      <c r="AOW31" s="2"/>
      <c r="AOX31" s="2"/>
      <c r="AOY31" s="2"/>
      <c r="AOZ31" s="2"/>
      <c r="APA31" s="2"/>
      <c r="APB31" s="2"/>
      <c r="APC31" s="2"/>
      <c r="APD31" s="2"/>
      <c r="APE31" s="2"/>
      <c r="APF31" s="2"/>
      <c r="APG31" s="2"/>
      <c r="APH31" s="2"/>
      <c r="API31" s="2"/>
      <c r="APJ31" s="2"/>
      <c r="APK31" s="2"/>
      <c r="APL31" s="2"/>
      <c r="APM31" s="2"/>
      <c r="APN31" s="2"/>
      <c r="APO31" s="2"/>
      <c r="APP31" s="2"/>
      <c r="APQ31" s="2"/>
      <c r="APR31" s="2"/>
      <c r="APS31" s="2"/>
      <c r="APT31" s="2"/>
      <c r="APU31" s="2"/>
      <c r="APV31" s="2"/>
      <c r="APW31" s="2"/>
      <c r="APX31" s="2"/>
      <c r="APY31" s="2"/>
      <c r="APZ31" s="2"/>
      <c r="AQA31" s="2"/>
      <c r="AQB31" s="2"/>
      <c r="AQC31" s="2"/>
      <c r="AQD31" s="2"/>
      <c r="AQE31" s="2"/>
      <c r="AQF31" s="2"/>
      <c r="AQG31" s="2"/>
      <c r="AQH31" s="2"/>
      <c r="AQI31" s="2"/>
      <c r="AQJ31" s="2"/>
      <c r="AQK31" s="2"/>
      <c r="AQL31" s="2"/>
      <c r="AQM31" s="2"/>
      <c r="AQN31" s="2"/>
      <c r="AQO31" s="2"/>
      <c r="AQP31" s="2"/>
      <c r="AQQ31" s="2"/>
      <c r="AQR31" s="2"/>
      <c r="AQS31" s="2"/>
      <c r="AQT31" s="2"/>
      <c r="AQU31" s="2"/>
      <c r="AQV31" s="2"/>
      <c r="AQW31" s="2"/>
      <c r="AQX31" s="2"/>
      <c r="AQY31" s="2"/>
      <c r="AQZ31" s="2"/>
      <c r="ARA31" s="2"/>
      <c r="ARB31" s="2"/>
      <c r="ARC31" s="2"/>
      <c r="ARD31" s="2"/>
      <c r="ARE31" s="2"/>
      <c r="ARF31" s="2"/>
      <c r="ARG31" s="2"/>
      <c r="ARH31" s="2"/>
      <c r="ARI31" s="2"/>
      <c r="ARJ31" s="2"/>
      <c r="ARK31" s="2"/>
      <c r="ARL31" s="2"/>
      <c r="ARM31" s="2"/>
      <c r="ARN31" s="2"/>
      <c r="ARO31" s="2"/>
      <c r="ARP31" s="2"/>
      <c r="ARQ31" s="2"/>
      <c r="ARR31" s="2"/>
      <c r="ARS31" s="2"/>
      <c r="ART31" s="2"/>
      <c r="ARU31" s="2"/>
      <c r="ARV31" s="2"/>
      <c r="ARW31" s="2"/>
      <c r="ARX31" s="2"/>
      <c r="ARY31" s="2"/>
      <c r="ARZ31" s="2"/>
      <c r="ASA31" s="2"/>
      <c r="ASB31" s="2"/>
      <c r="ASC31" s="2"/>
      <c r="ASD31" s="2"/>
      <c r="ASE31" s="2"/>
      <c r="ASF31" s="2"/>
      <c r="ASG31" s="2"/>
      <c r="ASH31" s="2"/>
      <c r="ASI31" s="2"/>
      <c r="ASJ31" s="2"/>
      <c r="ASK31" s="2"/>
      <c r="ASL31" s="2"/>
      <c r="ASM31" s="2"/>
      <c r="ASN31" s="2"/>
      <c r="ASO31" s="2"/>
      <c r="ASP31" s="2"/>
      <c r="ASQ31" s="2"/>
      <c r="ASR31" s="2"/>
      <c r="ASS31" s="2"/>
      <c r="AST31" s="2"/>
      <c r="ASU31" s="2"/>
      <c r="ASV31" s="2"/>
      <c r="ASW31" s="2"/>
      <c r="ASX31" s="2"/>
      <c r="ASY31" s="2"/>
      <c r="ASZ31" s="2"/>
      <c r="ATA31" s="2"/>
      <c r="ATB31" s="2"/>
      <c r="ATC31" s="2"/>
      <c r="ATD31" s="2"/>
      <c r="ATE31" s="2"/>
      <c r="ATF31" s="2"/>
      <c r="ATG31" s="2"/>
      <c r="ATH31" s="2"/>
      <c r="ATI31" s="2"/>
      <c r="ATJ31" s="2"/>
      <c r="ATK31" s="2"/>
      <c r="ATL31" s="2"/>
      <c r="ATM31" s="2"/>
      <c r="ATN31" s="2"/>
      <c r="ATO31" s="2"/>
      <c r="ATP31" s="2"/>
      <c r="ATQ31" s="2"/>
      <c r="ATR31" s="2"/>
      <c r="ATS31" s="2"/>
      <c r="ATT31" s="2"/>
      <c r="ATU31" s="2"/>
      <c r="ATV31" s="2"/>
      <c r="ATW31" s="2"/>
      <c r="ATX31" s="2"/>
      <c r="ATY31" s="2"/>
      <c r="ATZ31" s="2"/>
      <c r="AUA31" s="2"/>
      <c r="AUB31" s="2"/>
      <c r="AUC31" s="2"/>
      <c r="AUD31" s="2"/>
      <c r="AUE31" s="2"/>
      <c r="AUF31" s="2"/>
      <c r="AUG31" s="2"/>
      <c r="AUH31" s="2"/>
      <c r="AUI31" s="2"/>
      <c r="AUJ31" s="2"/>
      <c r="AUK31" s="2"/>
      <c r="AUL31" s="2"/>
      <c r="AUM31" s="2"/>
      <c r="AUN31" s="2"/>
      <c r="AUO31" s="2"/>
      <c r="AUP31" s="2"/>
      <c r="AUQ31" s="2"/>
      <c r="AUR31" s="2"/>
      <c r="AUS31" s="2"/>
      <c r="AUT31" s="2"/>
      <c r="AUU31" s="2"/>
      <c r="AUV31" s="2"/>
      <c r="AUW31" s="2"/>
      <c r="AUX31" s="2"/>
      <c r="AUY31" s="2"/>
      <c r="AUZ31" s="2"/>
      <c r="AVA31" s="2"/>
      <c r="AVB31" s="2"/>
      <c r="AVC31" s="2"/>
      <c r="AVD31" s="2"/>
      <c r="AVE31" s="2"/>
      <c r="AVF31" s="2"/>
      <c r="AVG31" s="2"/>
      <c r="AVH31" s="2"/>
      <c r="AVI31" s="2"/>
      <c r="AVJ31" s="2"/>
      <c r="AVK31" s="2"/>
      <c r="AVL31" s="2"/>
      <c r="AVM31" s="2"/>
      <c r="AVN31" s="2"/>
      <c r="AVO31" s="2"/>
      <c r="AVP31" s="2"/>
      <c r="AVQ31" s="2"/>
      <c r="AVR31" s="2"/>
      <c r="AVS31" s="2"/>
      <c r="AVT31" s="2"/>
      <c r="AVU31" s="2"/>
      <c r="AVV31" s="2"/>
      <c r="AVW31" s="2"/>
      <c r="AVX31" s="2"/>
      <c r="AVY31" s="2"/>
      <c r="AVZ31" s="2"/>
      <c r="AWA31" s="2"/>
      <c r="AWB31" s="2"/>
      <c r="AWC31" s="2"/>
      <c r="AWD31" s="2"/>
      <c r="AWE31" s="2"/>
      <c r="AWF31" s="2"/>
      <c r="AWG31" s="2"/>
      <c r="AWH31" s="2"/>
      <c r="AWI31" s="2"/>
      <c r="AWJ31" s="2"/>
      <c r="AWK31" s="2"/>
      <c r="AWL31" s="2"/>
      <c r="AWM31" s="2"/>
      <c r="AWN31" s="2"/>
      <c r="AWO31" s="2"/>
      <c r="AWP31" s="2"/>
      <c r="AWQ31" s="2"/>
      <c r="AWR31" s="2"/>
      <c r="AWS31" s="2"/>
      <c r="AWT31" s="2"/>
      <c r="AWU31" s="2"/>
      <c r="AWV31" s="2"/>
      <c r="AWW31" s="2"/>
      <c r="AWX31" s="2"/>
      <c r="AWY31" s="2"/>
      <c r="AWZ31" s="2"/>
      <c r="AXA31" s="2"/>
      <c r="AXB31" s="2"/>
      <c r="AXC31" s="2"/>
      <c r="AXD31" s="2"/>
      <c r="AXE31" s="2"/>
      <c r="AXF31" s="2"/>
      <c r="AXG31" s="2"/>
      <c r="AXH31" s="2"/>
      <c r="AXI31" s="2"/>
      <c r="AXJ31" s="2"/>
      <c r="AXK31" s="2"/>
      <c r="AXL31" s="2"/>
      <c r="AXM31" s="2"/>
      <c r="AXN31" s="2"/>
      <c r="AXO31" s="2"/>
      <c r="AXP31" s="2"/>
      <c r="AXQ31" s="2"/>
      <c r="AXR31" s="2"/>
      <c r="AXS31" s="2"/>
      <c r="AXT31" s="2"/>
      <c r="AXU31" s="2"/>
      <c r="AXV31" s="2"/>
      <c r="AXW31" s="2"/>
      <c r="AXX31" s="2"/>
      <c r="AXY31" s="2"/>
      <c r="AXZ31" s="2"/>
      <c r="AYA31" s="2"/>
      <c r="AYB31" s="2"/>
      <c r="AYC31" s="2"/>
      <c r="AYD31" s="2"/>
      <c r="AYE31" s="2"/>
      <c r="AYF31" s="2"/>
      <c r="AYG31" s="2"/>
      <c r="AYH31" s="2"/>
      <c r="AYI31" s="2"/>
      <c r="AYJ31" s="2"/>
      <c r="AYK31" s="2"/>
      <c r="AYL31" s="2"/>
      <c r="AYM31" s="2"/>
      <c r="AYN31" s="2"/>
      <c r="AYO31" s="2"/>
      <c r="AYP31" s="2"/>
      <c r="AYQ31" s="2"/>
      <c r="AYR31" s="2"/>
      <c r="AYS31" s="2"/>
      <c r="AYT31" s="2"/>
      <c r="AYU31" s="2"/>
      <c r="AYV31" s="2"/>
      <c r="AYW31" s="2"/>
      <c r="AYX31" s="2"/>
      <c r="AYY31" s="2"/>
      <c r="AYZ31" s="2"/>
      <c r="AZA31" s="2"/>
      <c r="AZB31" s="2"/>
      <c r="AZC31" s="2"/>
      <c r="AZD31" s="2"/>
      <c r="AZE31" s="2"/>
      <c r="AZF31" s="2"/>
      <c r="AZG31" s="2"/>
      <c r="AZH31" s="2"/>
      <c r="AZI31" s="2"/>
      <c r="AZJ31" s="2"/>
      <c r="AZK31" s="2"/>
      <c r="AZL31" s="2"/>
      <c r="AZM31" s="2"/>
      <c r="AZN31" s="2"/>
      <c r="AZO31" s="2"/>
      <c r="AZP31" s="2"/>
      <c r="AZQ31" s="2"/>
      <c r="AZR31" s="2"/>
      <c r="AZS31" s="2"/>
      <c r="AZT31" s="2"/>
      <c r="AZU31" s="2"/>
      <c r="AZV31" s="2"/>
      <c r="AZW31" s="2"/>
      <c r="AZX31" s="2"/>
      <c r="AZY31" s="2"/>
      <c r="AZZ31" s="2"/>
      <c r="BAA31" s="2"/>
      <c r="BAB31" s="2"/>
      <c r="BAC31" s="2"/>
      <c r="BAD31" s="2"/>
      <c r="BAE31" s="2"/>
      <c r="BAF31" s="2"/>
      <c r="BAG31" s="2"/>
      <c r="BAH31" s="2"/>
      <c r="BAI31" s="2"/>
      <c r="BAJ31" s="2"/>
      <c r="BAK31" s="2"/>
      <c r="BAL31" s="2"/>
      <c r="BAM31" s="2"/>
      <c r="BAN31" s="2"/>
      <c r="BAO31" s="2"/>
      <c r="BAP31" s="2"/>
      <c r="BAQ31" s="2"/>
      <c r="BAR31" s="2"/>
      <c r="BAS31" s="2"/>
      <c r="BAT31" s="2"/>
      <c r="BAU31" s="2"/>
      <c r="BAV31" s="2"/>
      <c r="BAW31" s="2"/>
      <c r="BAX31" s="2"/>
      <c r="BAY31" s="2"/>
      <c r="BAZ31" s="2"/>
      <c r="BBA31" s="2"/>
      <c r="BBB31" s="2"/>
      <c r="BBC31" s="2"/>
      <c r="BBD31" s="2"/>
      <c r="BBE31" s="2"/>
      <c r="BBF31" s="2"/>
      <c r="BBG31" s="2"/>
      <c r="BBH31" s="2"/>
      <c r="BBI31" s="2"/>
      <c r="BBJ31" s="2"/>
      <c r="BBK31" s="2"/>
      <c r="BBL31" s="2"/>
      <c r="BBM31" s="2"/>
      <c r="BBN31" s="2"/>
      <c r="BBO31" s="2"/>
      <c r="BBP31" s="2"/>
      <c r="BBQ31" s="2"/>
      <c r="BBR31" s="2"/>
      <c r="BBS31" s="2"/>
      <c r="BBT31" s="2"/>
      <c r="BBU31" s="2"/>
      <c r="BBV31" s="2"/>
      <c r="BBW31" s="2"/>
      <c r="BBX31" s="2"/>
      <c r="BBY31" s="2"/>
      <c r="BBZ31" s="2"/>
      <c r="BCA31" s="2"/>
      <c r="BCB31" s="2"/>
      <c r="BCC31" s="2"/>
      <c r="BCD31" s="2"/>
      <c r="BCE31" s="2"/>
      <c r="BCF31" s="2"/>
      <c r="BCG31" s="2"/>
      <c r="BCH31" s="2"/>
      <c r="BCI31" s="2"/>
      <c r="BCJ31" s="2"/>
      <c r="BCK31" s="2"/>
      <c r="BCL31" s="2"/>
      <c r="BCM31" s="2"/>
      <c r="BCN31" s="2"/>
      <c r="BCO31" s="2"/>
      <c r="BCP31" s="2"/>
      <c r="BCQ31" s="2"/>
      <c r="BCR31" s="2"/>
      <c r="BCS31" s="2"/>
      <c r="BCT31" s="2"/>
      <c r="BCU31" s="2"/>
      <c r="BCV31" s="2"/>
      <c r="BCW31" s="2"/>
      <c r="BCX31" s="2"/>
      <c r="BCY31" s="2"/>
      <c r="BCZ31" s="2"/>
      <c r="BDA31" s="2"/>
      <c r="BDB31" s="2"/>
      <c r="BDC31" s="2"/>
      <c r="BDD31" s="2"/>
      <c r="BDE31" s="2"/>
      <c r="BDF31" s="2"/>
      <c r="BDG31" s="2"/>
      <c r="BDH31" s="2"/>
      <c r="BDI31" s="2"/>
      <c r="BDJ31" s="2"/>
      <c r="BDK31" s="2"/>
      <c r="BDL31" s="2"/>
      <c r="BDM31" s="2"/>
      <c r="BDN31" s="2"/>
      <c r="BDO31" s="2"/>
      <c r="BDP31" s="2"/>
      <c r="BDQ31" s="2"/>
      <c r="BDR31" s="2"/>
      <c r="BDS31" s="2"/>
      <c r="BDT31" s="2"/>
      <c r="BDU31" s="2"/>
      <c r="BDV31" s="2"/>
      <c r="BDW31" s="2"/>
      <c r="BDX31" s="2"/>
      <c r="BDY31" s="2"/>
      <c r="BDZ31" s="2"/>
      <c r="BEA31" s="2"/>
      <c r="BEB31" s="2"/>
      <c r="BEC31" s="2"/>
      <c r="BED31" s="2"/>
      <c r="BEE31" s="2"/>
      <c r="BEF31" s="2"/>
      <c r="BEG31" s="2"/>
      <c r="BEH31" s="2"/>
      <c r="BEI31" s="2"/>
      <c r="BEJ31" s="2"/>
      <c r="BEK31" s="2"/>
      <c r="BEL31" s="2"/>
      <c r="BEM31" s="2"/>
      <c r="BEN31" s="2"/>
      <c r="BEO31" s="2"/>
      <c r="BEP31" s="2"/>
      <c r="BEQ31" s="2"/>
      <c r="BER31" s="2"/>
      <c r="BES31" s="2"/>
      <c r="BET31" s="2"/>
      <c r="BEU31" s="2"/>
      <c r="BEV31" s="2"/>
      <c r="BEW31" s="2"/>
      <c r="BEX31" s="2"/>
      <c r="BEY31" s="2"/>
      <c r="BEZ31" s="2"/>
      <c r="BFA31" s="2"/>
      <c r="BFB31" s="2"/>
      <c r="BFC31" s="2"/>
      <c r="BFD31" s="2"/>
      <c r="BFE31" s="2"/>
      <c r="BFF31" s="2"/>
      <c r="BFG31" s="2"/>
      <c r="BFH31" s="2"/>
      <c r="BFI31" s="2"/>
      <c r="BFJ31" s="2"/>
      <c r="BFK31" s="2"/>
      <c r="BFL31" s="2"/>
      <c r="BFM31" s="2"/>
      <c r="BFN31" s="2"/>
      <c r="BFO31" s="2"/>
      <c r="BFP31" s="2"/>
      <c r="BFQ31" s="2"/>
      <c r="BFR31" s="2"/>
      <c r="BFS31" s="2"/>
      <c r="BFT31" s="2"/>
      <c r="BFU31" s="2"/>
      <c r="BFV31" s="2"/>
      <c r="BFW31" s="2"/>
      <c r="BFX31" s="2"/>
      <c r="BFY31" s="2"/>
      <c r="BFZ31" s="2"/>
      <c r="BGA31" s="2"/>
      <c r="BGB31" s="2"/>
      <c r="BGC31" s="2"/>
      <c r="BGD31" s="2"/>
      <c r="BGE31" s="2"/>
      <c r="BGF31" s="2"/>
      <c r="BGG31" s="2"/>
      <c r="BGH31" s="2"/>
      <c r="BGI31" s="2"/>
      <c r="BGJ31" s="2"/>
      <c r="BGK31" s="2"/>
      <c r="BGL31" s="2"/>
      <c r="BGM31" s="2"/>
      <c r="BGN31" s="2"/>
      <c r="BGO31" s="2"/>
      <c r="BGP31" s="2"/>
      <c r="BGQ31" s="2"/>
      <c r="BGR31" s="2"/>
      <c r="BGS31" s="2"/>
      <c r="BGT31" s="2"/>
      <c r="BGU31" s="2"/>
      <c r="BGV31" s="2"/>
      <c r="BGW31" s="2"/>
      <c r="BGX31" s="2"/>
      <c r="BGY31" s="2"/>
      <c r="BGZ31" s="2"/>
      <c r="BHA31" s="2"/>
      <c r="BHB31" s="2"/>
      <c r="BHC31" s="2"/>
      <c r="BHD31" s="2"/>
      <c r="BHE31" s="2"/>
      <c r="BHF31" s="2"/>
      <c r="BHG31" s="2"/>
      <c r="BHH31" s="2"/>
      <c r="BHI31" s="2"/>
      <c r="BHJ31" s="2"/>
      <c r="BHK31" s="2"/>
      <c r="BHL31" s="2"/>
      <c r="BHM31" s="2"/>
      <c r="BHN31" s="2"/>
      <c r="BHO31" s="2"/>
      <c r="BHP31" s="2"/>
      <c r="BHQ31" s="2"/>
      <c r="BHR31" s="2"/>
      <c r="BHS31" s="2"/>
      <c r="BHT31" s="2"/>
      <c r="BHU31" s="2"/>
      <c r="BHV31" s="2"/>
      <c r="BHW31" s="2"/>
      <c r="BHX31" s="2"/>
      <c r="BHY31" s="2"/>
      <c r="BHZ31" s="2"/>
      <c r="BIA31" s="2"/>
      <c r="BIB31" s="2"/>
      <c r="BIC31" s="2"/>
      <c r="BID31" s="2"/>
      <c r="BIE31" s="2"/>
      <c r="BIF31" s="2"/>
      <c r="BIG31" s="2"/>
      <c r="BIH31" s="2"/>
      <c r="BII31" s="2"/>
      <c r="BIJ31" s="2"/>
      <c r="BIK31" s="2"/>
      <c r="BIL31" s="2"/>
      <c r="BIM31" s="2"/>
      <c r="BIN31" s="2"/>
      <c r="BIO31" s="2"/>
      <c r="BIP31" s="2"/>
      <c r="BIQ31" s="2"/>
      <c r="BIR31" s="2"/>
      <c r="BIS31" s="2"/>
      <c r="BIT31" s="2"/>
      <c r="BIU31" s="2"/>
      <c r="BIV31" s="2"/>
      <c r="BIW31" s="2"/>
      <c r="BIX31" s="2"/>
      <c r="BIY31" s="2"/>
      <c r="BIZ31" s="2"/>
      <c r="BJA31" s="2"/>
      <c r="BJB31" s="2"/>
      <c r="BJC31" s="2"/>
      <c r="BJD31" s="2"/>
      <c r="BJE31" s="2"/>
      <c r="BJF31" s="2"/>
      <c r="BJG31" s="2"/>
      <c r="BJH31" s="2"/>
      <c r="BJI31" s="2"/>
      <c r="BJJ31" s="2"/>
      <c r="BJK31" s="2"/>
      <c r="BJL31" s="2"/>
      <c r="BJM31" s="2"/>
      <c r="BJN31" s="2"/>
      <c r="BJO31" s="2"/>
      <c r="BJP31" s="2"/>
      <c r="BJQ31" s="2"/>
      <c r="BJR31" s="2"/>
      <c r="BJS31" s="2"/>
      <c r="BJT31" s="2"/>
      <c r="BJU31" s="2"/>
      <c r="BJV31" s="2"/>
      <c r="BJW31" s="2"/>
      <c r="BJX31" s="2"/>
      <c r="BJY31" s="2"/>
      <c r="BJZ31" s="2"/>
      <c r="BKA31" s="2"/>
      <c r="BKB31" s="2"/>
      <c r="BKC31" s="2"/>
      <c r="BKD31" s="2"/>
      <c r="BKE31" s="2"/>
      <c r="BKF31" s="2"/>
      <c r="BKG31" s="2"/>
      <c r="BKH31" s="2"/>
      <c r="BKI31" s="2"/>
      <c r="BKJ31" s="2"/>
      <c r="BKK31" s="2"/>
      <c r="BKL31" s="2"/>
      <c r="BKM31" s="2"/>
      <c r="BKN31" s="2"/>
      <c r="BKO31" s="2"/>
      <c r="BKP31" s="2"/>
      <c r="BKQ31" s="2"/>
      <c r="BKR31" s="2"/>
      <c r="BKS31" s="2"/>
      <c r="BKT31" s="2"/>
      <c r="BKU31" s="2"/>
      <c r="BKV31" s="2"/>
      <c r="BKW31" s="2"/>
      <c r="BKX31" s="2"/>
      <c r="BKY31" s="2"/>
      <c r="BKZ31" s="2"/>
      <c r="BLA31" s="2"/>
      <c r="BLB31" s="2"/>
      <c r="BLC31" s="2"/>
      <c r="BLD31" s="2"/>
      <c r="BLE31" s="2"/>
      <c r="BLF31" s="2"/>
      <c r="BLG31" s="2"/>
      <c r="BLH31" s="2"/>
      <c r="BLI31" s="2"/>
      <c r="BLJ31" s="2"/>
      <c r="BLK31" s="2"/>
      <c r="BLL31" s="2"/>
      <c r="BLM31" s="2"/>
      <c r="BLN31" s="2"/>
      <c r="BLO31" s="2"/>
      <c r="BLP31" s="2"/>
      <c r="BLQ31" s="2"/>
      <c r="BLR31" s="2"/>
      <c r="BLS31" s="2"/>
      <c r="BLT31" s="2"/>
      <c r="BLU31" s="2"/>
      <c r="BLV31" s="2"/>
      <c r="BLW31" s="2"/>
      <c r="BLX31" s="2"/>
      <c r="BLY31" s="2"/>
      <c r="BLZ31" s="2"/>
      <c r="BMA31" s="2"/>
      <c r="BMB31" s="2"/>
      <c r="BMC31" s="2"/>
      <c r="BMD31" s="2"/>
      <c r="BME31" s="2"/>
      <c r="BMF31" s="2"/>
      <c r="BMG31" s="2"/>
      <c r="BMH31" s="2"/>
      <c r="BMI31" s="2"/>
      <c r="BMJ31" s="2"/>
      <c r="BMK31" s="2"/>
      <c r="BML31" s="2"/>
      <c r="BMM31" s="2"/>
      <c r="BMN31" s="2"/>
      <c r="BMO31" s="2"/>
      <c r="BMP31" s="2"/>
      <c r="BMQ31" s="2"/>
      <c r="BMR31" s="2"/>
      <c r="BMS31" s="2"/>
      <c r="BMT31" s="2"/>
      <c r="BMU31" s="2"/>
      <c r="BMV31" s="2"/>
      <c r="BMW31" s="2"/>
      <c r="BMX31" s="2"/>
      <c r="BMY31" s="2"/>
      <c r="BMZ31" s="2"/>
      <c r="BNA31" s="2"/>
      <c r="BNB31" s="2"/>
      <c r="BNC31" s="2"/>
      <c r="BND31" s="2"/>
      <c r="BNE31" s="2"/>
      <c r="BNF31" s="2"/>
      <c r="BNG31" s="2"/>
      <c r="BNH31" s="2"/>
      <c r="BNI31" s="2"/>
      <c r="BNJ31" s="2"/>
      <c r="BNK31" s="2"/>
      <c r="BNL31" s="2"/>
      <c r="BNM31" s="2"/>
      <c r="BNN31" s="2"/>
      <c r="BNO31" s="2"/>
      <c r="BNP31" s="2"/>
      <c r="BNQ31" s="2"/>
      <c r="BNR31" s="2"/>
      <c r="BNS31" s="2"/>
      <c r="BNT31" s="2"/>
      <c r="BNU31" s="2"/>
      <c r="BNV31" s="2"/>
      <c r="BNW31" s="2"/>
      <c r="BNX31" s="2"/>
      <c r="BNY31" s="2"/>
      <c r="BNZ31" s="2"/>
      <c r="BOA31" s="2"/>
      <c r="BOB31" s="2"/>
      <c r="BOC31" s="2"/>
      <c r="BOD31" s="2"/>
      <c r="BOE31" s="2"/>
      <c r="BOF31" s="2"/>
      <c r="BOG31" s="2"/>
      <c r="BOH31" s="2"/>
      <c r="BOI31" s="2"/>
      <c r="BOJ31" s="2"/>
      <c r="BOK31" s="2"/>
      <c r="BOL31" s="2"/>
      <c r="BOM31" s="2"/>
      <c r="BON31" s="2"/>
      <c r="BOO31" s="2"/>
      <c r="BOP31" s="2"/>
      <c r="BOQ31" s="2"/>
      <c r="BOR31" s="2"/>
      <c r="BOS31" s="2"/>
      <c r="BOT31" s="2"/>
      <c r="BOU31" s="2"/>
      <c r="BOV31" s="2"/>
      <c r="BOW31" s="2"/>
      <c r="BOX31" s="2"/>
      <c r="BOY31" s="2"/>
      <c r="BOZ31" s="2"/>
      <c r="BPA31" s="2"/>
      <c r="BPB31" s="2"/>
      <c r="BPC31" s="2"/>
      <c r="BPD31" s="2"/>
      <c r="BPE31" s="2"/>
      <c r="BPF31" s="2"/>
      <c r="BPG31" s="2"/>
      <c r="BPH31" s="2"/>
      <c r="BPI31" s="2"/>
      <c r="BPJ31" s="2"/>
      <c r="BPK31" s="2"/>
      <c r="BPL31" s="2"/>
      <c r="BPM31" s="2"/>
      <c r="BPN31" s="2"/>
      <c r="BPO31" s="2"/>
      <c r="BPP31" s="2"/>
      <c r="BPQ31" s="2"/>
      <c r="BPR31" s="2"/>
      <c r="BPS31" s="2"/>
      <c r="BPT31" s="2"/>
      <c r="BPU31" s="2"/>
      <c r="BPV31" s="2"/>
      <c r="BPW31" s="2"/>
      <c r="BPX31" s="2"/>
      <c r="BPY31" s="2"/>
      <c r="BPZ31" s="2"/>
      <c r="BQA31" s="2"/>
      <c r="BQB31" s="2"/>
      <c r="BQC31" s="2"/>
      <c r="BQD31" s="2"/>
      <c r="BQE31" s="2"/>
      <c r="BQF31" s="2"/>
      <c r="BQG31" s="2"/>
      <c r="BQH31" s="2"/>
      <c r="BQI31" s="2"/>
      <c r="BQJ31" s="2"/>
      <c r="BQK31" s="2"/>
      <c r="BQL31" s="2"/>
      <c r="BQM31" s="2"/>
      <c r="BQN31" s="2"/>
      <c r="BQO31" s="2"/>
      <c r="BQP31" s="2"/>
      <c r="BQQ31" s="2"/>
      <c r="BQR31" s="2"/>
      <c r="BQS31" s="2"/>
      <c r="BQT31" s="2"/>
      <c r="BQU31" s="2"/>
      <c r="BQV31" s="2"/>
      <c r="BQW31" s="2"/>
      <c r="BQX31" s="2"/>
      <c r="BQY31" s="2"/>
      <c r="BQZ31" s="2"/>
      <c r="BRA31" s="2"/>
      <c r="BRB31" s="2"/>
      <c r="BRC31" s="2"/>
      <c r="BRD31" s="2"/>
      <c r="BRE31" s="2"/>
      <c r="BRF31" s="2"/>
      <c r="BRG31" s="2"/>
      <c r="BRH31" s="2"/>
      <c r="BRI31" s="2"/>
      <c r="BRJ31" s="2"/>
      <c r="BRK31" s="2"/>
      <c r="BRL31" s="2"/>
      <c r="BRM31" s="2"/>
      <c r="BRN31" s="2"/>
      <c r="BRO31" s="2"/>
      <c r="BRP31" s="2"/>
      <c r="BRQ31" s="2"/>
      <c r="BRR31" s="2"/>
      <c r="BRS31" s="2"/>
      <c r="BRT31" s="2"/>
      <c r="BRU31" s="2"/>
      <c r="BRV31" s="2"/>
      <c r="BRW31" s="2"/>
      <c r="BRX31" s="2"/>
      <c r="BRY31" s="2"/>
      <c r="BRZ31" s="2"/>
      <c r="BSA31" s="2"/>
      <c r="BSB31" s="2"/>
      <c r="BSC31" s="2"/>
      <c r="BSD31" s="2"/>
      <c r="BSE31" s="2"/>
      <c r="BSF31" s="2"/>
      <c r="BSG31" s="2"/>
      <c r="BSH31" s="2"/>
      <c r="BSI31" s="2"/>
      <c r="BSJ31" s="2"/>
      <c r="BSK31" s="2"/>
      <c r="BSL31" s="2"/>
      <c r="BSM31" s="2"/>
      <c r="BSN31" s="2"/>
      <c r="BSO31" s="2"/>
      <c r="BSP31" s="2"/>
      <c r="BSQ31" s="2"/>
      <c r="BSR31" s="2"/>
      <c r="BSS31" s="2"/>
      <c r="BST31" s="2"/>
      <c r="BSU31" s="2"/>
      <c r="BSV31" s="2"/>
      <c r="BSW31" s="2"/>
      <c r="BSX31" s="2"/>
      <c r="BSY31" s="2"/>
      <c r="BSZ31" s="2"/>
      <c r="BTA31" s="2"/>
      <c r="BTB31" s="2"/>
      <c r="BTC31" s="2"/>
      <c r="BTD31" s="2"/>
      <c r="BTE31" s="2"/>
      <c r="BTF31" s="2"/>
      <c r="BTG31" s="2"/>
      <c r="BTH31" s="2"/>
      <c r="BTI31" s="2"/>
      <c r="BTJ31" s="2"/>
      <c r="BTK31" s="2"/>
      <c r="BTL31" s="2"/>
      <c r="BTM31" s="2"/>
      <c r="BTN31" s="2"/>
      <c r="BTO31" s="2"/>
      <c r="BTP31" s="2"/>
      <c r="BTQ31" s="2"/>
      <c r="BTR31" s="2"/>
      <c r="BTS31" s="2"/>
      <c r="BTT31" s="2"/>
      <c r="BTU31" s="2"/>
      <c r="BTV31" s="2"/>
      <c r="BTW31" s="2"/>
      <c r="BTX31" s="2"/>
      <c r="BTY31" s="2"/>
      <c r="BTZ31" s="2"/>
      <c r="BUA31" s="2"/>
      <c r="BUB31" s="2"/>
      <c r="BUC31" s="2"/>
      <c r="BUD31" s="2"/>
      <c r="BUE31" s="2"/>
      <c r="BUF31" s="2"/>
      <c r="BUG31" s="2"/>
      <c r="BUH31" s="2"/>
      <c r="BUI31" s="2"/>
      <c r="BUJ31" s="2"/>
      <c r="BUK31" s="2"/>
      <c r="BUL31" s="2"/>
      <c r="BUM31" s="2"/>
      <c r="BUN31" s="2"/>
      <c r="BUO31" s="2"/>
      <c r="BUP31" s="2"/>
      <c r="BUQ31" s="2"/>
      <c r="BUR31" s="2"/>
      <c r="BUS31" s="2"/>
      <c r="BUT31" s="2"/>
    </row>
    <row r="32" spans="1:1918" s="2" customFormat="1" ht="14.25" x14ac:dyDescent="0.2">
      <c r="A32" s="22">
        <v>1845</v>
      </c>
      <c r="B32" s="23" t="s">
        <v>37</v>
      </c>
      <c r="C32" s="51">
        <v>4168056.67</v>
      </c>
      <c r="D32" s="52">
        <v>0</v>
      </c>
      <c r="E32" s="52">
        <v>0</v>
      </c>
      <c r="F32" s="52">
        <v>0</v>
      </c>
      <c r="G32" s="53">
        <f t="shared" si="3"/>
        <v>4168056.67</v>
      </c>
      <c r="H32" s="54">
        <v>0</v>
      </c>
      <c r="I32" s="55">
        <v>0</v>
      </c>
      <c r="J32" s="61">
        <v>1781055.15</v>
      </c>
      <c r="K32" s="63">
        <v>0</v>
      </c>
      <c r="L32" s="63">
        <v>0</v>
      </c>
      <c r="M32" s="62">
        <f t="shared" si="4"/>
        <v>1781055.15</v>
      </c>
      <c r="N32" s="64">
        <v>0</v>
      </c>
      <c r="O32" s="64">
        <v>153949.97</v>
      </c>
      <c r="P32" s="25">
        <v>29.890997781542335</v>
      </c>
      <c r="Q32" s="28">
        <f t="shared" si="5"/>
        <v>3.3454888569076108E-2</v>
      </c>
      <c r="R32" s="34">
        <v>45</v>
      </c>
      <c r="S32" s="27">
        <f t="shared" si="6"/>
        <v>2.2222222222222223E-2</v>
      </c>
      <c r="T32" s="73">
        <f t="shared" si="10"/>
        <v>139441.87144444443</v>
      </c>
      <c r="U32" s="73">
        <f t="shared" si="2"/>
        <v>39579.003333333334</v>
      </c>
      <c r="V32" s="74">
        <f t="shared" si="9"/>
        <v>1710.5552222222223</v>
      </c>
      <c r="W32" s="71">
        <v>0</v>
      </c>
      <c r="X32" s="75">
        <f t="shared" si="7"/>
        <v>180731.43</v>
      </c>
      <c r="Y32" s="91">
        <v>180731.43</v>
      </c>
      <c r="Z32" s="94">
        <f t="shared" si="8"/>
        <v>0</v>
      </c>
    </row>
    <row r="33" spans="1:26" ht="14.25" x14ac:dyDescent="0.2">
      <c r="A33" s="22">
        <v>1850</v>
      </c>
      <c r="B33" s="23" t="s">
        <v>38</v>
      </c>
      <c r="C33" s="51">
        <v>3765974.2300000004</v>
      </c>
      <c r="D33" s="52">
        <v>191072.21509999994</v>
      </c>
      <c r="E33" s="52">
        <v>0</v>
      </c>
      <c r="F33" s="52">
        <v>52089.84</v>
      </c>
      <c r="G33" s="53">
        <f t="shared" si="3"/>
        <v>3522812.1749000004</v>
      </c>
      <c r="H33" s="54">
        <v>0</v>
      </c>
      <c r="I33" s="55">
        <v>0</v>
      </c>
      <c r="J33" s="61">
        <v>1467394.73</v>
      </c>
      <c r="K33" s="63">
        <v>0</v>
      </c>
      <c r="L33" s="63">
        <v>0</v>
      </c>
      <c r="M33" s="62">
        <f t="shared" si="4"/>
        <v>1467394.73</v>
      </c>
      <c r="N33" s="64">
        <v>0</v>
      </c>
      <c r="O33" s="64">
        <v>337663.07</v>
      </c>
      <c r="P33" s="25">
        <v>32.516740485460708</v>
      </c>
      <c r="Q33" s="28">
        <f t="shared" si="5"/>
        <v>3.0753389948390813E-2</v>
      </c>
      <c r="R33" s="34">
        <v>45</v>
      </c>
      <c r="S33" s="27">
        <f t="shared" si="6"/>
        <v>2.2222222222222223E-2</v>
      </c>
      <c r="T33" s="73">
        <f t="shared" si="10"/>
        <v>108338.41652963846</v>
      </c>
      <c r="U33" s="73">
        <f t="shared" si="2"/>
        <v>32608.771777777776</v>
      </c>
      <c r="V33" s="74">
        <f t="shared" si="9"/>
        <v>3751.8118888888889</v>
      </c>
      <c r="W33" s="71">
        <v>0</v>
      </c>
      <c r="X33" s="75">
        <f t="shared" si="7"/>
        <v>144699.00019630513</v>
      </c>
      <c r="Y33" s="91">
        <v>144699.0001963051</v>
      </c>
      <c r="Z33" s="94">
        <f t="shared" si="8"/>
        <v>-2.9103830456733704E-11</v>
      </c>
    </row>
    <row r="34" spans="1:26" ht="14.25" x14ac:dyDescent="0.2">
      <c r="A34" s="22">
        <v>1850</v>
      </c>
      <c r="B34" s="23" t="s">
        <v>93</v>
      </c>
      <c r="C34" s="51">
        <v>96563.029999999737</v>
      </c>
      <c r="D34" s="52">
        <v>0</v>
      </c>
      <c r="E34" s="52">
        <v>0</v>
      </c>
      <c r="F34" s="52">
        <v>0</v>
      </c>
      <c r="G34" s="53">
        <f t="shared" si="3"/>
        <v>96563.029999999737</v>
      </c>
      <c r="H34" s="54">
        <v>0</v>
      </c>
      <c r="I34" s="55">
        <v>0</v>
      </c>
      <c r="J34" s="61">
        <v>3726.5999999999913</v>
      </c>
      <c r="K34" s="63">
        <v>0</v>
      </c>
      <c r="L34" s="63">
        <v>0</v>
      </c>
      <c r="M34" s="62">
        <f t="shared" si="4"/>
        <v>3726.5999999999913</v>
      </c>
      <c r="N34" s="64">
        <v>0</v>
      </c>
      <c r="O34" s="64">
        <v>-11493.18</v>
      </c>
      <c r="P34" s="25">
        <v>34.66617274862196</v>
      </c>
      <c r="Q34" s="28">
        <f t="shared" si="5"/>
        <v>2.8846564841506817E-2</v>
      </c>
      <c r="R34" s="34">
        <v>45</v>
      </c>
      <c r="S34" s="27">
        <f t="shared" si="6"/>
        <v>2.2222222222222223E-2</v>
      </c>
      <c r="T34" s="73">
        <f t="shared" si="10"/>
        <v>2785.5117061873607</v>
      </c>
      <c r="U34" s="73">
        <f t="shared" si="2"/>
        <v>82.813333333333134</v>
      </c>
      <c r="V34" s="74">
        <f t="shared" si="9"/>
        <v>-127.702</v>
      </c>
      <c r="W34" s="71">
        <v>0</v>
      </c>
      <c r="X34" s="75">
        <f t="shared" si="7"/>
        <v>2740.623039520694</v>
      </c>
      <c r="Y34" s="91">
        <v>2740.62</v>
      </c>
      <c r="Z34" s="94">
        <f t="shared" si="8"/>
        <v>-3.0395206940738717E-3</v>
      </c>
    </row>
    <row r="35" spans="1:26" ht="14.25" x14ac:dyDescent="0.2">
      <c r="A35" s="22">
        <v>1850</v>
      </c>
      <c r="B35" s="23" t="s">
        <v>95</v>
      </c>
      <c r="C35" s="51">
        <v>9004.7800000000007</v>
      </c>
      <c r="D35" s="52">
        <v>0</v>
      </c>
      <c r="E35" s="52">
        <v>0</v>
      </c>
      <c r="F35" s="52">
        <v>0</v>
      </c>
      <c r="G35" s="53">
        <f t="shared" si="3"/>
        <v>9004.7800000000007</v>
      </c>
      <c r="H35" s="54">
        <v>0</v>
      </c>
      <c r="I35" s="55">
        <v>0</v>
      </c>
      <c r="J35" s="61">
        <v>0</v>
      </c>
      <c r="K35" s="63">
        <v>0</v>
      </c>
      <c r="L35" s="63">
        <v>0</v>
      </c>
      <c r="M35" s="62">
        <f t="shared" si="4"/>
        <v>0</v>
      </c>
      <c r="N35" s="64">
        <v>0</v>
      </c>
      <c r="O35" s="64">
        <v>0</v>
      </c>
      <c r="P35" s="25">
        <v>30.343664768215472</v>
      </c>
      <c r="Q35" s="28">
        <f t="shared" si="5"/>
        <v>3.2955808325680055E-2</v>
      </c>
      <c r="R35" s="34">
        <v>45</v>
      </c>
      <c r="S35" s="27">
        <f t="shared" si="6"/>
        <v>2.2222222222222223E-2</v>
      </c>
      <c r="T35" s="73">
        <f t="shared" si="10"/>
        <v>296.75980369491725</v>
      </c>
      <c r="U35" s="73">
        <f t="shared" si="2"/>
        <v>0</v>
      </c>
      <c r="V35" s="74">
        <f t="shared" si="9"/>
        <v>0</v>
      </c>
      <c r="W35" s="71">
        <v>0</v>
      </c>
      <c r="X35" s="75">
        <f t="shared" si="7"/>
        <v>296.75980369491725</v>
      </c>
      <c r="Y35" s="91">
        <v>296.75980369491725</v>
      </c>
      <c r="Z35" s="94">
        <f t="shared" si="8"/>
        <v>0</v>
      </c>
    </row>
    <row r="36" spans="1:26" ht="14.25" x14ac:dyDescent="0.2">
      <c r="A36" s="22">
        <v>1850</v>
      </c>
      <c r="B36" s="23" t="s">
        <v>94</v>
      </c>
      <c r="C36" s="51">
        <v>73440.509999999995</v>
      </c>
      <c r="D36" s="52">
        <v>0</v>
      </c>
      <c r="E36" s="52">
        <v>0</v>
      </c>
      <c r="F36" s="52">
        <v>0</v>
      </c>
      <c r="G36" s="53">
        <f t="shared" si="3"/>
        <v>73440.509999999995</v>
      </c>
      <c r="H36" s="54">
        <v>0</v>
      </c>
      <c r="I36" s="55">
        <v>0</v>
      </c>
      <c r="J36" s="61">
        <v>76895.990000000005</v>
      </c>
      <c r="K36" s="63">
        <v>0</v>
      </c>
      <c r="L36" s="63">
        <v>0</v>
      </c>
      <c r="M36" s="62">
        <f t="shared" si="4"/>
        <v>76895.990000000005</v>
      </c>
      <c r="N36" s="64">
        <v>0</v>
      </c>
      <c r="O36" s="64">
        <v>-6052.85</v>
      </c>
      <c r="P36" s="25">
        <v>41.120323729373048</v>
      </c>
      <c r="Q36" s="28">
        <f t="shared" si="5"/>
        <v>2.4318874690319632E-2</v>
      </c>
      <c r="R36" s="34">
        <v>45</v>
      </c>
      <c r="S36" s="27">
        <f t="shared" si="6"/>
        <v>2.2222222222222223E-2</v>
      </c>
      <c r="T36" s="73">
        <f t="shared" si="10"/>
        <v>1785.9905598831658</v>
      </c>
      <c r="U36" s="73">
        <f t="shared" si="2"/>
        <v>1708.799777777778</v>
      </c>
      <c r="V36" s="74">
        <f t="shared" si="9"/>
        <v>-67.253888888888895</v>
      </c>
      <c r="W36" s="71">
        <v>0</v>
      </c>
      <c r="X36" s="75">
        <f t="shared" si="7"/>
        <v>3427.5364487720549</v>
      </c>
      <c r="Y36" s="91">
        <v>3427.54</v>
      </c>
      <c r="Z36" s="94">
        <f t="shared" si="8"/>
        <v>3.5512279450813367E-3</v>
      </c>
    </row>
    <row r="37" spans="1:26" ht="14.25" x14ac:dyDescent="0.2">
      <c r="A37" s="22">
        <v>1855</v>
      </c>
      <c r="B37" s="23" t="s">
        <v>39</v>
      </c>
      <c r="C37" s="51">
        <v>443106.85</v>
      </c>
      <c r="D37" s="52">
        <v>0</v>
      </c>
      <c r="E37" s="52">
        <v>0</v>
      </c>
      <c r="F37" s="52">
        <v>0</v>
      </c>
      <c r="G37" s="53">
        <f t="shared" si="3"/>
        <v>443106.85</v>
      </c>
      <c r="H37" s="54">
        <v>0</v>
      </c>
      <c r="I37" s="55">
        <v>0</v>
      </c>
      <c r="J37" s="61">
        <v>68844.42</v>
      </c>
      <c r="K37" s="63">
        <v>0</v>
      </c>
      <c r="L37" s="63">
        <v>0</v>
      </c>
      <c r="M37" s="62">
        <f t="shared" si="4"/>
        <v>68844.42</v>
      </c>
      <c r="N37" s="64">
        <v>0</v>
      </c>
      <c r="O37" s="64">
        <v>5769.95</v>
      </c>
      <c r="P37" s="25">
        <v>55.084048120454398</v>
      </c>
      <c r="Q37" s="28">
        <f t="shared" si="5"/>
        <v>1.8154076073226531E-2</v>
      </c>
      <c r="R37" s="34">
        <v>60</v>
      </c>
      <c r="S37" s="27">
        <f t="shared" si="6"/>
        <v>1.6666666666666666E-2</v>
      </c>
      <c r="T37" s="73">
        <f t="shared" si="10"/>
        <v>8044.1954634677768</v>
      </c>
      <c r="U37" s="73">
        <f t="shared" si="2"/>
        <v>1147.4069999999999</v>
      </c>
      <c r="V37" s="74">
        <f t="shared" si="9"/>
        <v>48.082916666666662</v>
      </c>
      <c r="W37" s="71">
        <v>0</v>
      </c>
      <c r="X37" s="75">
        <f t="shared" si="7"/>
        <v>9239.6853801344423</v>
      </c>
      <c r="Y37" s="91">
        <v>9239.68</v>
      </c>
      <c r="Z37" s="94">
        <f t="shared" si="8"/>
        <v>-5.3801344420207897E-3</v>
      </c>
    </row>
    <row r="38" spans="1:26" ht="14.25" x14ac:dyDescent="0.2">
      <c r="A38" s="22">
        <v>1855</v>
      </c>
      <c r="B38" s="23" t="s">
        <v>61</v>
      </c>
      <c r="C38" s="51">
        <v>1679060.21</v>
      </c>
      <c r="D38" s="52">
        <v>0</v>
      </c>
      <c r="E38" s="52">
        <v>0</v>
      </c>
      <c r="F38" s="52">
        <v>0</v>
      </c>
      <c r="G38" s="53">
        <f t="shared" si="3"/>
        <v>1679060.21</v>
      </c>
      <c r="H38" s="54">
        <v>0</v>
      </c>
      <c r="I38" s="55">
        <v>0</v>
      </c>
      <c r="J38" s="61">
        <v>1120047.01</v>
      </c>
      <c r="K38" s="63">
        <v>0</v>
      </c>
      <c r="L38" s="63">
        <v>0</v>
      </c>
      <c r="M38" s="62">
        <f t="shared" si="4"/>
        <v>1120047.01</v>
      </c>
      <c r="N38" s="64">
        <v>0</v>
      </c>
      <c r="O38" s="64">
        <v>198083.08</v>
      </c>
      <c r="P38" s="25">
        <v>38.612934990754923</v>
      </c>
      <c r="Q38" s="28">
        <f t="shared" si="5"/>
        <v>2.5898057224591438E-2</v>
      </c>
      <c r="R38" s="34">
        <v>45</v>
      </c>
      <c r="S38" s="27">
        <f t="shared" si="6"/>
        <v>2.2222222222222223E-2</v>
      </c>
      <c r="T38" s="73">
        <f t="shared" si="10"/>
        <v>43484.397402114511</v>
      </c>
      <c r="U38" s="73">
        <f>IF(R38=0,0,+M38/R38+N38)</f>
        <v>24889.933555555555</v>
      </c>
      <c r="V38" s="74">
        <f t="shared" si="9"/>
        <v>2200.9231111111108</v>
      </c>
      <c r="W38" s="71">
        <v>0</v>
      </c>
      <c r="X38" s="75">
        <f t="shared" si="7"/>
        <v>70575.254068781185</v>
      </c>
      <c r="Y38" s="91">
        <v>70575.259999999995</v>
      </c>
      <c r="Z38" s="94">
        <f t="shared" si="8"/>
        <v>5.9312188095645979E-3</v>
      </c>
    </row>
    <row r="39" spans="1:26" ht="14.25" x14ac:dyDescent="0.2">
      <c r="A39" s="22">
        <v>1860</v>
      </c>
      <c r="B39" s="23" t="s">
        <v>40</v>
      </c>
      <c r="C39" s="51">
        <v>197059.06000000011</v>
      </c>
      <c r="D39" s="52">
        <v>6307.5159000000003</v>
      </c>
      <c r="E39" s="52">
        <v>1664.3989999999999</v>
      </c>
      <c r="F39" s="52">
        <v>95.140000000000015</v>
      </c>
      <c r="G39" s="53">
        <f t="shared" si="3"/>
        <v>188992.0051000001</v>
      </c>
      <c r="H39" s="54">
        <v>332.69749999999999</v>
      </c>
      <c r="I39" s="55">
        <v>0</v>
      </c>
      <c r="J39" s="61">
        <v>76342.570000000007</v>
      </c>
      <c r="K39" s="63">
        <v>0</v>
      </c>
      <c r="L39" s="63">
        <v>0</v>
      </c>
      <c r="M39" s="62">
        <f t="shared" si="4"/>
        <v>76342.570000000007</v>
      </c>
      <c r="N39" s="64">
        <v>0</v>
      </c>
      <c r="O39" s="64">
        <v>4774.07</v>
      </c>
      <c r="P39" s="25">
        <v>21.655339512610947</v>
      </c>
      <c r="Q39" s="28">
        <f t="shared" si="5"/>
        <v>4.6177987623682921E-2</v>
      </c>
      <c r="R39" s="34">
        <v>25</v>
      </c>
      <c r="S39" s="27">
        <f t="shared" si="6"/>
        <v>0.04</v>
      </c>
      <c r="T39" s="73">
        <f t="shared" si="10"/>
        <v>9059.9679724828238</v>
      </c>
      <c r="U39" s="73">
        <f t="shared" si="2"/>
        <v>3053.7028000000005</v>
      </c>
      <c r="V39" s="74">
        <f t="shared" si="9"/>
        <v>95.481399999999994</v>
      </c>
      <c r="W39" s="71">
        <v>0</v>
      </c>
      <c r="X39" s="75">
        <f t="shared" si="7"/>
        <v>12209.152172482825</v>
      </c>
      <c r="Y39" s="91">
        <v>12215.01</v>
      </c>
      <c r="Z39" s="94">
        <f t="shared" si="8"/>
        <v>5.8578275171748828</v>
      </c>
    </row>
    <row r="40" spans="1:26" ht="14.25" x14ac:dyDescent="0.2">
      <c r="A40" s="22">
        <v>1860</v>
      </c>
      <c r="B40" s="23" t="s">
        <v>41</v>
      </c>
      <c r="C40" s="51">
        <v>1370813.38</v>
      </c>
      <c r="D40" s="52">
        <v>4591.6099999999997</v>
      </c>
      <c r="E40" s="52">
        <v>0</v>
      </c>
      <c r="F40" s="52">
        <v>0</v>
      </c>
      <c r="G40" s="53">
        <f t="shared" si="3"/>
        <v>1366221.7699999998</v>
      </c>
      <c r="H40" s="54">
        <v>0</v>
      </c>
      <c r="I40" s="55">
        <v>0</v>
      </c>
      <c r="J40" s="61">
        <v>189271.64</v>
      </c>
      <c r="K40" s="63">
        <v>0</v>
      </c>
      <c r="L40" s="63">
        <v>0</v>
      </c>
      <c r="M40" s="62">
        <f t="shared" si="4"/>
        <v>189271.64</v>
      </c>
      <c r="N40" s="64">
        <v>0</v>
      </c>
      <c r="O40" s="64">
        <v>71670.17</v>
      </c>
      <c r="P40" s="25">
        <v>12.555832656624682</v>
      </c>
      <c r="Q40" s="28">
        <f t="shared" si="5"/>
        <v>7.9644259950564261E-2</v>
      </c>
      <c r="R40" s="34">
        <v>15</v>
      </c>
      <c r="S40" s="27">
        <f t="shared" si="6"/>
        <v>6.6666666666666666E-2</v>
      </c>
      <c r="T40" s="73">
        <f t="shared" si="10"/>
        <v>108811.7218</v>
      </c>
      <c r="U40" s="73">
        <f t="shared" si="2"/>
        <v>12618.109333333334</v>
      </c>
      <c r="V40" s="74">
        <f t="shared" si="9"/>
        <v>2389.0056666666665</v>
      </c>
      <c r="W40" s="71">
        <v>0</v>
      </c>
      <c r="X40" s="75">
        <f t="shared" si="7"/>
        <v>123818.83679999999</v>
      </c>
      <c r="Y40" s="91">
        <v>123818.83679999999</v>
      </c>
      <c r="Z40" s="94">
        <f t="shared" si="8"/>
        <v>0</v>
      </c>
    </row>
    <row r="41" spans="1:26" ht="14.25" x14ac:dyDescent="0.2">
      <c r="A41" s="22">
        <v>1860</v>
      </c>
      <c r="B41" s="23" t="s">
        <v>62</v>
      </c>
      <c r="C41" s="51">
        <v>102246.28999999998</v>
      </c>
      <c r="D41" s="52">
        <v>99898.268599999996</v>
      </c>
      <c r="E41" s="52">
        <v>2832.3085999999998</v>
      </c>
      <c r="F41" s="52">
        <v>0</v>
      </c>
      <c r="G41" s="53">
        <f t="shared" si="3"/>
        <v>-484.28720000001658</v>
      </c>
      <c r="H41" s="54">
        <v>566.15149999999994</v>
      </c>
      <c r="I41" s="55">
        <v>0</v>
      </c>
      <c r="J41" s="61">
        <v>0</v>
      </c>
      <c r="K41" s="63">
        <v>0</v>
      </c>
      <c r="L41" s="63">
        <v>0</v>
      </c>
      <c r="M41" s="62">
        <f t="shared" si="4"/>
        <v>0</v>
      </c>
      <c r="N41" s="64">
        <v>0</v>
      </c>
      <c r="O41" s="64">
        <v>0</v>
      </c>
      <c r="P41" s="25">
        <v>0.85540213176158086</v>
      </c>
      <c r="Q41" s="28">
        <f t="shared" si="5"/>
        <v>1.1690408088423161</v>
      </c>
      <c r="R41" s="34">
        <v>0</v>
      </c>
      <c r="S41" s="27">
        <f t="shared" si="6"/>
        <v>0</v>
      </c>
      <c r="T41" s="73">
        <f t="shared" si="10"/>
        <v>0</v>
      </c>
      <c r="U41" s="73">
        <f t="shared" si="2"/>
        <v>0</v>
      </c>
      <c r="V41" s="74">
        <f t="shared" si="9"/>
        <v>0</v>
      </c>
      <c r="W41" s="71">
        <v>0</v>
      </c>
      <c r="X41" s="75">
        <f t="shared" si="7"/>
        <v>0</v>
      </c>
      <c r="Y41" s="91">
        <v>0</v>
      </c>
      <c r="Z41" s="94">
        <f t="shared" si="8"/>
        <v>0</v>
      </c>
    </row>
    <row r="42" spans="1:26" ht="14.25" x14ac:dyDescent="0.2">
      <c r="A42" s="22">
        <v>1860</v>
      </c>
      <c r="B42" s="23" t="s">
        <v>63</v>
      </c>
      <c r="C42" s="51">
        <v>0</v>
      </c>
      <c r="D42" s="52">
        <v>0</v>
      </c>
      <c r="E42" s="52">
        <v>0</v>
      </c>
      <c r="F42" s="52">
        <v>0</v>
      </c>
      <c r="G42" s="53">
        <f t="shared" si="3"/>
        <v>0</v>
      </c>
      <c r="H42" s="54">
        <v>0</v>
      </c>
      <c r="I42" s="55">
        <v>0</v>
      </c>
      <c r="J42" s="61">
        <v>27757.63</v>
      </c>
      <c r="K42" s="63">
        <v>0</v>
      </c>
      <c r="L42" s="63">
        <v>0</v>
      </c>
      <c r="M42" s="62">
        <f t="shared" si="4"/>
        <v>27757.63</v>
      </c>
      <c r="N42" s="64">
        <v>0</v>
      </c>
      <c r="O42" s="64">
        <v>0</v>
      </c>
      <c r="P42" s="25">
        <v>0</v>
      </c>
      <c r="Q42" s="28">
        <f t="shared" si="5"/>
        <v>0</v>
      </c>
      <c r="R42" s="34">
        <v>25</v>
      </c>
      <c r="S42" s="27">
        <f t="shared" si="6"/>
        <v>0.04</v>
      </c>
      <c r="T42" s="73">
        <f t="shared" si="10"/>
        <v>0</v>
      </c>
      <c r="U42" s="73">
        <f t="shared" si="2"/>
        <v>1110.3052</v>
      </c>
      <c r="V42" s="74">
        <f t="shared" si="9"/>
        <v>0</v>
      </c>
      <c r="W42" s="71">
        <v>0</v>
      </c>
      <c r="X42" s="75">
        <f t="shared" si="7"/>
        <v>1110.3052</v>
      </c>
      <c r="Y42" s="91">
        <v>1110.3052</v>
      </c>
      <c r="Z42" s="94">
        <f t="shared" si="8"/>
        <v>0</v>
      </c>
    </row>
    <row r="43" spans="1:26" ht="14.25" x14ac:dyDescent="0.2">
      <c r="A43" s="22">
        <v>1860</v>
      </c>
      <c r="B43" s="23" t="s">
        <v>64</v>
      </c>
      <c r="C43" s="51">
        <v>0</v>
      </c>
      <c r="D43" s="52">
        <v>0</v>
      </c>
      <c r="E43" s="52">
        <v>0</v>
      </c>
      <c r="F43" s="52">
        <v>0</v>
      </c>
      <c r="G43" s="53">
        <f t="shared" si="3"/>
        <v>0</v>
      </c>
      <c r="H43" s="54">
        <v>0</v>
      </c>
      <c r="I43" s="55">
        <v>0</v>
      </c>
      <c r="J43" s="61">
        <v>0</v>
      </c>
      <c r="K43" s="63">
        <v>0</v>
      </c>
      <c r="L43" s="63">
        <v>0</v>
      </c>
      <c r="M43" s="62">
        <f t="shared" si="4"/>
        <v>0</v>
      </c>
      <c r="N43" s="64">
        <v>0</v>
      </c>
      <c r="O43" s="64">
        <v>0</v>
      </c>
      <c r="P43" s="25">
        <v>0</v>
      </c>
      <c r="Q43" s="28">
        <f t="shared" si="5"/>
        <v>0</v>
      </c>
      <c r="R43" s="34">
        <v>40</v>
      </c>
      <c r="S43" s="27">
        <f t="shared" si="6"/>
        <v>2.5000000000000001E-2</v>
      </c>
      <c r="T43" s="73">
        <f t="shared" si="10"/>
        <v>0</v>
      </c>
      <c r="U43" s="73">
        <f t="shared" si="2"/>
        <v>0</v>
      </c>
      <c r="V43" s="74">
        <f t="shared" si="9"/>
        <v>0</v>
      </c>
      <c r="W43" s="71">
        <v>0</v>
      </c>
      <c r="X43" s="75">
        <f t="shared" si="7"/>
        <v>0</v>
      </c>
      <c r="Y43" s="91">
        <v>0</v>
      </c>
      <c r="Z43" s="94">
        <f t="shared" si="8"/>
        <v>0</v>
      </c>
    </row>
    <row r="44" spans="1:26" ht="14.25" x14ac:dyDescent="0.2">
      <c r="A44" s="22">
        <v>1860</v>
      </c>
      <c r="B44" s="23" t="s">
        <v>65</v>
      </c>
      <c r="C44" s="51">
        <v>39189.18</v>
      </c>
      <c r="D44" s="52">
        <v>0</v>
      </c>
      <c r="E44" s="52">
        <v>0</v>
      </c>
      <c r="F44" s="52">
        <v>0</v>
      </c>
      <c r="G44" s="53">
        <f t="shared" si="3"/>
        <v>39189.18</v>
      </c>
      <c r="H44" s="54">
        <v>0</v>
      </c>
      <c r="I44" s="55">
        <v>0</v>
      </c>
      <c r="J44" s="61">
        <v>-16139.420000000002</v>
      </c>
      <c r="K44" s="63">
        <v>0</v>
      </c>
      <c r="L44" s="63">
        <v>0</v>
      </c>
      <c r="M44" s="62">
        <f t="shared" si="4"/>
        <v>-16139.420000000002</v>
      </c>
      <c r="N44" s="64">
        <v>0</v>
      </c>
      <c r="O44" s="64">
        <v>4637.55</v>
      </c>
      <c r="P44" s="25">
        <v>16.152654725185208</v>
      </c>
      <c r="Q44" s="28">
        <f t="shared" si="5"/>
        <v>6.1909328033911401E-2</v>
      </c>
      <c r="R44" s="34">
        <v>25</v>
      </c>
      <c r="S44" s="27">
        <f t="shared" si="6"/>
        <v>0.04</v>
      </c>
      <c r="T44" s="73">
        <f t="shared" si="10"/>
        <v>2426.1758</v>
      </c>
      <c r="U44" s="73">
        <f t="shared" si="2"/>
        <v>-645.57680000000005</v>
      </c>
      <c r="V44" s="74">
        <f t="shared" si="9"/>
        <v>92.751000000000005</v>
      </c>
      <c r="W44" s="71">
        <v>0</v>
      </c>
      <c r="X44" s="75">
        <f t="shared" si="7"/>
        <v>1873.35</v>
      </c>
      <c r="Y44" s="91">
        <v>1873.35</v>
      </c>
      <c r="Z44" s="94">
        <f t="shared" si="8"/>
        <v>0</v>
      </c>
    </row>
    <row r="45" spans="1:26" ht="14.25" x14ac:dyDescent="0.2">
      <c r="A45" s="22">
        <v>1860</v>
      </c>
      <c r="B45" s="23" t="s">
        <v>96</v>
      </c>
      <c r="C45" s="51">
        <v>46634.38</v>
      </c>
      <c r="D45" s="52">
        <v>0</v>
      </c>
      <c r="E45" s="52">
        <v>0</v>
      </c>
      <c r="F45" s="52">
        <v>0</v>
      </c>
      <c r="G45" s="53">
        <f t="shared" si="3"/>
        <v>46634.38</v>
      </c>
      <c r="H45" s="54">
        <v>0</v>
      </c>
      <c r="I45" s="55">
        <v>0</v>
      </c>
      <c r="J45" s="61">
        <v>-16237.569999999998</v>
      </c>
      <c r="K45" s="63">
        <v>0</v>
      </c>
      <c r="L45" s="63">
        <v>0</v>
      </c>
      <c r="M45" s="62">
        <f t="shared" si="4"/>
        <v>-16237.569999999998</v>
      </c>
      <c r="N45" s="64">
        <v>0</v>
      </c>
      <c r="O45" s="64">
        <v>-1660.99</v>
      </c>
      <c r="P45" s="25">
        <v>13.389291467805696</v>
      </c>
      <c r="Q45" s="28">
        <f t="shared" si="5"/>
        <v>7.4686550995209974E-2</v>
      </c>
      <c r="R45" s="34">
        <v>15</v>
      </c>
      <c r="S45" s="27">
        <f t="shared" si="6"/>
        <v>6.6666666666666666E-2</v>
      </c>
      <c r="T45" s="73">
        <f t="shared" si="10"/>
        <v>3482.9610000000002</v>
      </c>
      <c r="U45" s="73">
        <f t="shared" si="2"/>
        <v>-1082.5046666666665</v>
      </c>
      <c r="V45" s="74">
        <f t="shared" si="9"/>
        <v>-55.366333333333337</v>
      </c>
      <c r="W45" s="71">
        <v>0</v>
      </c>
      <c r="X45" s="75">
        <f t="shared" si="7"/>
        <v>2345.09</v>
      </c>
      <c r="Y45" s="91">
        <v>2345.09</v>
      </c>
      <c r="Z45" s="94">
        <f t="shared" si="8"/>
        <v>0</v>
      </c>
    </row>
    <row r="46" spans="1:26" ht="14.25" x14ac:dyDescent="0.2">
      <c r="A46" s="22">
        <v>1860</v>
      </c>
      <c r="B46" s="23" t="s">
        <v>111</v>
      </c>
      <c r="C46" s="51">
        <v>0</v>
      </c>
      <c r="D46" s="52">
        <v>0</v>
      </c>
      <c r="E46" s="52">
        <v>0</v>
      </c>
      <c r="F46" s="52">
        <v>0</v>
      </c>
      <c r="G46" s="53">
        <f t="shared" si="3"/>
        <v>0</v>
      </c>
      <c r="H46" s="54">
        <v>0</v>
      </c>
      <c r="I46" s="55">
        <v>0</v>
      </c>
      <c r="J46" s="61">
        <v>5961.51</v>
      </c>
      <c r="K46" s="63">
        <v>0</v>
      </c>
      <c r="L46" s="63">
        <v>0</v>
      </c>
      <c r="M46" s="62">
        <f t="shared" si="4"/>
        <v>5961.51</v>
      </c>
      <c r="N46" s="64">
        <v>0</v>
      </c>
      <c r="O46" s="64">
        <v>346.42</v>
      </c>
      <c r="P46" s="25">
        <v>0</v>
      </c>
      <c r="Q46" s="28">
        <f t="shared" si="5"/>
        <v>0</v>
      </c>
      <c r="R46" s="34">
        <v>40</v>
      </c>
      <c r="S46" s="27">
        <f t="shared" si="6"/>
        <v>2.5000000000000001E-2</v>
      </c>
      <c r="T46" s="73">
        <f t="shared" si="10"/>
        <v>0</v>
      </c>
      <c r="U46" s="73">
        <f t="shared" si="2"/>
        <v>149.03775000000002</v>
      </c>
      <c r="V46" s="74">
        <f t="shared" si="9"/>
        <v>4.3302500000000004</v>
      </c>
      <c r="W46" s="71">
        <v>0</v>
      </c>
      <c r="X46" s="75">
        <f t="shared" si="7"/>
        <v>153.36800000000002</v>
      </c>
      <c r="Y46" s="91">
        <v>153.36800000000002</v>
      </c>
      <c r="Z46" s="94">
        <f t="shared" si="8"/>
        <v>0</v>
      </c>
    </row>
    <row r="47" spans="1:26" ht="14.25" x14ac:dyDescent="0.2">
      <c r="A47" s="22">
        <v>1905</v>
      </c>
      <c r="B47" s="23" t="s">
        <v>29</v>
      </c>
      <c r="C47" s="51">
        <v>49000</v>
      </c>
      <c r="D47" s="52">
        <v>0</v>
      </c>
      <c r="E47" s="52">
        <v>0</v>
      </c>
      <c r="F47" s="52">
        <v>0</v>
      </c>
      <c r="G47" s="53">
        <f t="shared" si="3"/>
        <v>49000</v>
      </c>
      <c r="H47" s="54">
        <v>0</v>
      </c>
      <c r="I47" s="55">
        <v>0</v>
      </c>
      <c r="J47" s="61">
        <v>0</v>
      </c>
      <c r="K47" s="63">
        <v>0</v>
      </c>
      <c r="L47" s="63">
        <v>0</v>
      </c>
      <c r="M47" s="62">
        <f t="shared" si="4"/>
        <v>0</v>
      </c>
      <c r="N47" s="64">
        <v>0</v>
      </c>
      <c r="O47" s="64">
        <v>0</v>
      </c>
      <c r="P47" s="25">
        <v>0</v>
      </c>
      <c r="Q47" s="28">
        <f t="shared" si="5"/>
        <v>0</v>
      </c>
      <c r="R47" s="34">
        <v>0</v>
      </c>
      <c r="S47" s="27">
        <f t="shared" si="6"/>
        <v>0</v>
      </c>
      <c r="T47" s="73">
        <f t="shared" si="10"/>
        <v>0</v>
      </c>
      <c r="U47" s="73">
        <f t="shared" si="2"/>
        <v>0</v>
      </c>
      <c r="V47" s="74">
        <f t="shared" si="9"/>
        <v>0</v>
      </c>
      <c r="W47" s="71">
        <v>0</v>
      </c>
      <c r="X47" s="75">
        <f t="shared" si="7"/>
        <v>0</v>
      </c>
      <c r="Y47" s="91">
        <v>0</v>
      </c>
      <c r="Z47" s="94">
        <f t="shared" si="8"/>
        <v>0</v>
      </c>
    </row>
    <row r="48" spans="1:26" ht="14.25" x14ac:dyDescent="0.2">
      <c r="A48" s="22">
        <v>1908</v>
      </c>
      <c r="B48" s="23" t="s">
        <v>42</v>
      </c>
      <c r="C48" s="51">
        <v>678369.83000000007</v>
      </c>
      <c r="D48" s="52">
        <v>0</v>
      </c>
      <c r="E48" s="52">
        <v>0</v>
      </c>
      <c r="F48" s="52">
        <v>0</v>
      </c>
      <c r="G48" s="53">
        <f t="shared" si="3"/>
        <v>678369.83000000007</v>
      </c>
      <c r="H48" s="54">
        <v>0</v>
      </c>
      <c r="I48" s="55">
        <v>0</v>
      </c>
      <c r="J48" s="61">
        <v>94927.07</v>
      </c>
      <c r="K48" s="63">
        <v>0</v>
      </c>
      <c r="L48" s="63">
        <v>0</v>
      </c>
      <c r="M48" s="62">
        <f t="shared" si="4"/>
        <v>94927.07</v>
      </c>
      <c r="N48" s="64">
        <v>0</v>
      </c>
      <c r="O48" s="64">
        <v>49690.42</v>
      </c>
      <c r="P48" s="25">
        <v>39.328800163467413</v>
      </c>
      <c r="Q48" s="28">
        <f t="shared" si="5"/>
        <v>2.5426659238104641E-2</v>
      </c>
      <c r="R48" s="34">
        <v>60</v>
      </c>
      <c r="S48" s="27">
        <f t="shared" si="6"/>
        <v>1.6666666666666666E-2</v>
      </c>
      <c r="T48" s="73">
        <f t="shared" si="10"/>
        <v>17248.678504820975</v>
      </c>
      <c r="U48" s="73">
        <f t="shared" si="2"/>
        <v>1582.1178333333335</v>
      </c>
      <c r="V48" s="74">
        <f t="shared" si="9"/>
        <v>414.08683333333335</v>
      </c>
      <c r="W48" s="71">
        <v>0</v>
      </c>
      <c r="X48" s="75">
        <f t="shared" si="7"/>
        <v>19244.883171487643</v>
      </c>
      <c r="Y48" s="91">
        <v>19244.89</v>
      </c>
      <c r="Z48" s="94">
        <f t="shared" si="8"/>
        <v>6.8285123561508954E-3</v>
      </c>
    </row>
    <row r="49" spans="1:26" ht="14.25" x14ac:dyDescent="0.2">
      <c r="A49" s="22">
        <v>1908</v>
      </c>
      <c r="B49" s="23" t="s">
        <v>66</v>
      </c>
      <c r="C49" s="51">
        <v>1605.5</v>
      </c>
      <c r="D49" s="52">
        <v>0</v>
      </c>
      <c r="E49" s="52">
        <v>1605.6017999999999</v>
      </c>
      <c r="F49" s="52">
        <v>0</v>
      </c>
      <c r="G49" s="53">
        <f t="shared" si="3"/>
        <v>-0.10179999999991196</v>
      </c>
      <c r="H49" s="54">
        <v>320.94450000000001</v>
      </c>
      <c r="I49" s="55">
        <v>0</v>
      </c>
      <c r="J49" s="61">
        <v>0</v>
      </c>
      <c r="K49" s="63">
        <v>0</v>
      </c>
      <c r="L49" s="63">
        <v>0</v>
      </c>
      <c r="M49" s="62">
        <f t="shared" si="4"/>
        <v>0</v>
      </c>
      <c r="N49" s="64">
        <v>0</v>
      </c>
      <c r="O49" s="64">
        <v>0</v>
      </c>
      <c r="P49" s="25">
        <v>5.0027397260273974</v>
      </c>
      <c r="Q49" s="28">
        <f t="shared" si="5"/>
        <v>0.19989047097480833</v>
      </c>
      <c r="R49" s="34">
        <v>30</v>
      </c>
      <c r="S49" s="27">
        <f t="shared" si="6"/>
        <v>3.3333333333333333E-2</v>
      </c>
      <c r="T49" s="73">
        <f t="shared" si="10"/>
        <v>320.9241511500548</v>
      </c>
      <c r="U49" s="73">
        <f>IF(R49=0,0,+M49/R49+N49)</f>
        <v>0</v>
      </c>
      <c r="V49" s="74">
        <f>IF(R49=0,0,+(O49*0.5)/R49)</f>
        <v>0</v>
      </c>
      <c r="W49" s="71">
        <v>0</v>
      </c>
      <c r="X49" s="75">
        <f t="shared" si="7"/>
        <v>320.9241511500548</v>
      </c>
      <c r="Y49" s="91">
        <v>320.93</v>
      </c>
      <c r="Z49" s="94">
        <f t="shared" si="8"/>
        <v>5.8488499452096221E-3</v>
      </c>
    </row>
    <row r="50" spans="1:26" ht="14.25" x14ac:dyDescent="0.2">
      <c r="A50" s="22">
        <v>1910</v>
      </c>
      <c r="B50" s="23" t="s">
        <v>31</v>
      </c>
      <c r="C50" s="51">
        <v>0</v>
      </c>
      <c r="D50" s="52">
        <v>0</v>
      </c>
      <c r="E50" s="52">
        <v>0</v>
      </c>
      <c r="F50" s="52">
        <v>0</v>
      </c>
      <c r="G50" s="53">
        <f t="shared" si="3"/>
        <v>0</v>
      </c>
      <c r="H50" s="54">
        <v>0</v>
      </c>
      <c r="I50" s="55">
        <v>0</v>
      </c>
      <c r="J50" s="61">
        <v>0</v>
      </c>
      <c r="K50" s="63">
        <v>0</v>
      </c>
      <c r="L50" s="63">
        <v>0</v>
      </c>
      <c r="M50" s="62">
        <f t="shared" si="4"/>
        <v>0</v>
      </c>
      <c r="N50" s="64">
        <v>0</v>
      </c>
      <c r="O50" s="64">
        <v>0</v>
      </c>
      <c r="P50" s="25">
        <v>0</v>
      </c>
      <c r="Q50" s="28">
        <f t="shared" si="5"/>
        <v>0</v>
      </c>
      <c r="R50" s="34">
        <v>0</v>
      </c>
      <c r="S50" s="27">
        <f t="shared" si="6"/>
        <v>0</v>
      </c>
      <c r="T50" s="73">
        <f t="shared" si="10"/>
        <v>0</v>
      </c>
      <c r="U50" s="73">
        <f t="shared" si="2"/>
        <v>0</v>
      </c>
      <c r="V50" s="74">
        <f t="shared" si="9"/>
        <v>0</v>
      </c>
      <c r="W50" s="71">
        <v>0</v>
      </c>
      <c r="X50" s="75">
        <f t="shared" si="7"/>
        <v>0</v>
      </c>
      <c r="Y50" s="91">
        <v>0</v>
      </c>
      <c r="Z50" s="94">
        <f t="shared" si="8"/>
        <v>0</v>
      </c>
    </row>
    <row r="51" spans="1:26" ht="14.25" x14ac:dyDescent="0.2">
      <c r="A51" s="22">
        <v>1915</v>
      </c>
      <c r="B51" s="23" t="s">
        <v>43</v>
      </c>
      <c r="C51" s="51">
        <v>43264.039999999979</v>
      </c>
      <c r="D51" s="52">
        <v>5197.7160999999996</v>
      </c>
      <c r="E51" s="52">
        <v>3292.21</v>
      </c>
      <c r="F51" s="52">
        <v>0</v>
      </c>
      <c r="G51" s="53">
        <f t="shared" si="3"/>
        <v>34774.113899999982</v>
      </c>
      <c r="H51" s="54">
        <v>362.90499999999997</v>
      </c>
      <c r="I51" s="55">
        <v>0</v>
      </c>
      <c r="J51" s="61">
        <v>8352.7800000000007</v>
      </c>
      <c r="K51" s="63">
        <v>0</v>
      </c>
      <c r="L51" s="63">
        <v>0</v>
      </c>
      <c r="M51" s="62">
        <f t="shared" si="4"/>
        <v>8352.7800000000007</v>
      </c>
      <c r="N51" s="64">
        <v>0</v>
      </c>
      <c r="O51" s="64">
        <v>4854.34</v>
      </c>
      <c r="P51" s="25">
        <v>7.5784303647065618</v>
      </c>
      <c r="Q51" s="28">
        <f t="shared" si="5"/>
        <v>0.13195344575007126</v>
      </c>
      <c r="R51" s="34">
        <v>10</v>
      </c>
      <c r="S51" s="27">
        <f t="shared" si="6"/>
        <v>0.1</v>
      </c>
      <c r="T51" s="73">
        <f t="shared" si="10"/>
        <v>4951.4691520104461</v>
      </c>
      <c r="U51" s="73">
        <f t="shared" si="2"/>
        <v>835.27800000000002</v>
      </c>
      <c r="V51" s="74">
        <f t="shared" si="9"/>
        <v>242.71700000000001</v>
      </c>
      <c r="W51" s="71">
        <v>0</v>
      </c>
      <c r="X51" s="75">
        <f t="shared" si="7"/>
        <v>6029.464152010446</v>
      </c>
      <c r="Y51" s="91">
        <v>6029.48</v>
      </c>
      <c r="Z51" s="94">
        <f t="shared" si="8"/>
        <v>1.5847989553549269E-2</v>
      </c>
    </row>
    <row r="52" spans="1:26" ht="14.25" x14ac:dyDescent="0.2">
      <c r="A52" s="22">
        <v>1915</v>
      </c>
      <c r="B52" s="23" t="s">
        <v>44</v>
      </c>
      <c r="C52" s="51">
        <v>0</v>
      </c>
      <c r="D52" s="52">
        <v>0</v>
      </c>
      <c r="E52" s="52">
        <v>0</v>
      </c>
      <c r="F52" s="52">
        <v>0</v>
      </c>
      <c r="G52" s="53">
        <f t="shared" si="3"/>
        <v>0</v>
      </c>
      <c r="H52" s="54">
        <v>0</v>
      </c>
      <c r="I52" s="55">
        <v>0</v>
      </c>
      <c r="J52" s="61">
        <v>0</v>
      </c>
      <c r="K52" s="63">
        <v>0</v>
      </c>
      <c r="L52" s="63">
        <v>0</v>
      </c>
      <c r="M52" s="62">
        <f t="shared" si="4"/>
        <v>0</v>
      </c>
      <c r="N52" s="64">
        <v>0</v>
      </c>
      <c r="O52" s="64">
        <v>0</v>
      </c>
      <c r="P52" s="25">
        <v>0</v>
      </c>
      <c r="Q52" s="28">
        <f t="shared" si="5"/>
        <v>0</v>
      </c>
      <c r="R52" s="34">
        <v>0</v>
      </c>
      <c r="S52" s="27">
        <f t="shared" si="6"/>
        <v>0</v>
      </c>
      <c r="T52" s="73">
        <f t="shared" si="10"/>
        <v>0</v>
      </c>
      <c r="U52" s="73">
        <f t="shared" si="2"/>
        <v>0</v>
      </c>
      <c r="V52" s="74">
        <f t="shared" si="9"/>
        <v>0</v>
      </c>
      <c r="W52" s="71">
        <v>0</v>
      </c>
      <c r="X52" s="75">
        <f t="shared" si="7"/>
        <v>0</v>
      </c>
      <c r="Y52" s="91">
        <v>0</v>
      </c>
      <c r="Z52" s="94">
        <f t="shared" si="8"/>
        <v>0</v>
      </c>
    </row>
    <row r="53" spans="1:26" ht="14.25" x14ac:dyDescent="0.2">
      <c r="A53" s="22">
        <v>1920</v>
      </c>
      <c r="B53" s="23" t="s">
        <v>45</v>
      </c>
      <c r="C53" s="51">
        <v>38221.879999999946</v>
      </c>
      <c r="D53" s="52">
        <v>38222.089</v>
      </c>
      <c r="E53" s="52">
        <v>0</v>
      </c>
      <c r="F53" s="52">
        <v>0</v>
      </c>
      <c r="G53" s="53">
        <f t="shared" si="3"/>
        <v>-0.20900000005349284</v>
      </c>
      <c r="H53" s="54">
        <v>0</v>
      </c>
      <c r="I53" s="55">
        <v>0</v>
      </c>
      <c r="J53" s="61">
        <v>73374.48</v>
      </c>
      <c r="K53" s="63">
        <v>38761.72</v>
      </c>
      <c r="L53" s="63">
        <v>6033.46</v>
      </c>
      <c r="M53" s="62">
        <f t="shared" si="4"/>
        <v>28579.299999999996</v>
      </c>
      <c r="N53" s="64">
        <v>1005.5766666666667</v>
      </c>
      <c r="O53" s="64">
        <v>17583.599999999999</v>
      </c>
      <c r="P53" s="25">
        <v>0</v>
      </c>
      <c r="Q53" s="28">
        <f t="shared" si="5"/>
        <v>0</v>
      </c>
      <c r="R53" s="34">
        <v>3</v>
      </c>
      <c r="S53" s="27">
        <f t="shared" si="6"/>
        <v>0.33333333333333331</v>
      </c>
      <c r="T53" s="73">
        <f t="shared" si="10"/>
        <v>0</v>
      </c>
      <c r="U53" s="73">
        <f>IF(R53=0,0,+M53/R53+N53)</f>
        <v>10532.009999999998</v>
      </c>
      <c r="V53" s="74">
        <f t="shared" si="9"/>
        <v>2930.6</v>
      </c>
      <c r="W53" s="71">
        <v>0</v>
      </c>
      <c r="X53" s="75">
        <f t="shared" si="7"/>
        <v>13462.609999999999</v>
      </c>
      <c r="Y53" s="91">
        <v>13462.61</v>
      </c>
      <c r="Z53" s="94">
        <f t="shared" si="8"/>
        <v>1.8189894035458565E-12</v>
      </c>
    </row>
    <row r="54" spans="1:26" ht="14.25" x14ac:dyDescent="0.2">
      <c r="A54" s="22">
        <v>1920</v>
      </c>
      <c r="B54" s="23" t="s">
        <v>46</v>
      </c>
      <c r="C54" s="51">
        <v>0</v>
      </c>
      <c r="D54" s="52">
        <v>0</v>
      </c>
      <c r="E54" s="52">
        <v>0</v>
      </c>
      <c r="F54" s="52">
        <v>0</v>
      </c>
      <c r="G54" s="53">
        <f t="shared" si="3"/>
        <v>0</v>
      </c>
      <c r="H54" s="54">
        <v>0</v>
      </c>
      <c r="I54" s="55">
        <v>0</v>
      </c>
      <c r="J54" s="61">
        <v>0</v>
      </c>
      <c r="K54" s="63">
        <v>0</v>
      </c>
      <c r="L54" s="63">
        <v>0</v>
      </c>
      <c r="M54" s="62">
        <f t="shared" si="4"/>
        <v>0</v>
      </c>
      <c r="N54" s="64">
        <v>0</v>
      </c>
      <c r="O54" s="64">
        <v>0</v>
      </c>
      <c r="P54" s="25">
        <v>0</v>
      </c>
      <c r="Q54" s="28">
        <f t="shared" si="5"/>
        <v>0</v>
      </c>
      <c r="R54" s="34">
        <v>0</v>
      </c>
      <c r="S54" s="27">
        <f t="shared" si="6"/>
        <v>0</v>
      </c>
      <c r="T54" s="73">
        <f t="shared" si="10"/>
        <v>0</v>
      </c>
      <c r="U54" s="73">
        <f t="shared" ref="U54:U93" si="11">IF(R54=0,0,+M54/R54+N54)</f>
        <v>0</v>
      </c>
      <c r="V54" s="74">
        <f t="shared" si="9"/>
        <v>0</v>
      </c>
      <c r="W54" s="71">
        <v>0</v>
      </c>
      <c r="X54" s="75">
        <f t="shared" si="7"/>
        <v>0</v>
      </c>
      <c r="Y54" s="91">
        <v>0</v>
      </c>
      <c r="Z54" s="94">
        <f t="shared" si="8"/>
        <v>0</v>
      </c>
    </row>
    <row r="55" spans="1:26" ht="14.25" x14ac:dyDescent="0.2">
      <c r="A55" s="22">
        <v>1920</v>
      </c>
      <c r="B55" s="23" t="s">
        <v>47</v>
      </c>
      <c r="C55" s="51">
        <v>0</v>
      </c>
      <c r="D55" s="52">
        <v>0</v>
      </c>
      <c r="E55" s="52">
        <v>0</v>
      </c>
      <c r="F55" s="52">
        <v>0</v>
      </c>
      <c r="G55" s="53">
        <f t="shared" si="3"/>
        <v>0</v>
      </c>
      <c r="H55" s="54">
        <v>0</v>
      </c>
      <c r="I55" s="55">
        <v>0</v>
      </c>
      <c r="J55" s="61">
        <v>0</v>
      </c>
      <c r="K55" s="63">
        <v>0</v>
      </c>
      <c r="L55" s="63">
        <v>0</v>
      </c>
      <c r="M55" s="62">
        <f t="shared" si="4"/>
        <v>0</v>
      </c>
      <c r="N55" s="64">
        <v>0</v>
      </c>
      <c r="O55" s="64">
        <v>0</v>
      </c>
      <c r="P55" s="25">
        <v>0</v>
      </c>
      <c r="Q55" s="28">
        <f t="shared" si="5"/>
        <v>0</v>
      </c>
      <c r="R55" s="34">
        <v>0</v>
      </c>
      <c r="S55" s="27">
        <f t="shared" si="6"/>
        <v>0</v>
      </c>
      <c r="T55" s="73">
        <f t="shared" si="10"/>
        <v>0</v>
      </c>
      <c r="U55" s="73">
        <f t="shared" si="11"/>
        <v>0</v>
      </c>
      <c r="V55" s="74">
        <f t="shared" si="9"/>
        <v>0</v>
      </c>
      <c r="W55" s="71">
        <v>0</v>
      </c>
      <c r="X55" s="75">
        <f t="shared" si="7"/>
        <v>0</v>
      </c>
      <c r="Y55" s="91">
        <v>0</v>
      </c>
      <c r="Z55" s="94">
        <f t="shared" si="8"/>
        <v>0</v>
      </c>
    </row>
    <row r="56" spans="1:26" ht="14.25" x14ac:dyDescent="0.2">
      <c r="A56" s="22">
        <v>1930</v>
      </c>
      <c r="B56" s="23" t="s">
        <v>48</v>
      </c>
      <c r="C56" s="51">
        <v>11707.149999999965</v>
      </c>
      <c r="D56" s="52">
        <v>11707.110600000002</v>
      </c>
      <c r="E56" s="52">
        <v>0</v>
      </c>
      <c r="F56" s="52">
        <v>0</v>
      </c>
      <c r="G56" s="53">
        <f t="shared" si="3"/>
        <v>3.9399999963279697E-2</v>
      </c>
      <c r="H56" s="54">
        <v>0</v>
      </c>
      <c r="I56" s="55">
        <v>0</v>
      </c>
      <c r="J56" s="61">
        <v>98643.43</v>
      </c>
      <c r="K56" s="63">
        <v>0</v>
      </c>
      <c r="L56" s="63">
        <v>0</v>
      </c>
      <c r="M56" s="62">
        <f t="shared" si="4"/>
        <v>98643.43</v>
      </c>
      <c r="N56" s="64">
        <v>0</v>
      </c>
      <c r="O56" s="64">
        <v>0</v>
      </c>
      <c r="P56" s="25">
        <v>0</v>
      </c>
      <c r="Q56" s="28">
        <f t="shared" si="5"/>
        <v>0</v>
      </c>
      <c r="R56" s="34">
        <v>5</v>
      </c>
      <c r="S56" s="27">
        <f t="shared" si="6"/>
        <v>0.2</v>
      </c>
      <c r="T56" s="73">
        <f t="shared" si="10"/>
        <v>0</v>
      </c>
      <c r="U56" s="73">
        <f t="shared" si="11"/>
        <v>19728.685999999998</v>
      </c>
      <c r="V56" s="74">
        <f t="shared" si="9"/>
        <v>0</v>
      </c>
      <c r="W56" s="71">
        <v>0</v>
      </c>
      <c r="X56" s="75">
        <f t="shared" si="7"/>
        <v>19728.685999999998</v>
      </c>
      <c r="Y56" s="91">
        <v>19728.68</v>
      </c>
      <c r="Z56" s="94">
        <f t="shared" si="8"/>
        <v>-5.9999999975843821E-3</v>
      </c>
    </row>
    <row r="57" spans="1:26" ht="14.25" x14ac:dyDescent="0.2">
      <c r="A57" s="22">
        <v>1930</v>
      </c>
      <c r="B57" s="23" t="s">
        <v>68</v>
      </c>
      <c r="C57" s="51">
        <v>623112.80000000005</v>
      </c>
      <c r="D57" s="52">
        <v>0</v>
      </c>
      <c r="E57" s="52">
        <v>78116.672200000001</v>
      </c>
      <c r="F57" s="52">
        <v>0</v>
      </c>
      <c r="G57" s="53">
        <f t="shared" si="3"/>
        <v>544996.12780000002</v>
      </c>
      <c r="H57" s="54">
        <v>8610.9120999999996</v>
      </c>
      <c r="I57" s="55">
        <v>0</v>
      </c>
      <c r="J57" s="61">
        <v>0</v>
      </c>
      <c r="K57" s="63">
        <v>0</v>
      </c>
      <c r="L57" s="63">
        <v>0</v>
      </c>
      <c r="M57" s="62">
        <f t="shared" si="4"/>
        <v>0</v>
      </c>
      <c r="N57" s="64">
        <v>0</v>
      </c>
      <c r="O57" s="64">
        <v>0</v>
      </c>
      <c r="P57" s="25">
        <v>8.8053892745550222</v>
      </c>
      <c r="Q57" s="28">
        <f t="shared" si="5"/>
        <v>0.11356681332530125</v>
      </c>
      <c r="R57" s="34">
        <v>10</v>
      </c>
      <c r="S57" s="27">
        <f t="shared" si="6"/>
        <v>0.1</v>
      </c>
      <c r="T57" s="73">
        <f t="shared" si="10"/>
        <v>70504.385608874625</v>
      </c>
      <c r="U57" s="73">
        <f>IF(R57=0,0,+M57/R57+N57)</f>
        <v>0</v>
      </c>
      <c r="V57" s="74">
        <f>IF(R57=0,0,+(O57*0.5)/R57)</f>
        <v>0</v>
      </c>
      <c r="W57" s="71">
        <v>0</v>
      </c>
      <c r="X57" s="75">
        <f t="shared" si="7"/>
        <v>70504.385608874625</v>
      </c>
      <c r="Y57" s="91">
        <v>70504.37</v>
      </c>
      <c r="Z57" s="94">
        <f t="shared" si="8"/>
        <v>-1.5608874629833736E-2</v>
      </c>
    </row>
    <row r="58" spans="1:26" ht="14.25" x14ac:dyDescent="0.2">
      <c r="A58" s="22">
        <v>1930</v>
      </c>
      <c r="B58" s="23" t="s">
        <v>69</v>
      </c>
      <c r="C58" s="51">
        <v>0</v>
      </c>
      <c r="D58" s="52">
        <v>0</v>
      </c>
      <c r="E58" s="52">
        <v>0</v>
      </c>
      <c r="F58" s="52">
        <v>0</v>
      </c>
      <c r="G58" s="53">
        <f t="shared" si="3"/>
        <v>0</v>
      </c>
      <c r="H58" s="54">
        <v>0</v>
      </c>
      <c r="I58" s="55">
        <v>0</v>
      </c>
      <c r="J58" s="61">
        <v>0</v>
      </c>
      <c r="K58" s="63">
        <v>0</v>
      </c>
      <c r="L58" s="63">
        <v>0</v>
      </c>
      <c r="M58" s="62">
        <f t="shared" si="4"/>
        <v>0</v>
      </c>
      <c r="N58" s="64">
        <v>0</v>
      </c>
      <c r="O58" s="64">
        <v>45650</v>
      </c>
      <c r="P58" s="25">
        <v>0</v>
      </c>
      <c r="Q58" s="28">
        <f t="shared" si="5"/>
        <v>0</v>
      </c>
      <c r="R58" s="34">
        <v>15</v>
      </c>
      <c r="S58" s="27">
        <f t="shared" si="6"/>
        <v>6.6666666666666666E-2</v>
      </c>
      <c r="T58" s="73">
        <f t="shared" si="10"/>
        <v>0</v>
      </c>
      <c r="U58" s="73">
        <f>IF(R58=0,0,+M58/R58+N58)</f>
        <v>0</v>
      </c>
      <c r="V58" s="74">
        <f>IF(R58=0,0,+(O58*0.5)/R58)</f>
        <v>1521.6666666666667</v>
      </c>
      <c r="W58" s="71">
        <v>0</v>
      </c>
      <c r="X58" s="75">
        <f t="shared" si="7"/>
        <v>1521.6666666666667</v>
      </c>
      <c r="Y58" s="91">
        <v>1521.67</v>
      </c>
      <c r="Z58" s="94">
        <f t="shared" si="8"/>
        <v>3.3333333333303017E-3</v>
      </c>
    </row>
    <row r="59" spans="1:26" ht="14.25" x14ac:dyDescent="0.2">
      <c r="A59" s="22">
        <v>1935</v>
      </c>
      <c r="B59" s="23" t="s">
        <v>49</v>
      </c>
      <c r="C59" s="51">
        <v>6308.9300000000039</v>
      </c>
      <c r="D59" s="52">
        <v>0.64</v>
      </c>
      <c r="E59" s="52">
        <v>809.83440000000007</v>
      </c>
      <c r="F59" s="52">
        <v>0</v>
      </c>
      <c r="G59" s="53">
        <f t="shared" si="3"/>
        <v>5498.4556000000039</v>
      </c>
      <c r="H59" s="54">
        <v>89.269199999999998</v>
      </c>
      <c r="I59" s="55">
        <v>0</v>
      </c>
      <c r="J59" s="61">
        <v>0</v>
      </c>
      <c r="K59" s="63">
        <v>0</v>
      </c>
      <c r="L59" s="63">
        <v>0</v>
      </c>
      <c r="M59" s="62">
        <f t="shared" si="4"/>
        <v>0</v>
      </c>
      <c r="N59" s="64">
        <v>0</v>
      </c>
      <c r="O59" s="64">
        <v>0</v>
      </c>
      <c r="P59" s="25">
        <v>6.3617554840799713</v>
      </c>
      <c r="Q59" s="28">
        <f t="shared" si="5"/>
        <v>0.15718931708432657</v>
      </c>
      <c r="R59" s="34">
        <v>10</v>
      </c>
      <c r="S59" s="27">
        <f t="shared" si="6"/>
        <v>0.1</v>
      </c>
      <c r="T59" s="73">
        <f t="shared" si="10"/>
        <v>953.56768078249161</v>
      </c>
      <c r="U59" s="73">
        <f t="shared" si="11"/>
        <v>0</v>
      </c>
      <c r="V59" s="74">
        <f t="shared" si="9"/>
        <v>0</v>
      </c>
      <c r="W59" s="71">
        <v>0</v>
      </c>
      <c r="X59" s="75">
        <f t="shared" si="7"/>
        <v>953.56768078249161</v>
      </c>
      <c r="Y59" s="91">
        <v>953.57</v>
      </c>
      <c r="Z59" s="94">
        <f t="shared" si="8"/>
        <v>2.3192175084432165E-3</v>
      </c>
    </row>
    <row r="60" spans="1:26" ht="14.25" x14ac:dyDescent="0.2">
      <c r="A60" s="22">
        <v>1940</v>
      </c>
      <c r="B60" s="23" t="s">
        <v>50</v>
      </c>
      <c r="C60" s="51">
        <v>63171.44</v>
      </c>
      <c r="D60" s="52">
        <v>37223.3482</v>
      </c>
      <c r="E60" s="52">
        <v>5737.9690000000001</v>
      </c>
      <c r="F60" s="52">
        <v>0</v>
      </c>
      <c r="G60" s="53">
        <f t="shared" si="3"/>
        <v>20210.122800000001</v>
      </c>
      <c r="H60" s="54">
        <v>632.50450000000001</v>
      </c>
      <c r="I60" s="55">
        <v>0</v>
      </c>
      <c r="J60" s="61">
        <v>25427.760000000002</v>
      </c>
      <c r="K60" s="63">
        <v>0</v>
      </c>
      <c r="L60" s="63">
        <v>0</v>
      </c>
      <c r="M60" s="62">
        <f t="shared" si="4"/>
        <v>25427.760000000002</v>
      </c>
      <c r="N60" s="64">
        <v>0</v>
      </c>
      <c r="O60" s="64">
        <v>9498.33</v>
      </c>
      <c r="P60" s="25">
        <v>6.1050396265833404</v>
      </c>
      <c r="Q60" s="28">
        <f t="shared" si="5"/>
        <v>0.1637991006062717</v>
      </c>
      <c r="R60" s="34">
        <v>8</v>
      </c>
      <c r="S60" s="27">
        <f t="shared" si="6"/>
        <v>0.125</v>
      </c>
      <c r="T60" s="73">
        <f t="shared" si="10"/>
        <v>3942.9044377823056</v>
      </c>
      <c r="U60" s="73">
        <f t="shared" si="11"/>
        <v>3178.4700000000003</v>
      </c>
      <c r="V60" s="74">
        <f t="shared" si="9"/>
        <v>593.645625</v>
      </c>
      <c r="W60" s="71">
        <v>0</v>
      </c>
      <c r="X60" s="75">
        <f t="shared" si="7"/>
        <v>7715.020062782306</v>
      </c>
      <c r="Y60" s="91">
        <v>7715.05</v>
      </c>
      <c r="Z60" s="94">
        <f t="shared" si="8"/>
        <v>2.9937217694168794E-2</v>
      </c>
    </row>
    <row r="61" spans="1:26" ht="14.25" x14ac:dyDescent="0.2">
      <c r="A61" s="22">
        <v>1945</v>
      </c>
      <c r="B61" s="23" t="s">
        <v>51</v>
      </c>
      <c r="C61" s="51">
        <v>0</v>
      </c>
      <c r="D61" s="52">
        <v>0</v>
      </c>
      <c r="E61" s="52">
        <v>0</v>
      </c>
      <c r="F61" s="52">
        <v>0</v>
      </c>
      <c r="G61" s="53">
        <f t="shared" si="3"/>
        <v>0</v>
      </c>
      <c r="H61" s="54">
        <v>0</v>
      </c>
      <c r="I61" s="55">
        <v>0</v>
      </c>
      <c r="J61" s="61">
        <v>0</v>
      </c>
      <c r="K61" s="63">
        <v>0</v>
      </c>
      <c r="L61" s="63">
        <v>0</v>
      </c>
      <c r="M61" s="62">
        <f t="shared" si="4"/>
        <v>0</v>
      </c>
      <c r="N61" s="64">
        <v>0</v>
      </c>
      <c r="O61" s="64">
        <v>0</v>
      </c>
      <c r="P61" s="25">
        <v>0</v>
      </c>
      <c r="Q61" s="28">
        <f t="shared" si="5"/>
        <v>0</v>
      </c>
      <c r="R61" s="34">
        <v>0</v>
      </c>
      <c r="S61" s="27">
        <f t="shared" si="6"/>
        <v>0</v>
      </c>
      <c r="T61" s="73">
        <f t="shared" si="10"/>
        <v>0</v>
      </c>
      <c r="U61" s="73">
        <f t="shared" si="11"/>
        <v>0</v>
      </c>
      <c r="V61" s="74">
        <f t="shared" si="9"/>
        <v>0</v>
      </c>
      <c r="W61" s="71">
        <v>0</v>
      </c>
      <c r="X61" s="75">
        <f t="shared" si="7"/>
        <v>0</v>
      </c>
      <c r="Y61" s="91">
        <v>0</v>
      </c>
      <c r="Z61" s="94">
        <f t="shared" si="8"/>
        <v>0</v>
      </c>
    </row>
    <row r="62" spans="1:26" ht="14.25" x14ac:dyDescent="0.2">
      <c r="A62" s="22">
        <v>1950</v>
      </c>
      <c r="B62" s="23" t="s">
        <v>52</v>
      </c>
      <c r="C62" s="51">
        <v>0</v>
      </c>
      <c r="D62" s="52">
        <v>0</v>
      </c>
      <c r="E62" s="52">
        <v>0</v>
      </c>
      <c r="F62" s="52">
        <v>0</v>
      </c>
      <c r="G62" s="53">
        <f t="shared" si="3"/>
        <v>0</v>
      </c>
      <c r="H62" s="54">
        <v>0</v>
      </c>
      <c r="I62" s="55">
        <v>0</v>
      </c>
      <c r="J62" s="61">
        <v>0</v>
      </c>
      <c r="K62" s="63">
        <v>0</v>
      </c>
      <c r="L62" s="63">
        <v>0</v>
      </c>
      <c r="M62" s="62">
        <f t="shared" si="4"/>
        <v>0</v>
      </c>
      <c r="N62" s="64">
        <v>0</v>
      </c>
      <c r="O62" s="64">
        <v>0</v>
      </c>
      <c r="P62" s="25">
        <v>0</v>
      </c>
      <c r="Q62" s="28">
        <f t="shared" si="5"/>
        <v>0</v>
      </c>
      <c r="R62" s="34">
        <v>0</v>
      </c>
      <c r="S62" s="27">
        <f t="shared" si="6"/>
        <v>0</v>
      </c>
      <c r="T62" s="73">
        <f t="shared" si="10"/>
        <v>0</v>
      </c>
      <c r="U62" s="73">
        <f t="shared" si="11"/>
        <v>0</v>
      </c>
      <c r="V62" s="74">
        <f t="shared" si="9"/>
        <v>0</v>
      </c>
      <c r="W62" s="71">
        <v>0</v>
      </c>
      <c r="X62" s="75">
        <f t="shared" si="7"/>
        <v>0</v>
      </c>
      <c r="Y62" s="91">
        <v>0</v>
      </c>
      <c r="Z62" s="94">
        <f t="shared" si="8"/>
        <v>0</v>
      </c>
    </row>
    <row r="63" spans="1:26" ht="14.25" x14ac:dyDescent="0.2">
      <c r="A63" s="22">
        <v>1955</v>
      </c>
      <c r="B63" s="23" t="s">
        <v>53</v>
      </c>
      <c r="C63" s="51">
        <v>15937.759999999995</v>
      </c>
      <c r="D63" s="52">
        <v>5573.4069</v>
      </c>
      <c r="E63" s="52">
        <v>0</v>
      </c>
      <c r="F63" s="52">
        <v>0</v>
      </c>
      <c r="G63" s="53">
        <f t="shared" si="3"/>
        <v>10364.353099999995</v>
      </c>
      <c r="H63" s="54">
        <v>0</v>
      </c>
      <c r="I63" s="55">
        <v>0</v>
      </c>
      <c r="J63" s="61">
        <v>0</v>
      </c>
      <c r="K63" s="63">
        <v>0</v>
      </c>
      <c r="L63" s="63">
        <v>0</v>
      </c>
      <c r="M63" s="62">
        <f t="shared" si="4"/>
        <v>0</v>
      </c>
      <c r="N63" s="64">
        <v>0</v>
      </c>
      <c r="O63" s="64">
        <v>0</v>
      </c>
      <c r="P63" s="25">
        <v>5.882650728919236</v>
      </c>
      <c r="Q63" s="28">
        <f t="shared" si="5"/>
        <v>0.16999139436988478</v>
      </c>
      <c r="R63" s="34">
        <v>10</v>
      </c>
      <c r="S63" s="27">
        <f t="shared" si="6"/>
        <v>0.1</v>
      </c>
      <c r="T63" s="73">
        <f t="shared" si="10"/>
        <v>1761.850835210837</v>
      </c>
      <c r="U63" s="73">
        <f t="shared" si="11"/>
        <v>0</v>
      </c>
      <c r="V63" s="74">
        <f t="shared" si="9"/>
        <v>0</v>
      </c>
      <c r="W63" s="71">
        <v>0</v>
      </c>
      <c r="X63" s="75">
        <f t="shared" si="7"/>
        <v>1761.850835210837</v>
      </c>
      <c r="Y63" s="91">
        <v>1761.86</v>
      </c>
      <c r="Z63" s="94">
        <f t="shared" si="8"/>
        <v>9.1647891629236256E-3</v>
      </c>
    </row>
    <row r="64" spans="1:26" ht="14.25" x14ac:dyDescent="0.2">
      <c r="A64" s="22">
        <v>1955</v>
      </c>
      <c r="B64" s="23" t="s">
        <v>54</v>
      </c>
      <c r="C64" s="51">
        <v>0</v>
      </c>
      <c r="D64" s="52">
        <v>0</v>
      </c>
      <c r="E64" s="52">
        <v>0</v>
      </c>
      <c r="F64" s="52">
        <v>0</v>
      </c>
      <c r="G64" s="53">
        <f t="shared" si="3"/>
        <v>0</v>
      </c>
      <c r="H64" s="54">
        <v>0</v>
      </c>
      <c r="I64" s="55">
        <v>0</v>
      </c>
      <c r="J64" s="61">
        <v>0</v>
      </c>
      <c r="K64" s="63">
        <v>0</v>
      </c>
      <c r="L64" s="63">
        <v>0</v>
      </c>
      <c r="M64" s="62">
        <f t="shared" si="4"/>
        <v>0</v>
      </c>
      <c r="N64" s="64">
        <v>0</v>
      </c>
      <c r="O64" s="64">
        <v>0</v>
      </c>
      <c r="P64" s="25">
        <v>0</v>
      </c>
      <c r="Q64" s="28">
        <f t="shared" si="5"/>
        <v>0</v>
      </c>
      <c r="R64" s="34">
        <v>0</v>
      </c>
      <c r="S64" s="27">
        <f t="shared" si="6"/>
        <v>0</v>
      </c>
      <c r="T64" s="73">
        <f t="shared" si="10"/>
        <v>0</v>
      </c>
      <c r="U64" s="73">
        <f t="shared" si="11"/>
        <v>0</v>
      </c>
      <c r="V64" s="74">
        <f t="shared" si="9"/>
        <v>0</v>
      </c>
      <c r="W64" s="71">
        <v>0</v>
      </c>
      <c r="X64" s="75">
        <f t="shared" si="7"/>
        <v>0</v>
      </c>
      <c r="Y64" s="91">
        <v>0</v>
      </c>
      <c r="Z64" s="94">
        <f t="shared" si="8"/>
        <v>0</v>
      </c>
    </row>
    <row r="65" spans="1:26" ht="14.25" x14ac:dyDescent="0.2">
      <c r="A65" s="22">
        <v>1960</v>
      </c>
      <c r="B65" s="23" t="s">
        <v>55</v>
      </c>
      <c r="C65" s="51">
        <v>0</v>
      </c>
      <c r="D65" s="52">
        <v>0</v>
      </c>
      <c r="E65" s="52">
        <v>0</v>
      </c>
      <c r="F65" s="52">
        <v>0</v>
      </c>
      <c r="G65" s="53">
        <f t="shared" si="3"/>
        <v>0</v>
      </c>
      <c r="H65" s="54">
        <v>0</v>
      </c>
      <c r="I65" s="55">
        <v>0</v>
      </c>
      <c r="J65" s="61">
        <v>0</v>
      </c>
      <c r="K65" s="63">
        <v>0</v>
      </c>
      <c r="L65" s="63">
        <v>0</v>
      </c>
      <c r="M65" s="62">
        <f t="shared" si="4"/>
        <v>0</v>
      </c>
      <c r="N65" s="64">
        <v>0</v>
      </c>
      <c r="O65" s="64">
        <v>0</v>
      </c>
      <c r="P65" s="25">
        <v>0</v>
      </c>
      <c r="Q65" s="28">
        <f t="shared" si="5"/>
        <v>0</v>
      </c>
      <c r="R65" s="34">
        <v>0</v>
      </c>
      <c r="S65" s="27">
        <f t="shared" si="6"/>
        <v>0</v>
      </c>
      <c r="T65" s="73">
        <f t="shared" si="10"/>
        <v>0</v>
      </c>
      <c r="U65" s="73">
        <f t="shared" si="11"/>
        <v>0</v>
      </c>
      <c r="V65" s="74">
        <f t="shared" si="9"/>
        <v>0</v>
      </c>
      <c r="W65" s="71">
        <v>0</v>
      </c>
      <c r="X65" s="75">
        <f t="shared" si="7"/>
        <v>0</v>
      </c>
      <c r="Y65" s="91">
        <v>0</v>
      </c>
      <c r="Z65" s="94">
        <f t="shared" si="8"/>
        <v>0</v>
      </c>
    </row>
    <row r="66" spans="1:26" ht="14.25" x14ac:dyDescent="0.2">
      <c r="A66" s="22">
        <v>1970</v>
      </c>
      <c r="B66" s="24" t="s">
        <v>56</v>
      </c>
      <c r="C66" s="51">
        <v>0</v>
      </c>
      <c r="D66" s="52">
        <v>0</v>
      </c>
      <c r="E66" s="52">
        <v>0</v>
      </c>
      <c r="F66" s="52">
        <v>0</v>
      </c>
      <c r="G66" s="53">
        <f t="shared" si="3"/>
        <v>0</v>
      </c>
      <c r="H66" s="54">
        <v>0</v>
      </c>
      <c r="I66" s="55">
        <v>0</v>
      </c>
      <c r="J66" s="61">
        <v>0</v>
      </c>
      <c r="K66" s="63">
        <v>0</v>
      </c>
      <c r="L66" s="63">
        <v>0</v>
      </c>
      <c r="M66" s="62">
        <f t="shared" si="4"/>
        <v>0</v>
      </c>
      <c r="N66" s="64">
        <v>0</v>
      </c>
      <c r="O66" s="64">
        <v>0</v>
      </c>
      <c r="P66" s="25">
        <v>0</v>
      </c>
      <c r="Q66" s="28">
        <f t="shared" si="5"/>
        <v>0</v>
      </c>
      <c r="R66" s="34">
        <v>0</v>
      </c>
      <c r="S66" s="27">
        <f t="shared" si="6"/>
        <v>0</v>
      </c>
      <c r="T66" s="73">
        <f t="shared" si="10"/>
        <v>0</v>
      </c>
      <c r="U66" s="73">
        <f t="shared" si="11"/>
        <v>0</v>
      </c>
      <c r="V66" s="74">
        <f t="shared" si="9"/>
        <v>0</v>
      </c>
      <c r="W66" s="71">
        <v>0</v>
      </c>
      <c r="X66" s="75">
        <f t="shared" si="7"/>
        <v>0</v>
      </c>
      <c r="Y66" s="91">
        <v>0</v>
      </c>
      <c r="Z66" s="94">
        <f t="shared" si="8"/>
        <v>0</v>
      </c>
    </row>
    <row r="67" spans="1:26" ht="14.25" x14ac:dyDescent="0.2">
      <c r="A67" s="22">
        <v>1975</v>
      </c>
      <c r="B67" s="23" t="s">
        <v>57</v>
      </c>
      <c r="C67" s="51">
        <v>0</v>
      </c>
      <c r="D67" s="52">
        <v>0</v>
      </c>
      <c r="E67" s="52">
        <v>0</v>
      </c>
      <c r="F67" s="52">
        <v>0</v>
      </c>
      <c r="G67" s="53">
        <f t="shared" si="3"/>
        <v>0</v>
      </c>
      <c r="H67" s="54">
        <v>0</v>
      </c>
      <c r="I67" s="55">
        <v>0</v>
      </c>
      <c r="J67" s="61">
        <v>0</v>
      </c>
      <c r="K67" s="63">
        <v>0</v>
      </c>
      <c r="L67" s="63">
        <v>0</v>
      </c>
      <c r="M67" s="62">
        <f t="shared" si="4"/>
        <v>0</v>
      </c>
      <c r="N67" s="64">
        <v>0</v>
      </c>
      <c r="O67" s="64">
        <v>0</v>
      </c>
      <c r="P67" s="25">
        <v>0</v>
      </c>
      <c r="Q67" s="28">
        <f t="shared" si="5"/>
        <v>0</v>
      </c>
      <c r="R67" s="34">
        <v>0</v>
      </c>
      <c r="S67" s="27">
        <f t="shared" si="6"/>
        <v>0</v>
      </c>
      <c r="T67" s="73">
        <f t="shared" si="10"/>
        <v>0</v>
      </c>
      <c r="U67" s="73">
        <f t="shared" si="11"/>
        <v>0</v>
      </c>
      <c r="V67" s="74">
        <f t="shared" si="9"/>
        <v>0</v>
      </c>
      <c r="W67" s="71">
        <v>0</v>
      </c>
      <c r="X67" s="75">
        <f t="shared" si="7"/>
        <v>0</v>
      </c>
      <c r="Y67" s="91">
        <v>0</v>
      </c>
      <c r="Z67" s="94">
        <f t="shared" si="8"/>
        <v>0</v>
      </c>
    </row>
    <row r="68" spans="1:26" ht="14.25" x14ac:dyDescent="0.2">
      <c r="A68" s="22">
        <v>1980</v>
      </c>
      <c r="B68" s="23" t="s">
        <v>58</v>
      </c>
      <c r="C68" s="51">
        <v>110748.56000000003</v>
      </c>
      <c r="D68" s="52">
        <v>93430.684399999998</v>
      </c>
      <c r="E68" s="52">
        <v>8056.6372000000001</v>
      </c>
      <c r="F68" s="52">
        <v>0</v>
      </c>
      <c r="G68" s="53">
        <f t="shared" si="3"/>
        <v>9261.2384000000275</v>
      </c>
      <c r="H68" s="54">
        <v>888.09460000000001</v>
      </c>
      <c r="I68" s="55">
        <v>0</v>
      </c>
      <c r="J68" s="61">
        <v>281155.81</v>
      </c>
      <c r="K68" s="63">
        <v>0</v>
      </c>
      <c r="L68" s="63">
        <v>0</v>
      </c>
      <c r="M68" s="62">
        <f t="shared" si="4"/>
        <v>281155.81</v>
      </c>
      <c r="N68" s="64">
        <v>0</v>
      </c>
      <c r="O68" s="64">
        <v>60943.38</v>
      </c>
      <c r="P68" s="25">
        <v>8.3860295432597738</v>
      </c>
      <c r="Q68" s="28">
        <f t="shared" si="5"/>
        <v>0.11924594289126308</v>
      </c>
      <c r="R68" s="34">
        <v>10</v>
      </c>
      <c r="S68" s="27">
        <f t="shared" si="6"/>
        <v>0.1</v>
      </c>
      <c r="T68" s="73">
        <f t="shared" si="10"/>
        <v>1992.459705348776</v>
      </c>
      <c r="U68" s="73">
        <f t="shared" si="11"/>
        <v>28115.580999999998</v>
      </c>
      <c r="V68" s="74">
        <f t="shared" si="9"/>
        <v>3047.1689999999999</v>
      </c>
      <c r="W68" s="71">
        <v>-5568.2000000000007</v>
      </c>
      <c r="X68" s="75">
        <f t="shared" si="7"/>
        <v>27587.009705348773</v>
      </c>
      <c r="Y68" s="91">
        <v>27662.06</v>
      </c>
      <c r="Z68" s="94">
        <f t="shared" si="8"/>
        <v>75.050294651227887</v>
      </c>
    </row>
    <row r="69" spans="1:26" ht="14.25" x14ac:dyDescent="0.2">
      <c r="A69" s="22">
        <v>1985</v>
      </c>
      <c r="B69" s="23" t="s">
        <v>59</v>
      </c>
      <c r="C69" s="51">
        <v>0</v>
      </c>
      <c r="D69" s="52">
        <v>0</v>
      </c>
      <c r="E69" s="52">
        <v>0</v>
      </c>
      <c r="F69" s="52">
        <v>0</v>
      </c>
      <c r="G69" s="53">
        <f t="shared" si="3"/>
        <v>0</v>
      </c>
      <c r="H69" s="54">
        <v>0</v>
      </c>
      <c r="I69" s="55">
        <v>0</v>
      </c>
      <c r="J69" s="61">
        <v>0</v>
      </c>
      <c r="K69" s="63">
        <v>0</v>
      </c>
      <c r="L69" s="63">
        <v>0</v>
      </c>
      <c r="M69" s="62">
        <f t="shared" si="4"/>
        <v>0</v>
      </c>
      <c r="N69" s="64">
        <v>0</v>
      </c>
      <c r="O69" s="64">
        <v>0</v>
      </c>
      <c r="P69" s="25">
        <v>0</v>
      </c>
      <c r="Q69" s="28">
        <f t="shared" si="5"/>
        <v>0</v>
      </c>
      <c r="R69" s="34">
        <v>0</v>
      </c>
      <c r="S69" s="27">
        <f t="shared" si="6"/>
        <v>0</v>
      </c>
      <c r="T69" s="73">
        <f t="shared" si="10"/>
        <v>0</v>
      </c>
      <c r="U69" s="73">
        <f t="shared" si="11"/>
        <v>0</v>
      </c>
      <c r="V69" s="74">
        <f t="shared" si="9"/>
        <v>0</v>
      </c>
      <c r="W69" s="71">
        <v>0</v>
      </c>
      <c r="X69" s="75">
        <f t="shared" si="7"/>
        <v>0</v>
      </c>
      <c r="Y69" s="91">
        <v>0</v>
      </c>
      <c r="Z69" s="94">
        <f t="shared" si="8"/>
        <v>0</v>
      </c>
    </row>
    <row r="70" spans="1:26" ht="14.25" x14ac:dyDescent="0.2">
      <c r="A70" s="22">
        <v>1990</v>
      </c>
      <c r="B70" s="38" t="s">
        <v>60</v>
      </c>
      <c r="C70" s="51">
        <v>0</v>
      </c>
      <c r="D70" s="52">
        <v>0</v>
      </c>
      <c r="E70" s="52">
        <v>0</v>
      </c>
      <c r="F70" s="52">
        <v>0</v>
      </c>
      <c r="G70" s="53">
        <f t="shared" si="3"/>
        <v>0</v>
      </c>
      <c r="H70" s="54">
        <v>0</v>
      </c>
      <c r="I70" s="55">
        <v>0</v>
      </c>
      <c r="J70" s="61">
        <v>0</v>
      </c>
      <c r="K70" s="63">
        <v>0</v>
      </c>
      <c r="L70" s="63">
        <v>0</v>
      </c>
      <c r="M70" s="62">
        <f t="shared" si="4"/>
        <v>0</v>
      </c>
      <c r="N70" s="64">
        <v>0</v>
      </c>
      <c r="O70" s="64">
        <v>0</v>
      </c>
      <c r="P70" s="25">
        <v>0</v>
      </c>
      <c r="Q70" s="28">
        <f t="shared" si="5"/>
        <v>0</v>
      </c>
      <c r="R70" s="34">
        <v>0</v>
      </c>
      <c r="S70" s="27">
        <f t="shared" si="6"/>
        <v>0</v>
      </c>
      <c r="T70" s="73">
        <f t="shared" si="10"/>
        <v>0</v>
      </c>
      <c r="U70" s="73">
        <f t="shared" si="11"/>
        <v>0</v>
      </c>
      <c r="V70" s="74">
        <f t="shared" si="9"/>
        <v>0</v>
      </c>
      <c r="W70" s="71">
        <v>0</v>
      </c>
      <c r="X70" s="75">
        <f t="shared" si="7"/>
        <v>0</v>
      </c>
      <c r="Y70" s="91">
        <v>0</v>
      </c>
      <c r="Z70" s="94">
        <f t="shared" si="8"/>
        <v>0</v>
      </c>
    </row>
    <row r="71" spans="1:26" ht="14.25" x14ac:dyDescent="0.2">
      <c r="A71" s="22">
        <v>1995</v>
      </c>
      <c r="B71" s="23" t="s">
        <v>70</v>
      </c>
      <c r="C71" s="51">
        <v>-169565.24999999994</v>
      </c>
      <c r="D71" s="52">
        <v>0</v>
      </c>
      <c r="E71" s="52">
        <v>0</v>
      </c>
      <c r="F71" s="52">
        <v>0</v>
      </c>
      <c r="G71" s="53">
        <f t="shared" si="3"/>
        <v>-169565.24999999994</v>
      </c>
      <c r="H71" s="54">
        <v>0</v>
      </c>
      <c r="I71" s="55">
        <v>0</v>
      </c>
      <c r="J71" s="61">
        <v>-6683.25</v>
      </c>
      <c r="K71" s="63">
        <v>0</v>
      </c>
      <c r="L71" s="63">
        <v>0</v>
      </c>
      <c r="M71" s="62">
        <f t="shared" si="4"/>
        <v>-6683.25</v>
      </c>
      <c r="N71" s="64">
        <v>0</v>
      </c>
      <c r="O71" s="64">
        <v>0</v>
      </c>
      <c r="P71" s="25">
        <v>38.54519913525241</v>
      </c>
      <c r="Q71" s="28">
        <f t="shared" si="5"/>
        <v>2.5943568133895738E-2</v>
      </c>
      <c r="R71" s="34">
        <v>45</v>
      </c>
      <c r="S71" s="27">
        <f t="shared" si="6"/>
        <v>2.2222222222222223E-2</v>
      </c>
      <c r="T71" s="73">
        <f t="shared" si="10"/>
        <v>-4399.1276165160625</v>
      </c>
      <c r="U71" s="73">
        <f t="shared" si="11"/>
        <v>-148.51666666666668</v>
      </c>
      <c r="V71" s="74">
        <f t="shared" si="9"/>
        <v>0</v>
      </c>
      <c r="W71" s="71">
        <v>0</v>
      </c>
      <c r="X71" s="75">
        <f t="shared" si="7"/>
        <v>-4547.6442831827289</v>
      </c>
      <c r="Y71" s="91">
        <v>-4547.6444444444451</v>
      </c>
      <c r="Z71" s="94">
        <f t="shared" si="8"/>
        <v>-1.6126171612995677E-4</v>
      </c>
    </row>
    <row r="72" spans="1:26" ht="14.25" x14ac:dyDescent="0.2">
      <c r="A72" s="22">
        <v>1995</v>
      </c>
      <c r="B72" s="23" t="s">
        <v>112</v>
      </c>
      <c r="C72" s="51">
        <v>-164116.12</v>
      </c>
      <c r="D72" s="52">
        <v>0</v>
      </c>
      <c r="E72" s="52">
        <v>0</v>
      </c>
      <c r="F72" s="52">
        <v>0</v>
      </c>
      <c r="G72" s="53">
        <f t="shared" si="3"/>
        <v>-164116.12</v>
      </c>
      <c r="H72" s="54">
        <v>0</v>
      </c>
      <c r="I72" s="55">
        <v>0</v>
      </c>
      <c r="J72" s="61">
        <v>0</v>
      </c>
      <c r="K72" s="63">
        <v>0</v>
      </c>
      <c r="L72" s="63">
        <v>0</v>
      </c>
      <c r="M72" s="62">
        <f t="shared" si="4"/>
        <v>0</v>
      </c>
      <c r="N72" s="64">
        <v>0</v>
      </c>
      <c r="O72" s="64">
        <v>0</v>
      </c>
      <c r="P72" s="25">
        <v>52.817116713442701</v>
      </c>
      <c r="Q72" s="28">
        <f t="shared" si="5"/>
        <v>1.8933256153028245E-2</v>
      </c>
      <c r="R72" s="34">
        <v>60</v>
      </c>
      <c r="S72" s="27">
        <f t="shared" si="6"/>
        <v>1.6666666666666666E-2</v>
      </c>
      <c r="T72" s="73">
        <f t="shared" si="10"/>
        <v>-3107.2525388011218</v>
      </c>
      <c r="U72" s="73">
        <f t="shared" si="11"/>
        <v>0</v>
      </c>
      <c r="V72" s="74"/>
      <c r="W72" s="71">
        <v>0</v>
      </c>
      <c r="X72" s="75">
        <f t="shared" si="7"/>
        <v>-3107.2525388011218</v>
      </c>
      <c r="Y72" s="91">
        <v>-3107.2558333333332</v>
      </c>
      <c r="Z72" s="94">
        <f t="shared" si="8"/>
        <v>-3.2945322113846487E-3</v>
      </c>
    </row>
    <row r="73" spans="1:26" ht="14.25" x14ac:dyDescent="0.2">
      <c r="A73" s="22">
        <v>1995</v>
      </c>
      <c r="B73" s="23" t="s">
        <v>113</v>
      </c>
      <c r="C73" s="51">
        <v>-88520.37</v>
      </c>
      <c r="D73" s="52">
        <v>0</v>
      </c>
      <c r="E73" s="52">
        <v>0</v>
      </c>
      <c r="F73" s="52">
        <v>0</v>
      </c>
      <c r="G73" s="53">
        <f t="shared" si="3"/>
        <v>-88520.37</v>
      </c>
      <c r="H73" s="54">
        <v>0</v>
      </c>
      <c r="I73" s="55">
        <v>0</v>
      </c>
      <c r="J73" s="61">
        <v>-9013.56</v>
      </c>
      <c r="K73" s="63">
        <v>0</v>
      </c>
      <c r="L73" s="63">
        <v>0</v>
      </c>
      <c r="M73" s="62">
        <f t="shared" si="4"/>
        <v>-9013.56</v>
      </c>
      <c r="N73" s="64">
        <v>0</v>
      </c>
      <c r="O73" s="64">
        <v>0</v>
      </c>
      <c r="P73" s="25">
        <v>51.235749125459478</v>
      </c>
      <c r="Q73" s="28">
        <f t="shared" si="5"/>
        <v>1.9517622306084163E-2</v>
      </c>
      <c r="R73" s="34">
        <v>65</v>
      </c>
      <c r="S73" s="27">
        <f t="shared" si="6"/>
        <v>1.5384615384615385E-2</v>
      </c>
      <c r="T73" s="73">
        <f t="shared" si="10"/>
        <v>-1727.7071480548232</v>
      </c>
      <c r="U73" s="73">
        <f t="shared" si="11"/>
        <v>-138.67015384615385</v>
      </c>
      <c r="V73" s="74">
        <f t="shared" si="9"/>
        <v>0</v>
      </c>
      <c r="W73" s="71">
        <v>0</v>
      </c>
      <c r="X73" s="75">
        <f t="shared" si="7"/>
        <v>-1866.377301900977</v>
      </c>
      <c r="Y73" s="91">
        <v>-1877.9357500000001</v>
      </c>
      <c r="Z73" s="94">
        <f t="shared" si="8"/>
        <v>-11.558448099023053</v>
      </c>
    </row>
    <row r="74" spans="1:26" ht="14.25" x14ac:dyDescent="0.2">
      <c r="A74" s="22">
        <v>1995</v>
      </c>
      <c r="B74" s="23" t="s">
        <v>114</v>
      </c>
      <c r="C74" s="51">
        <v>-578116.79</v>
      </c>
      <c r="D74" s="52">
        <v>0</v>
      </c>
      <c r="E74" s="52">
        <v>0</v>
      </c>
      <c r="F74" s="52">
        <v>0</v>
      </c>
      <c r="G74" s="53">
        <f t="shared" si="3"/>
        <v>-578116.79</v>
      </c>
      <c r="H74" s="54">
        <v>0</v>
      </c>
      <c r="I74" s="55">
        <v>0</v>
      </c>
      <c r="J74" s="61">
        <v>-97677.7</v>
      </c>
      <c r="K74" s="63">
        <v>0</v>
      </c>
      <c r="L74" s="63">
        <v>0</v>
      </c>
      <c r="M74" s="62">
        <f t="shared" si="4"/>
        <v>-97677.7</v>
      </c>
      <c r="N74" s="64">
        <v>0</v>
      </c>
      <c r="O74" s="64">
        <v>0</v>
      </c>
      <c r="P74" s="25">
        <v>59.128787261753125</v>
      </c>
      <c r="Q74" s="28">
        <f t="shared" si="5"/>
        <v>1.691223592280304E-2</v>
      </c>
      <c r="R74" s="34">
        <v>65</v>
      </c>
      <c r="S74" s="27">
        <f t="shared" si="6"/>
        <v>1.5384615384615385E-2</v>
      </c>
      <c r="T74" s="73">
        <f t="shared" si="10"/>
        <v>-9777.2475434135813</v>
      </c>
      <c r="U74" s="73">
        <f t="shared" si="11"/>
        <v>-1502.7338461538461</v>
      </c>
      <c r="V74" s="74">
        <f t="shared" si="9"/>
        <v>0</v>
      </c>
      <c r="W74" s="71">
        <v>0</v>
      </c>
      <c r="X74" s="75">
        <f t="shared" si="7"/>
        <v>-11279.981389567427</v>
      </c>
      <c r="Y74" s="91">
        <v>-11279.983846153849</v>
      </c>
      <c r="Z74" s="94">
        <f t="shared" si="8"/>
        <v>-2.4565864223404787E-3</v>
      </c>
    </row>
    <row r="75" spans="1:26" ht="14.25" x14ac:dyDescent="0.2">
      <c r="A75" s="22">
        <v>1995</v>
      </c>
      <c r="B75" s="23" t="s">
        <v>115</v>
      </c>
      <c r="C75" s="51">
        <v>-1090529.3699999999</v>
      </c>
      <c r="D75" s="52">
        <v>0</v>
      </c>
      <c r="E75" s="52">
        <v>0</v>
      </c>
      <c r="F75" s="52">
        <v>0</v>
      </c>
      <c r="G75" s="53">
        <f t="shared" si="3"/>
        <v>-1090529.3699999999</v>
      </c>
      <c r="H75" s="54">
        <v>0</v>
      </c>
      <c r="I75" s="55">
        <v>0</v>
      </c>
      <c r="J75" s="61">
        <v>-144330.32</v>
      </c>
      <c r="K75" s="63">
        <v>0</v>
      </c>
      <c r="L75" s="63">
        <v>0</v>
      </c>
      <c r="M75" s="62">
        <f t="shared" si="4"/>
        <v>-144330.32</v>
      </c>
      <c r="N75" s="64">
        <v>0</v>
      </c>
      <c r="O75" s="64">
        <v>0</v>
      </c>
      <c r="P75" s="25">
        <v>37.000519863699509</v>
      </c>
      <c r="Q75" s="28">
        <f t="shared" si="5"/>
        <v>2.7026647292625761E-2</v>
      </c>
      <c r="R75" s="34">
        <v>45</v>
      </c>
      <c r="S75" s="27">
        <f t="shared" si="6"/>
        <v>2.2222222222222223E-2</v>
      </c>
      <c r="T75" s="73">
        <f t="shared" si="10"/>
        <v>-29473.352645239374</v>
      </c>
      <c r="U75" s="73">
        <f t="shared" si="11"/>
        <v>-3207.3404444444445</v>
      </c>
      <c r="V75" s="74">
        <f t="shared" si="9"/>
        <v>0</v>
      </c>
      <c r="W75" s="71">
        <v>0</v>
      </c>
      <c r="X75" s="75">
        <f t="shared" si="7"/>
        <v>-32680.69308968382</v>
      </c>
      <c r="Y75" s="91">
        <v>-32680.696000000004</v>
      </c>
      <c r="Z75" s="94">
        <f t="shared" si="8"/>
        <v>-2.9103161832608748E-3</v>
      </c>
    </row>
    <row r="76" spans="1:26" ht="14.25" x14ac:dyDescent="0.2">
      <c r="A76" s="22">
        <v>1995</v>
      </c>
      <c r="B76" s="23" t="s">
        <v>116</v>
      </c>
      <c r="C76" s="51">
        <v>-1031864.9600000003</v>
      </c>
      <c r="D76" s="52">
        <v>0</v>
      </c>
      <c r="E76" s="52">
        <v>0</v>
      </c>
      <c r="F76" s="52">
        <v>0</v>
      </c>
      <c r="G76" s="53">
        <f t="shared" si="3"/>
        <v>-1031864.9600000003</v>
      </c>
      <c r="H76" s="54">
        <v>0</v>
      </c>
      <c r="I76" s="55">
        <v>0</v>
      </c>
      <c r="J76" s="61">
        <v>-171231.45</v>
      </c>
      <c r="K76" s="63">
        <v>0</v>
      </c>
      <c r="L76" s="63">
        <v>0</v>
      </c>
      <c r="M76" s="62">
        <f t="shared" si="4"/>
        <v>-171231.45</v>
      </c>
      <c r="N76" s="64">
        <v>0</v>
      </c>
      <c r="O76" s="64">
        <v>0</v>
      </c>
      <c r="P76" s="25">
        <v>38.474491157279623</v>
      </c>
      <c r="Q76" s="28">
        <f t="shared" si="5"/>
        <v>2.5991246925452672E-2</v>
      </c>
      <c r="R76" s="34">
        <v>45</v>
      </c>
      <c r="S76" s="27">
        <f t="shared" si="6"/>
        <v>2.2222222222222223E-2</v>
      </c>
      <c r="T76" s="73">
        <f t="shared" si="10"/>
        <v>-26819.456969082352</v>
      </c>
      <c r="U76" s="73">
        <f t="shared" si="11"/>
        <v>-3805.1433333333334</v>
      </c>
      <c r="V76" s="74"/>
      <c r="W76" s="71">
        <v>0</v>
      </c>
      <c r="X76" s="75">
        <f t="shared" si="7"/>
        <v>-30624.600302415685</v>
      </c>
      <c r="Y76" s="91">
        <v>-30624.596666666665</v>
      </c>
      <c r="Z76" s="94">
        <f t="shared" si="8"/>
        <v>3.6357490207592491E-3</v>
      </c>
    </row>
    <row r="77" spans="1:26" ht="14.25" x14ac:dyDescent="0.2">
      <c r="A77" s="22">
        <v>1995</v>
      </c>
      <c r="B77" s="23" t="s">
        <v>71</v>
      </c>
      <c r="C77" s="51">
        <v>-1509639.2600000002</v>
      </c>
      <c r="D77" s="52">
        <v>0</v>
      </c>
      <c r="E77" s="52">
        <v>0</v>
      </c>
      <c r="F77" s="52">
        <v>0</v>
      </c>
      <c r="G77" s="53">
        <f t="shared" si="3"/>
        <v>-1509639.2600000002</v>
      </c>
      <c r="H77" s="54">
        <v>0</v>
      </c>
      <c r="I77" s="55">
        <v>0</v>
      </c>
      <c r="J77" s="61">
        <v>-143572.74</v>
      </c>
      <c r="K77" s="63">
        <v>0</v>
      </c>
      <c r="L77" s="63">
        <v>0</v>
      </c>
      <c r="M77" s="62">
        <f t="shared" si="4"/>
        <v>-143572.74</v>
      </c>
      <c r="N77" s="64">
        <v>0</v>
      </c>
      <c r="O77" s="64">
        <v>0</v>
      </c>
      <c r="P77" s="25">
        <v>38.056365728252011</v>
      </c>
      <c r="Q77" s="28">
        <f t="shared" si="5"/>
        <v>2.6276812850198863E-2</v>
      </c>
      <c r="R77" s="34">
        <v>45</v>
      </c>
      <c r="S77" s="27">
        <f t="shared" si="6"/>
        <v>2.2222222222222223E-2</v>
      </c>
      <c r="T77" s="73">
        <f t="shared" si="10"/>
        <v>-39668.508306332704</v>
      </c>
      <c r="U77" s="73">
        <f t="shared" si="11"/>
        <v>-3190.5053333333331</v>
      </c>
      <c r="V77" s="74">
        <f t="shared" si="9"/>
        <v>0</v>
      </c>
      <c r="W77" s="71">
        <v>0</v>
      </c>
      <c r="X77" s="75">
        <f t="shared" si="7"/>
        <v>-42859.013639666038</v>
      </c>
      <c r="Y77" s="91">
        <v>-42859.012999999999</v>
      </c>
      <c r="Z77" s="94">
        <f t="shared" si="8"/>
        <v>6.3966603920562193E-4</v>
      </c>
    </row>
    <row r="78" spans="1:26" ht="14.25" x14ac:dyDescent="0.2">
      <c r="A78" s="22">
        <v>1995</v>
      </c>
      <c r="B78" s="23" t="s">
        <v>72</v>
      </c>
      <c r="C78" s="51">
        <v>-4319.3300000000017</v>
      </c>
      <c r="D78" s="52">
        <v>0</v>
      </c>
      <c r="E78" s="52">
        <v>0</v>
      </c>
      <c r="F78" s="52">
        <v>0</v>
      </c>
      <c r="G78" s="53">
        <f t="shared" si="3"/>
        <v>-4319.3300000000017</v>
      </c>
      <c r="H78" s="54">
        <v>0</v>
      </c>
      <c r="I78" s="55">
        <v>0</v>
      </c>
      <c r="J78" s="61">
        <v>0</v>
      </c>
      <c r="K78" s="63">
        <v>0</v>
      </c>
      <c r="L78" s="63">
        <v>0</v>
      </c>
      <c r="M78" s="62">
        <f t="shared" si="4"/>
        <v>0</v>
      </c>
      <c r="N78" s="64">
        <v>0</v>
      </c>
      <c r="O78" s="64">
        <v>0</v>
      </c>
      <c r="P78" s="25">
        <v>14.704250428596913</v>
      </c>
      <c r="Q78" s="28">
        <f t="shared" si="5"/>
        <v>6.8007546855648901E-2</v>
      </c>
      <c r="R78" s="34">
        <v>25</v>
      </c>
      <c r="S78" s="27">
        <f t="shared" si="6"/>
        <v>0.04</v>
      </c>
      <c r="T78" s="73">
        <f t="shared" si="10"/>
        <v>-293.7470373600101</v>
      </c>
      <c r="U78" s="73">
        <f t="shared" si="11"/>
        <v>0</v>
      </c>
      <c r="V78" s="74">
        <f t="shared" si="9"/>
        <v>0</v>
      </c>
      <c r="W78" s="71">
        <v>0</v>
      </c>
      <c r="X78" s="75">
        <f t="shared" si="7"/>
        <v>-293.7470373600101</v>
      </c>
      <c r="Y78" s="91">
        <v>-293.75139999999965</v>
      </c>
      <c r="Z78" s="94">
        <f t="shared" si="8"/>
        <v>-4.3626399895515533E-3</v>
      </c>
    </row>
    <row r="79" spans="1:26" ht="14.25" x14ac:dyDescent="0.2">
      <c r="A79" s="22">
        <v>1995</v>
      </c>
      <c r="B79" s="23" t="s">
        <v>73</v>
      </c>
      <c r="C79" s="51">
        <v>-9619.73</v>
      </c>
      <c r="D79" s="52">
        <v>0</v>
      </c>
      <c r="E79" s="52">
        <v>0</v>
      </c>
      <c r="F79" s="52">
        <v>0</v>
      </c>
      <c r="G79" s="53">
        <f t="shared" si="3"/>
        <v>-9619.73</v>
      </c>
      <c r="H79" s="54">
        <v>0</v>
      </c>
      <c r="I79" s="55">
        <v>0</v>
      </c>
      <c r="J79" s="61">
        <v>0</v>
      </c>
      <c r="K79" s="63">
        <v>0</v>
      </c>
      <c r="L79" s="63">
        <v>0</v>
      </c>
      <c r="M79" s="62">
        <f t="shared" si="4"/>
        <v>0</v>
      </c>
      <c r="N79" s="64">
        <v>0</v>
      </c>
      <c r="O79" s="64">
        <v>0</v>
      </c>
      <c r="P79" s="25">
        <v>47</v>
      </c>
      <c r="Q79" s="28">
        <f t="shared" si="5"/>
        <v>2.1276595744680851E-2</v>
      </c>
      <c r="R79" s="34">
        <v>60</v>
      </c>
      <c r="S79" s="27">
        <f t="shared" si="6"/>
        <v>1.6666666666666666E-2</v>
      </c>
      <c r="T79" s="73">
        <f t="shared" si="10"/>
        <v>-204.67510638297873</v>
      </c>
      <c r="U79" s="73">
        <f t="shared" si="11"/>
        <v>0</v>
      </c>
      <c r="V79" s="74">
        <f t="shared" si="9"/>
        <v>0</v>
      </c>
      <c r="W79" s="71">
        <v>0</v>
      </c>
      <c r="X79" s="75">
        <f t="shared" si="7"/>
        <v>-204.67510638297873</v>
      </c>
      <c r="Y79" s="91">
        <v>-204.68</v>
      </c>
      <c r="Z79" s="94">
        <f t="shared" si="8"/>
        <v>-4.8936170212812158E-3</v>
      </c>
    </row>
    <row r="80" spans="1:26" ht="14.25" x14ac:dyDescent="0.2">
      <c r="A80" s="22">
        <v>1995</v>
      </c>
      <c r="B80" s="23" t="s">
        <v>74</v>
      </c>
      <c r="C80" s="51">
        <v>3.9999999999054126E-2</v>
      </c>
      <c r="D80" s="52">
        <v>0</v>
      </c>
      <c r="E80" s="52">
        <v>0</v>
      </c>
      <c r="F80" s="52">
        <v>0</v>
      </c>
      <c r="G80" s="53">
        <f t="shared" si="3"/>
        <v>3.9999999999054126E-2</v>
      </c>
      <c r="H80" s="54">
        <v>0</v>
      </c>
      <c r="I80" s="55">
        <v>0</v>
      </c>
      <c r="J80" s="61">
        <v>0</v>
      </c>
      <c r="K80" s="63">
        <v>0</v>
      </c>
      <c r="L80" s="63">
        <v>0</v>
      </c>
      <c r="M80" s="62">
        <f t="shared" si="4"/>
        <v>0</v>
      </c>
      <c r="N80" s="64">
        <v>0</v>
      </c>
      <c r="O80" s="64">
        <v>0</v>
      </c>
      <c r="P80" s="25">
        <v>0</v>
      </c>
      <c r="Q80" s="28">
        <f t="shared" si="5"/>
        <v>0</v>
      </c>
      <c r="R80" s="34">
        <v>0</v>
      </c>
      <c r="S80" s="27">
        <f t="shared" si="6"/>
        <v>0</v>
      </c>
      <c r="T80" s="73">
        <f t="shared" si="10"/>
        <v>0</v>
      </c>
      <c r="U80" s="73">
        <f t="shared" si="11"/>
        <v>0</v>
      </c>
      <c r="V80" s="74">
        <f t="shared" si="9"/>
        <v>0</v>
      </c>
      <c r="W80" s="71">
        <v>0</v>
      </c>
      <c r="X80" s="75">
        <f t="shared" si="7"/>
        <v>0</v>
      </c>
      <c r="Y80" s="91">
        <v>0</v>
      </c>
      <c r="Z80" s="94">
        <f t="shared" si="8"/>
        <v>0</v>
      </c>
    </row>
    <row r="81" spans="1:26" ht="14.25" x14ac:dyDescent="0.2">
      <c r="A81" s="22">
        <v>1606</v>
      </c>
      <c r="B81" s="23" t="s">
        <v>75</v>
      </c>
      <c r="C81" s="51">
        <v>9806.9499999999989</v>
      </c>
      <c r="D81" s="52">
        <v>9807</v>
      </c>
      <c r="E81" s="52">
        <v>0</v>
      </c>
      <c r="F81" s="52">
        <v>0</v>
      </c>
      <c r="G81" s="53">
        <f t="shared" si="3"/>
        <v>-5.0000000001091394E-2</v>
      </c>
      <c r="H81" s="54">
        <v>0</v>
      </c>
      <c r="I81" s="55">
        <v>0</v>
      </c>
      <c r="J81" s="61">
        <v>0</v>
      </c>
      <c r="K81" s="63">
        <v>0</v>
      </c>
      <c r="L81" s="63">
        <v>0</v>
      </c>
      <c r="M81" s="62">
        <f t="shared" si="4"/>
        <v>0</v>
      </c>
      <c r="N81" s="64">
        <v>0</v>
      </c>
      <c r="O81" s="64">
        <v>0</v>
      </c>
      <c r="P81" s="25">
        <v>20</v>
      </c>
      <c r="Q81" s="28">
        <f t="shared" si="5"/>
        <v>0.05</v>
      </c>
      <c r="R81" s="34">
        <v>0</v>
      </c>
      <c r="S81" s="27">
        <f t="shared" si="6"/>
        <v>0</v>
      </c>
      <c r="T81" s="73">
        <f t="shared" si="10"/>
        <v>-2.5000000000545697E-3</v>
      </c>
      <c r="U81" s="73">
        <f t="shared" si="11"/>
        <v>0</v>
      </c>
      <c r="V81" s="74">
        <f t="shared" si="9"/>
        <v>0</v>
      </c>
      <c r="W81" s="71">
        <v>0</v>
      </c>
      <c r="X81" s="75">
        <f t="shared" si="7"/>
        <v>-2.5000000000545697E-3</v>
      </c>
      <c r="Y81" s="91">
        <v>0</v>
      </c>
      <c r="Z81" s="94">
        <f t="shared" si="8"/>
        <v>2.5000000000545697E-3</v>
      </c>
    </row>
    <row r="82" spans="1:26" ht="14.25" x14ac:dyDescent="0.2">
      <c r="A82" s="22">
        <v>2440</v>
      </c>
      <c r="B82" s="23" t="s">
        <v>99</v>
      </c>
      <c r="C82" s="51">
        <v>0</v>
      </c>
      <c r="D82" s="52">
        <v>0</v>
      </c>
      <c r="E82" s="52">
        <v>0</v>
      </c>
      <c r="F82" s="52">
        <v>0</v>
      </c>
      <c r="G82" s="53">
        <f t="shared" si="3"/>
        <v>0</v>
      </c>
      <c r="H82" s="54">
        <v>0</v>
      </c>
      <c r="I82" s="55">
        <v>0</v>
      </c>
      <c r="J82" s="61">
        <v>-195544.24</v>
      </c>
      <c r="K82" s="63">
        <v>0</v>
      </c>
      <c r="L82" s="63">
        <v>0</v>
      </c>
      <c r="M82" s="62">
        <f t="shared" si="4"/>
        <v>-195544.24</v>
      </c>
      <c r="N82" s="64">
        <v>0</v>
      </c>
      <c r="O82" s="64">
        <v>-5410.62</v>
      </c>
      <c r="P82" s="25">
        <v>0</v>
      </c>
      <c r="Q82" s="28">
        <f t="shared" si="5"/>
        <v>0</v>
      </c>
      <c r="R82" s="34">
        <v>45</v>
      </c>
      <c r="S82" s="27">
        <f t="shared" si="6"/>
        <v>2.2222222222222223E-2</v>
      </c>
      <c r="T82" s="73">
        <f t="shared" si="10"/>
        <v>0</v>
      </c>
      <c r="U82" s="73">
        <f t="shared" si="11"/>
        <v>-4345.427555555555</v>
      </c>
      <c r="V82" s="74">
        <f t="shared" si="9"/>
        <v>-60.118000000000002</v>
      </c>
      <c r="W82" s="71">
        <v>0</v>
      </c>
      <c r="X82" s="75">
        <f t="shared" si="7"/>
        <v>-4405.5455555555554</v>
      </c>
      <c r="Y82" s="91">
        <v>-4405.5455555555554</v>
      </c>
      <c r="Z82" s="94">
        <f t="shared" si="8"/>
        <v>0</v>
      </c>
    </row>
    <row r="83" spans="1:26" ht="25.5" customHeight="1" x14ac:dyDescent="0.2">
      <c r="A83" s="22">
        <v>2440</v>
      </c>
      <c r="B83" s="23" t="s">
        <v>100</v>
      </c>
      <c r="C83" s="51">
        <v>0</v>
      </c>
      <c r="D83" s="52">
        <v>0</v>
      </c>
      <c r="E83" s="52">
        <v>0</v>
      </c>
      <c r="F83" s="52">
        <v>0</v>
      </c>
      <c r="G83" s="53">
        <f t="shared" si="3"/>
        <v>0</v>
      </c>
      <c r="H83" s="54">
        <v>0</v>
      </c>
      <c r="I83" s="55">
        <v>0</v>
      </c>
      <c r="J83" s="61">
        <v>-87782.67</v>
      </c>
      <c r="K83" s="63">
        <v>0</v>
      </c>
      <c r="L83" s="63">
        <v>0</v>
      </c>
      <c r="M83" s="62">
        <f t="shared" si="4"/>
        <v>-87782.67</v>
      </c>
      <c r="N83" s="64">
        <v>0</v>
      </c>
      <c r="O83" s="64">
        <v>-5713.16</v>
      </c>
      <c r="P83" s="25">
        <v>0</v>
      </c>
      <c r="Q83" s="28">
        <f t="shared" si="5"/>
        <v>0</v>
      </c>
      <c r="R83" s="34">
        <v>60</v>
      </c>
      <c r="S83" s="27">
        <f t="shared" si="6"/>
        <v>1.6666666666666666E-2</v>
      </c>
      <c r="T83" s="73">
        <f t="shared" si="10"/>
        <v>0</v>
      </c>
      <c r="U83" s="73">
        <f t="shared" si="11"/>
        <v>-1463.0445</v>
      </c>
      <c r="V83" s="74">
        <f t="shared" si="9"/>
        <v>-47.609666666666662</v>
      </c>
      <c r="W83" s="71">
        <v>0</v>
      </c>
      <c r="X83" s="75">
        <f t="shared" si="7"/>
        <v>-1510.6541666666667</v>
      </c>
      <c r="Y83" s="91">
        <v>-1510.6541666666667</v>
      </c>
      <c r="Z83" s="94">
        <f t="shared" si="8"/>
        <v>0</v>
      </c>
    </row>
    <row r="84" spans="1:26" ht="25.5" customHeight="1" x14ac:dyDescent="0.2">
      <c r="A84" s="22">
        <v>2440</v>
      </c>
      <c r="B84" s="23" t="s">
        <v>101</v>
      </c>
      <c r="C84" s="51">
        <v>0</v>
      </c>
      <c r="D84" s="52">
        <v>0</v>
      </c>
      <c r="E84" s="52">
        <v>0</v>
      </c>
      <c r="F84" s="52">
        <v>0</v>
      </c>
      <c r="G84" s="53">
        <f t="shared" si="3"/>
        <v>0</v>
      </c>
      <c r="H84" s="54">
        <v>0</v>
      </c>
      <c r="I84" s="55">
        <v>0</v>
      </c>
      <c r="J84" s="61">
        <v>-28204.039999999997</v>
      </c>
      <c r="K84" s="63">
        <v>0</v>
      </c>
      <c r="L84" s="63">
        <v>0</v>
      </c>
      <c r="M84" s="62">
        <f t="shared" si="4"/>
        <v>-28204.039999999997</v>
      </c>
      <c r="N84" s="64">
        <v>0</v>
      </c>
      <c r="O84" s="64">
        <v>-5774.03</v>
      </c>
      <c r="P84" s="25">
        <v>0</v>
      </c>
      <c r="Q84" s="28">
        <f t="shared" si="5"/>
        <v>0</v>
      </c>
      <c r="R84" s="34">
        <v>60</v>
      </c>
      <c r="S84" s="27">
        <f t="shared" si="6"/>
        <v>1.6666666666666666E-2</v>
      </c>
      <c r="T84" s="73">
        <f t="shared" si="10"/>
        <v>0</v>
      </c>
      <c r="U84" s="73">
        <f t="shared" si="11"/>
        <v>-470.06733333333329</v>
      </c>
      <c r="V84" s="74">
        <f t="shared" si="9"/>
        <v>-48.116916666666661</v>
      </c>
      <c r="W84" s="71">
        <v>0</v>
      </c>
      <c r="X84" s="75">
        <f t="shared" si="7"/>
        <v>-518.18424999999991</v>
      </c>
      <c r="Y84" s="91">
        <v>-518.18424999999979</v>
      </c>
      <c r="Z84" s="94">
        <f t="shared" si="8"/>
        <v>1.1368683772161603E-13</v>
      </c>
    </row>
    <row r="85" spans="1:26" ht="25.5" customHeight="1" x14ac:dyDescent="0.2">
      <c r="A85" s="22">
        <v>2440</v>
      </c>
      <c r="B85" s="23" t="s">
        <v>102</v>
      </c>
      <c r="C85" s="51">
        <v>0</v>
      </c>
      <c r="D85" s="52">
        <v>0</v>
      </c>
      <c r="E85" s="52">
        <v>0</v>
      </c>
      <c r="F85" s="52">
        <v>0</v>
      </c>
      <c r="G85" s="53">
        <f t="shared" ref="G85:G93" si="12">C85-D85-E85-F85</f>
        <v>0</v>
      </c>
      <c r="H85" s="54">
        <v>0</v>
      </c>
      <c r="I85" s="55">
        <v>0</v>
      </c>
      <c r="J85" s="61">
        <v>-444016.70999999996</v>
      </c>
      <c r="K85" s="63">
        <v>0</v>
      </c>
      <c r="L85" s="63">
        <v>0</v>
      </c>
      <c r="M85" s="62">
        <f t="shared" ref="M85:M93" si="13">J85-K85-L85</f>
        <v>-444016.70999999996</v>
      </c>
      <c r="N85" s="64">
        <v>0</v>
      </c>
      <c r="O85" s="64">
        <v>-12498.18</v>
      </c>
      <c r="P85" s="25">
        <v>0</v>
      </c>
      <c r="Q85" s="28">
        <f t="shared" ref="Q85:Q93" si="14">IF(P85=0,0,1/P85)</f>
        <v>0</v>
      </c>
      <c r="R85" s="34">
        <v>65</v>
      </c>
      <c r="S85" s="27">
        <f t="shared" ref="S85:S93" si="15">IF(R85=0,0,1/R85)</f>
        <v>1.5384615384615385E-2</v>
      </c>
      <c r="T85" s="73">
        <f t="shared" si="10"/>
        <v>0</v>
      </c>
      <c r="U85" s="73">
        <f t="shared" si="11"/>
        <v>-6831.0263076923075</v>
      </c>
      <c r="V85" s="74">
        <f t="shared" si="9"/>
        <v>-96.13984615384615</v>
      </c>
      <c r="W85" s="71">
        <v>0</v>
      </c>
      <c r="X85" s="75">
        <f t="shared" ref="X85:X93" si="16">IF(ISERROR(+T85+U85+V85+W85), 0, +T85+U85+V85+W85)</f>
        <v>-6927.166153846154</v>
      </c>
      <c r="Y85" s="91">
        <v>-6927.1661538461531</v>
      </c>
      <c r="Z85" s="94">
        <f t="shared" ref="Z85:Z93" si="17">IF(ISERROR(+Y85-122), 0, +Y85-X85)</f>
        <v>9.0949470177292824E-13</v>
      </c>
    </row>
    <row r="86" spans="1:26" ht="25.5" customHeight="1" x14ac:dyDescent="0.2">
      <c r="A86" s="22">
        <v>2440</v>
      </c>
      <c r="B86" s="23" t="s">
        <v>103</v>
      </c>
      <c r="C86" s="51">
        <v>0</v>
      </c>
      <c r="D86" s="52">
        <v>0</v>
      </c>
      <c r="E86" s="52">
        <v>0</v>
      </c>
      <c r="F86" s="52">
        <v>0</v>
      </c>
      <c r="G86" s="53">
        <f t="shared" si="12"/>
        <v>0</v>
      </c>
      <c r="H86" s="54">
        <v>0</v>
      </c>
      <c r="I86" s="55">
        <v>0</v>
      </c>
      <c r="J86" s="61">
        <v>-602048.81999999995</v>
      </c>
      <c r="K86" s="63">
        <v>0</v>
      </c>
      <c r="L86" s="63">
        <v>0</v>
      </c>
      <c r="M86" s="62">
        <f t="shared" si="13"/>
        <v>-602048.81999999995</v>
      </c>
      <c r="N86" s="64">
        <v>0</v>
      </c>
      <c r="O86" s="64">
        <v>-60736.62</v>
      </c>
      <c r="P86" s="25">
        <v>0</v>
      </c>
      <c r="Q86" s="28">
        <f t="shared" si="14"/>
        <v>0</v>
      </c>
      <c r="R86" s="34">
        <v>45</v>
      </c>
      <c r="S86" s="27">
        <f t="shared" si="15"/>
        <v>2.2222222222222223E-2</v>
      </c>
      <c r="T86" s="73">
        <f t="shared" si="10"/>
        <v>0</v>
      </c>
      <c r="U86" s="73">
        <f t="shared" si="11"/>
        <v>-13378.862666666666</v>
      </c>
      <c r="V86" s="74">
        <f t="shared" ref="V86:V93" si="18">IF(R86=0,0,+(O86*0.5)/R86)</f>
        <v>-674.8513333333334</v>
      </c>
      <c r="W86" s="71">
        <v>0</v>
      </c>
      <c r="X86" s="75">
        <f t="shared" si="16"/>
        <v>-14053.714</v>
      </c>
      <c r="Y86" s="91">
        <v>-14053.714</v>
      </c>
      <c r="Z86" s="94">
        <f t="shared" si="17"/>
        <v>0</v>
      </c>
    </row>
    <row r="87" spans="1:26" ht="25.5" customHeight="1" x14ac:dyDescent="0.2">
      <c r="A87" s="22">
        <v>2440</v>
      </c>
      <c r="B87" s="23" t="s">
        <v>104</v>
      </c>
      <c r="C87" s="51">
        <v>0</v>
      </c>
      <c r="D87" s="52">
        <v>0</v>
      </c>
      <c r="E87" s="52">
        <v>0</v>
      </c>
      <c r="F87" s="52">
        <v>0</v>
      </c>
      <c r="G87" s="53">
        <f t="shared" si="12"/>
        <v>0</v>
      </c>
      <c r="H87" s="54">
        <v>0</v>
      </c>
      <c r="I87" s="55">
        <v>0</v>
      </c>
      <c r="J87" s="61">
        <v>-664990.26</v>
      </c>
      <c r="K87" s="63">
        <v>0</v>
      </c>
      <c r="L87" s="63">
        <v>0</v>
      </c>
      <c r="M87" s="62">
        <f t="shared" si="13"/>
        <v>-664990.26</v>
      </c>
      <c r="N87" s="64">
        <v>0</v>
      </c>
      <c r="O87" s="64">
        <v>-115089.48</v>
      </c>
      <c r="P87" s="25">
        <v>0</v>
      </c>
      <c r="Q87" s="28">
        <f t="shared" si="14"/>
        <v>0</v>
      </c>
      <c r="R87" s="34">
        <v>45</v>
      </c>
      <c r="S87" s="27">
        <f t="shared" si="15"/>
        <v>2.2222222222222223E-2</v>
      </c>
      <c r="T87" s="73">
        <f t="shared" si="10"/>
        <v>0</v>
      </c>
      <c r="U87" s="73">
        <f t="shared" si="11"/>
        <v>-14777.561333333333</v>
      </c>
      <c r="V87" s="74">
        <f t="shared" si="18"/>
        <v>-1278.7719999999999</v>
      </c>
      <c r="W87" s="71">
        <v>0</v>
      </c>
      <c r="X87" s="75">
        <f t="shared" si="16"/>
        <v>-16056.333333333332</v>
      </c>
      <c r="Y87" s="91">
        <v>-16056.333333333334</v>
      </c>
      <c r="Z87" s="94">
        <f t="shared" si="17"/>
        <v>-1.8189894035458565E-12</v>
      </c>
    </row>
    <row r="88" spans="1:26" ht="25.5" customHeight="1" x14ac:dyDescent="0.2">
      <c r="A88" s="22">
        <v>2440</v>
      </c>
      <c r="B88" s="23" t="s">
        <v>105</v>
      </c>
      <c r="C88" s="51">
        <v>0</v>
      </c>
      <c r="D88" s="52">
        <v>0</v>
      </c>
      <c r="E88" s="52">
        <v>0</v>
      </c>
      <c r="F88" s="52">
        <v>0</v>
      </c>
      <c r="G88" s="53">
        <f t="shared" si="12"/>
        <v>0</v>
      </c>
      <c r="H88" s="54">
        <v>0</v>
      </c>
      <c r="I88" s="55">
        <v>0</v>
      </c>
      <c r="J88" s="61">
        <v>-832316.2</v>
      </c>
      <c r="K88" s="63">
        <v>0</v>
      </c>
      <c r="L88" s="63">
        <v>0</v>
      </c>
      <c r="M88" s="62">
        <f t="shared" si="13"/>
        <v>-832316.2</v>
      </c>
      <c r="N88" s="64">
        <v>0</v>
      </c>
      <c r="O88" s="64">
        <v>-102696.43</v>
      </c>
      <c r="P88" s="25">
        <v>0</v>
      </c>
      <c r="Q88" s="28">
        <f t="shared" si="14"/>
        <v>0</v>
      </c>
      <c r="R88" s="34">
        <v>45</v>
      </c>
      <c r="S88" s="27">
        <f t="shared" si="15"/>
        <v>2.2222222222222223E-2</v>
      </c>
      <c r="T88" s="73">
        <f t="shared" si="10"/>
        <v>0</v>
      </c>
      <c r="U88" s="73">
        <f t="shared" si="11"/>
        <v>-18495.915555555555</v>
      </c>
      <c r="V88" s="74">
        <f t="shared" si="18"/>
        <v>-1141.0714444444443</v>
      </c>
      <c r="W88" s="71">
        <v>0</v>
      </c>
      <c r="X88" s="75">
        <f t="shared" si="16"/>
        <v>-19636.987000000001</v>
      </c>
      <c r="Y88" s="91">
        <v>-19636.987000000001</v>
      </c>
      <c r="Z88" s="94">
        <f t="shared" si="17"/>
        <v>0</v>
      </c>
    </row>
    <row r="89" spans="1:26" ht="14.25" x14ac:dyDescent="0.2">
      <c r="A89" s="22">
        <v>2440</v>
      </c>
      <c r="B89" s="23" t="s">
        <v>106</v>
      </c>
      <c r="C89" s="51">
        <v>0</v>
      </c>
      <c r="D89" s="52">
        <v>0</v>
      </c>
      <c r="E89" s="52">
        <v>0</v>
      </c>
      <c r="F89" s="52">
        <v>0</v>
      </c>
      <c r="G89" s="53">
        <f t="shared" si="12"/>
        <v>0</v>
      </c>
      <c r="H89" s="54">
        <v>0</v>
      </c>
      <c r="I89" s="55">
        <v>0</v>
      </c>
      <c r="J89" s="61">
        <v>-57560.119999999995</v>
      </c>
      <c r="K89" s="63">
        <v>0</v>
      </c>
      <c r="L89" s="63">
        <v>0</v>
      </c>
      <c r="M89" s="62">
        <f t="shared" si="13"/>
        <v>-57560.119999999995</v>
      </c>
      <c r="N89" s="64">
        <v>0</v>
      </c>
      <c r="O89" s="64">
        <v>-12035.39</v>
      </c>
      <c r="P89" s="25">
        <v>0</v>
      </c>
      <c r="Q89" s="28">
        <f t="shared" si="14"/>
        <v>0</v>
      </c>
      <c r="R89" s="34">
        <v>25</v>
      </c>
      <c r="S89" s="27">
        <f t="shared" si="15"/>
        <v>0.04</v>
      </c>
      <c r="T89" s="73">
        <f t="shared" si="10"/>
        <v>0</v>
      </c>
      <c r="U89" s="73">
        <f t="shared" si="11"/>
        <v>-2302.4047999999998</v>
      </c>
      <c r="V89" s="74">
        <f t="shared" si="18"/>
        <v>-240.70779999999999</v>
      </c>
      <c r="W89" s="71">
        <v>0</v>
      </c>
      <c r="X89" s="75">
        <f t="shared" si="16"/>
        <v>-2543.1125999999999</v>
      </c>
      <c r="Y89" s="91">
        <v>-2543.1086000000005</v>
      </c>
      <c r="Z89" s="94">
        <f t="shared" si="17"/>
        <v>3.9999999994506652E-3</v>
      </c>
    </row>
    <row r="90" spans="1:26" ht="14.25" x14ac:dyDescent="0.2">
      <c r="A90" s="22">
        <v>2440</v>
      </c>
      <c r="B90" s="23" t="s">
        <v>107</v>
      </c>
      <c r="C90" s="51">
        <v>0</v>
      </c>
      <c r="D90" s="52">
        <v>0</v>
      </c>
      <c r="E90" s="52">
        <v>0</v>
      </c>
      <c r="F90" s="52">
        <v>0</v>
      </c>
      <c r="G90" s="53">
        <f t="shared" si="12"/>
        <v>0</v>
      </c>
      <c r="H90" s="54">
        <v>0</v>
      </c>
      <c r="I90" s="55">
        <v>0</v>
      </c>
      <c r="J90" s="61">
        <v>0</v>
      </c>
      <c r="K90" s="63">
        <v>0</v>
      </c>
      <c r="L90" s="63">
        <v>0</v>
      </c>
      <c r="M90" s="62">
        <f t="shared" si="13"/>
        <v>0</v>
      </c>
      <c r="N90" s="64">
        <v>0</v>
      </c>
      <c r="O90" s="64">
        <v>0</v>
      </c>
      <c r="P90" s="25">
        <v>0</v>
      </c>
      <c r="Q90" s="28">
        <f t="shared" si="14"/>
        <v>0</v>
      </c>
      <c r="R90" s="34">
        <v>60</v>
      </c>
      <c r="S90" s="27">
        <f t="shared" si="15"/>
        <v>1.6666666666666666E-2</v>
      </c>
      <c r="T90" s="73">
        <f t="shared" si="10"/>
        <v>0</v>
      </c>
      <c r="U90" s="73">
        <f t="shared" si="11"/>
        <v>0</v>
      </c>
      <c r="V90" s="74">
        <f t="shared" si="18"/>
        <v>0</v>
      </c>
      <c r="W90" s="71">
        <v>0</v>
      </c>
      <c r="X90" s="75">
        <f t="shared" si="16"/>
        <v>0</v>
      </c>
      <c r="Y90" s="91">
        <v>0</v>
      </c>
      <c r="Z90" s="94">
        <f t="shared" si="17"/>
        <v>0</v>
      </c>
    </row>
    <row r="91" spans="1:26" ht="14.25" x14ac:dyDescent="0.2">
      <c r="A91" s="22">
        <v>2440</v>
      </c>
      <c r="B91" s="23" t="s">
        <v>108</v>
      </c>
      <c r="C91" s="51">
        <v>0</v>
      </c>
      <c r="D91" s="52">
        <v>0</v>
      </c>
      <c r="E91" s="52">
        <v>0</v>
      </c>
      <c r="F91" s="52">
        <v>0</v>
      </c>
      <c r="G91" s="53">
        <f t="shared" si="12"/>
        <v>0</v>
      </c>
      <c r="H91" s="54">
        <v>0</v>
      </c>
      <c r="I91" s="55">
        <v>0</v>
      </c>
      <c r="J91" s="61">
        <v>0</v>
      </c>
      <c r="K91" s="63">
        <v>0</v>
      </c>
      <c r="L91" s="63">
        <v>0</v>
      </c>
      <c r="M91" s="62">
        <f t="shared" si="13"/>
        <v>0</v>
      </c>
      <c r="N91" s="64">
        <v>0</v>
      </c>
      <c r="O91" s="64">
        <v>0</v>
      </c>
      <c r="P91" s="25">
        <v>0</v>
      </c>
      <c r="Q91" s="28">
        <f t="shared" si="14"/>
        <v>0</v>
      </c>
      <c r="R91" s="34">
        <v>0</v>
      </c>
      <c r="S91" s="27">
        <f t="shared" si="15"/>
        <v>0</v>
      </c>
      <c r="T91" s="73">
        <f t="shared" si="10"/>
        <v>0</v>
      </c>
      <c r="U91" s="73">
        <f t="shared" si="11"/>
        <v>0</v>
      </c>
      <c r="V91" s="74">
        <f t="shared" si="18"/>
        <v>0</v>
      </c>
      <c r="W91" s="71">
        <v>0</v>
      </c>
      <c r="X91" s="75">
        <f t="shared" si="16"/>
        <v>0</v>
      </c>
      <c r="Y91" s="91">
        <v>0</v>
      </c>
      <c r="Z91" s="94">
        <f t="shared" si="17"/>
        <v>0</v>
      </c>
    </row>
    <row r="92" spans="1:26" ht="14.25" x14ac:dyDescent="0.2">
      <c r="A92" s="22">
        <v>2440</v>
      </c>
      <c r="B92" s="23" t="s">
        <v>109</v>
      </c>
      <c r="C92" s="51">
        <v>0</v>
      </c>
      <c r="D92" s="52">
        <v>0</v>
      </c>
      <c r="E92" s="52">
        <v>0</v>
      </c>
      <c r="F92" s="52">
        <v>0</v>
      </c>
      <c r="G92" s="53">
        <f t="shared" si="12"/>
        <v>0</v>
      </c>
      <c r="H92" s="54">
        <v>0</v>
      </c>
      <c r="I92" s="55">
        <v>0</v>
      </c>
      <c r="J92" s="61">
        <v>0</v>
      </c>
      <c r="K92" s="63">
        <v>0</v>
      </c>
      <c r="L92" s="63">
        <v>0</v>
      </c>
      <c r="M92" s="62">
        <f t="shared" si="13"/>
        <v>0</v>
      </c>
      <c r="N92" s="64">
        <v>0</v>
      </c>
      <c r="O92" s="64">
        <v>0</v>
      </c>
      <c r="P92" s="25">
        <v>0</v>
      </c>
      <c r="Q92" s="28">
        <f t="shared" si="14"/>
        <v>0</v>
      </c>
      <c r="R92" s="34">
        <v>0</v>
      </c>
      <c r="S92" s="27">
        <f t="shared" si="15"/>
        <v>0</v>
      </c>
      <c r="T92" s="73">
        <f t="shared" si="10"/>
        <v>0</v>
      </c>
      <c r="U92" s="73">
        <f t="shared" si="11"/>
        <v>0</v>
      </c>
      <c r="V92" s="74">
        <f t="shared" si="18"/>
        <v>0</v>
      </c>
      <c r="W92" s="71">
        <v>0</v>
      </c>
      <c r="X92" s="75">
        <f t="shared" si="16"/>
        <v>0</v>
      </c>
      <c r="Y92" s="91">
        <v>0</v>
      </c>
      <c r="Z92" s="94">
        <f t="shared" si="17"/>
        <v>0</v>
      </c>
    </row>
    <row r="93" spans="1:26" ht="14.25" x14ac:dyDescent="0.2">
      <c r="A93" s="22">
        <v>2440</v>
      </c>
      <c r="B93" s="23" t="s">
        <v>110</v>
      </c>
      <c r="C93" s="56">
        <v>0</v>
      </c>
      <c r="D93" s="57">
        <v>0</v>
      </c>
      <c r="E93" s="57">
        <v>0</v>
      </c>
      <c r="F93" s="57">
        <v>0</v>
      </c>
      <c r="G93" s="58">
        <f t="shared" si="12"/>
        <v>0</v>
      </c>
      <c r="H93" s="59">
        <v>0</v>
      </c>
      <c r="I93" s="60">
        <v>0</v>
      </c>
      <c r="J93" s="65">
        <v>0</v>
      </c>
      <c r="K93" s="66">
        <v>0</v>
      </c>
      <c r="L93" s="66">
        <v>0</v>
      </c>
      <c r="M93" s="67">
        <f t="shared" si="13"/>
        <v>0</v>
      </c>
      <c r="N93" s="68">
        <v>0</v>
      </c>
      <c r="O93" s="68">
        <v>0</v>
      </c>
      <c r="P93" s="46">
        <v>0</v>
      </c>
      <c r="Q93" s="48">
        <f t="shared" si="14"/>
        <v>0</v>
      </c>
      <c r="R93" s="49">
        <v>0</v>
      </c>
      <c r="S93" s="50">
        <f t="shared" si="15"/>
        <v>0</v>
      </c>
      <c r="T93" s="76">
        <f t="shared" si="10"/>
        <v>0</v>
      </c>
      <c r="U93" s="76">
        <f t="shared" si="11"/>
        <v>0</v>
      </c>
      <c r="V93" s="77">
        <f t="shared" si="18"/>
        <v>0</v>
      </c>
      <c r="W93" s="85">
        <v>0</v>
      </c>
      <c r="X93" s="78">
        <f t="shared" si="16"/>
        <v>0</v>
      </c>
      <c r="Y93" s="92">
        <v>0</v>
      </c>
      <c r="Z93" s="95">
        <f t="shared" si="17"/>
        <v>0</v>
      </c>
    </row>
    <row r="94" spans="1:26" ht="15.75" thickBot="1" x14ac:dyDescent="0.3">
      <c r="A94" s="39"/>
      <c r="B94" s="40" t="s">
        <v>76</v>
      </c>
      <c r="C94" s="79">
        <f>SUM(C15:C93)</f>
        <v>21566950.621699993</v>
      </c>
      <c r="D94" s="80">
        <f t="shared" ref="D94:Z94" si="19">SUM(D15:D93)</f>
        <v>901223.03949999984</v>
      </c>
      <c r="E94" s="80">
        <f t="shared" si="19"/>
        <v>102115.63220000001</v>
      </c>
      <c r="F94" s="80">
        <f t="shared" si="19"/>
        <v>103914.54999999999</v>
      </c>
      <c r="G94" s="81">
        <f t="shared" si="19"/>
        <v>20459697.400000006</v>
      </c>
      <c r="H94" s="79">
        <f t="shared" si="19"/>
        <v>11803.478900000002</v>
      </c>
      <c r="I94" s="81">
        <f t="shared" si="19"/>
        <v>0</v>
      </c>
      <c r="J94" s="82">
        <f t="shared" si="19"/>
        <v>7807565.7830719147</v>
      </c>
      <c r="K94" s="83">
        <f t="shared" si="19"/>
        <v>143657.16</v>
      </c>
      <c r="L94" s="83">
        <f t="shared" si="19"/>
        <v>135408.63999999998</v>
      </c>
      <c r="M94" s="84">
        <f t="shared" si="19"/>
        <v>7528499.9830719139</v>
      </c>
      <c r="N94" s="82">
        <f t="shared" si="19"/>
        <v>22568.106666666667</v>
      </c>
      <c r="O94" s="82">
        <f t="shared" si="19"/>
        <v>1283290.8800000001</v>
      </c>
      <c r="P94" s="88"/>
      <c r="Q94" s="89"/>
      <c r="R94" s="89"/>
      <c r="S94" s="90"/>
      <c r="T94" s="86">
        <f t="shared" si="19"/>
        <v>695990.43903346325</v>
      </c>
      <c r="U94" s="86">
        <f t="shared" si="19"/>
        <v>306117.94207643339</v>
      </c>
      <c r="V94" s="89">
        <f t="shared" si="19"/>
        <v>41614.486205574969</v>
      </c>
      <c r="W94" s="89">
        <f t="shared" si="19"/>
        <v>-5568.2000000000007</v>
      </c>
      <c r="X94" s="90">
        <f t="shared" si="19"/>
        <v>1038154.6673154725</v>
      </c>
      <c r="Y94" s="93">
        <f t="shared" si="19"/>
        <v>1038028.6900000008</v>
      </c>
      <c r="Z94" s="87">
        <f t="shared" si="19"/>
        <v>-125.97731547143528</v>
      </c>
    </row>
    <row r="95" spans="1:26" ht="14.25" x14ac:dyDescent="0.2">
      <c r="A95" s="41"/>
      <c r="B95" s="42"/>
      <c r="C95" s="43"/>
      <c r="D95" s="43"/>
      <c r="E95" s="43"/>
      <c r="F95" s="43"/>
      <c r="G95" s="43"/>
      <c r="H95" s="43"/>
      <c r="I95" s="43"/>
      <c r="J95" s="43"/>
      <c r="K95" s="43"/>
      <c r="L95" s="43"/>
      <c r="M95" s="43"/>
      <c r="N95" s="43"/>
      <c r="O95" s="43"/>
      <c r="P95" s="43"/>
      <c r="Q95" s="43"/>
      <c r="R95" s="44"/>
      <c r="S95" s="45"/>
      <c r="T95" s="43"/>
      <c r="U95" s="43"/>
      <c r="V95" s="43"/>
      <c r="W95" s="43"/>
      <c r="X95" s="43"/>
      <c r="Y95" s="43"/>
      <c r="Z95" s="43"/>
    </row>
    <row r="96" spans="1:26" x14ac:dyDescent="0.2">
      <c r="C96" s="20"/>
      <c r="O96" s="21">
        <v>1283290.5200000003</v>
      </c>
      <c r="Y96" s="21">
        <v>1038028.7000000008</v>
      </c>
      <c r="Z96" s="26"/>
    </row>
    <row r="97" spans="3:25" x14ac:dyDescent="0.2">
      <c r="O97" s="120">
        <f>+O94-O96</f>
        <v>0.35999999986961484</v>
      </c>
      <c r="Y97" s="120">
        <f>+Y94-Y96</f>
        <v>-1.0000000009313226E-2</v>
      </c>
    </row>
    <row r="112" spans="3:25" x14ac:dyDescent="0.2">
      <c r="C112" s="20"/>
    </row>
  </sheetData>
  <mergeCells count="16">
    <mergeCell ref="A13:A14"/>
    <mergeCell ref="B13:B14"/>
    <mergeCell ref="A8:B8"/>
    <mergeCell ref="C8:X8"/>
    <mergeCell ref="A9:B9"/>
    <mergeCell ref="C9:X9"/>
    <mergeCell ref="C12:O12"/>
    <mergeCell ref="P12:S12"/>
    <mergeCell ref="T12:X12"/>
    <mergeCell ref="A7:B7"/>
    <mergeCell ref="C7:X7"/>
    <mergeCell ref="A1:Z1"/>
    <mergeCell ref="A2:Z2"/>
    <mergeCell ref="A3:Z3"/>
    <mergeCell ref="A6:B6"/>
    <mergeCell ref="C6:X6"/>
  </mergeCells>
  <dataValidations count="1">
    <dataValidation allowBlank="1" showInputMessage="1" showErrorMessage="1" promptTitle="Date Format" prompt="E.g:  &quot;August 1, 2011&quot;" sqref="Z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Z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Z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Z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Z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Z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Z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Z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Z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Z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Z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Z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Z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Z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Z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xr:uid="{2CF513F7-055D-4907-988B-4321083BDABC}"/>
  </dataValidations>
  <printOptions horizontalCentered="1"/>
  <pageMargins left="0.11811023622047245" right="0.11811023622047245" top="0.19685039370078741" bottom="0.19685039370078741" header="0.11811023622047245" footer="0.11811023622047245"/>
  <pageSetup scale="2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EF04A-978A-492E-A9E5-9FE0F1D2FCBE}">
  <sheetPr>
    <pageSetUpPr fitToPage="1"/>
  </sheetPr>
  <dimension ref="A1:BUT112"/>
  <sheetViews>
    <sheetView zoomScale="75" zoomScaleNormal="75" workbookViewId="0">
      <selection sqref="A1:Z1"/>
    </sheetView>
  </sheetViews>
  <sheetFormatPr defaultRowHeight="12.75" x14ac:dyDescent="0.2"/>
  <cols>
    <col min="1" max="1" width="14.140625" style="1" customWidth="1"/>
    <col min="2" max="2" width="40.28515625" style="1" bestFit="1" customWidth="1"/>
    <col min="3" max="3" width="20.140625" style="1" bestFit="1" customWidth="1"/>
    <col min="4" max="4" width="17.140625" style="1" customWidth="1"/>
    <col min="5" max="6" width="15" style="1" customWidth="1"/>
    <col min="7" max="7" width="21.28515625" style="1" customWidth="1"/>
    <col min="8" max="8" width="18.28515625" style="1" customWidth="1"/>
    <col min="9" max="9" width="15" style="1" customWidth="1"/>
    <col min="10" max="11" width="19.5703125" style="1" customWidth="1"/>
    <col min="12" max="12" width="17.28515625" style="1" customWidth="1"/>
    <col min="13" max="13" width="17.5703125" style="1" customWidth="1"/>
    <col min="14" max="14" width="20.28515625" style="1" customWidth="1"/>
    <col min="15" max="15" width="16" style="1" customWidth="1"/>
    <col min="16" max="16" width="16.5703125" style="1" customWidth="1"/>
    <col min="17" max="17" width="14.85546875" style="1" customWidth="1"/>
    <col min="18" max="19" width="14.5703125" style="1" customWidth="1"/>
    <col min="20" max="20" width="18.5703125" style="1" customWidth="1"/>
    <col min="21" max="21" width="17.5703125" style="1" customWidth="1"/>
    <col min="22" max="22" width="18.28515625" style="1" customWidth="1"/>
    <col min="23" max="23" width="16" style="1" customWidth="1"/>
    <col min="24" max="24" width="16.85546875" style="1" bestFit="1" customWidth="1"/>
    <col min="25" max="25" width="23.28515625" style="1" customWidth="1"/>
    <col min="26" max="26" width="18.28515625" style="1" bestFit="1" customWidth="1"/>
    <col min="27" max="251" width="9.140625" style="1"/>
    <col min="252" max="252" width="2.7109375" style="1" customWidth="1"/>
    <col min="253" max="253" width="9.140625" style="1"/>
    <col min="254" max="254" width="40.28515625" style="1" bestFit="1" customWidth="1"/>
    <col min="255" max="255" width="12" style="1" customWidth="1"/>
    <col min="256" max="256" width="10" style="1" customWidth="1"/>
    <col min="257" max="257" width="14.85546875" style="1" customWidth="1"/>
    <col min="258" max="258" width="9.5703125" style="1" customWidth="1"/>
    <col min="259" max="260" width="12.28515625" style="1" customWidth="1"/>
    <col min="261" max="263" width="12.85546875" style="1" customWidth="1"/>
    <col min="264" max="264" width="12.7109375" style="1" customWidth="1"/>
    <col min="265" max="265" width="12.28515625" style="1" bestFit="1" customWidth="1"/>
    <col min="266" max="266" width="13.140625" style="1" customWidth="1"/>
    <col min="267" max="507" width="9.140625" style="1"/>
    <col min="508" max="508" width="2.7109375" style="1" customWidth="1"/>
    <col min="509" max="509" width="9.140625" style="1"/>
    <col min="510" max="510" width="40.28515625" style="1" bestFit="1" customWidth="1"/>
    <col min="511" max="511" width="12" style="1" customWidth="1"/>
    <col min="512" max="512" width="10" style="1" customWidth="1"/>
    <col min="513" max="513" width="14.85546875" style="1" customWidth="1"/>
    <col min="514" max="514" width="9.5703125" style="1" customWidth="1"/>
    <col min="515" max="516" width="12.28515625" style="1" customWidth="1"/>
    <col min="517" max="519" width="12.85546875" style="1" customWidth="1"/>
    <col min="520" max="520" width="12.7109375" style="1" customWidth="1"/>
    <col min="521" max="521" width="12.28515625" style="1" bestFit="1" customWidth="1"/>
    <col min="522" max="522" width="13.140625" style="1" customWidth="1"/>
    <col min="523" max="763" width="9.140625" style="1"/>
    <col min="764" max="764" width="2.7109375" style="1" customWidth="1"/>
    <col min="765" max="765" width="9.140625" style="1"/>
    <col min="766" max="766" width="40.28515625" style="1" bestFit="1" customWidth="1"/>
    <col min="767" max="767" width="12" style="1" customWidth="1"/>
    <col min="768" max="768" width="10" style="1" customWidth="1"/>
    <col min="769" max="769" width="14.85546875" style="1" customWidth="1"/>
    <col min="770" max="770" width="9.5703125" style="1" customWidth="1"/>
    <col min="771" max="772" width="12.28515625" style="1" customWidth="1"/>
    <col min="773" max="775" width="12.85546875" style="1" customWidth="1"/>
    <col min="776" max="776" width="12.7109375" style="1" customWidth="1"/>
    <col min="777" max="777" width="12.28515625" style="1" bestFit="1" customWidth="1"/>
    <col min="778" max="778" width="13.140625" style="1" customWidth="1"/>
    <col min="779" max="1019" width="9.140625" style="1"/>
    <col min="1020" max="1020" width="2.7109375" style="1" customWidth="1"/>
    <col min="1021" max="1021" width="9.140625" style="1"/>
    <col min="1022" max="1022" width="40.28515625" style="1" bestFit="1" customWidth="1"/>
    <col min="1023" max="1023" width="12" style="1" customWidth="1"/>
    <col min="1024" max="1024" width="10" style="1" customWidth="1"/>
    <col min="1025" max="1025" width="14.85546875" style="1" customWidth="1"/>
    <col min="1026" max="1026" width="9.5703125" style="1" customWidth="1"/>
    <col min="1027" max="1028" width="12.28515625" style="1" customWidth="1"/>
    <col min="1029" max="1031" width="12.85546875" style="1" customWidth="1"/>
    <col min="1032" max="1032" width="12.7109375" style="1" customWidth="1"/>
    <col min="1033" max="1033" width="12.28515625" style="1" bestFit="1" customWidth="1"/>
    <col min="1034" max="1034" width="13.140625" style="1" customWidth="1"/>
    <col min="1035" max="1275" width="9.140625" style="1"/>
    <col min="1276" max="1276" width="2.7109375" style="1" customWidth="1"/>
    <col min="1277" max="1277" width="9.140625" style="1"/>
    <col min="1278" max="1278" width="40.28515625" style="1" bestFit="1" customWidth="1"/>
    <col min="1279" max="1279" width="12" style="1" customWidth="1"/>
    <col min="1280" max="1280" width="10" style="1" customWidth="1"/>
    <col min="1281" max="1281" width="14.85546875" style="1" customWidth="1"/>
    <col min="1282" max="1282" width="9.5703125" style="1" customWidth="1"/>
    <col min="1283" max="1284" width="12.28515625" style="1" customWidth="1"/>
    <col min="1285" max="1287" width="12.85546875" style="1" customWidth="1"/>
    <col min="1288" max="1288" width="12.7109375" style="1" customWidth="1"/>
    <col min="1289" max="1289" width="12.28515625" style="1" bestFit="1" customWidth="1"/>
    <col min="1290" max="1290" width="13.140625" style="1" customWidth="1"/>
    <col min="1291" max="1531" width="9.140625" style="1"/>
    <col min="1532" max="1532" width="2.7109375" style="1" customWidth="1"/>
    <col min="1533" max="1533" width="9.140625" style="1"/>
    <col min="1534" max="1534" width="40.28515625" style="1" bestFit="1" customWidth="1"/>
    <col min="1535" max="1535" width="12" style="1" customWidth="1"/>
    <col min="1536" max="1536" width="10" style="1" customWidth="1"/>
    <col min="1537" max="1537" width="14.85546875" style="1" customWidth="1"/>
    <col min="1538" max="1538" width="9.5703125" style="1" customWidth="1"/>
    <col min="1539" max="1540" width="12.28515625" style="1" customWidth="1"/>
    <col min="1541" max="1543" width="12.85546875" style="1" customWidth="1"/>
    <col min="1544" max="1544" width="12.7109375" style="1" customWidth="1"/>
    <col min="1545" max="1545" width="12.28515625" style="1" bestFit="1" customWidth="1"/>
    <col min="1546" max="1546" width="13.140625" style="1" customWidth="1"/>
    <col min="1547" max="1787" width="9.140625" style="1"/>
    <col min="1788" max="1788" width="2.7109375" style="1" customWidth="1"/>
    <col min="1789" max="1789" width="9.140625" style="1"/>
    <col min="1790" max="1790" width="40.28515625" style="1" bestFit="1" customWidth="1"/>
    <col min="1791" max="1791" width="12" style="1" customWidth="1"/>
    <col min="1792" max="1792" width="10" style="1" customWidth="1"/>
    <col min="1793" max="1793" width="14.85546875" style="1" customWidth="1"/>
    <col min="1794" max="1794" width="9.5703125" style="1" customWidth="1"/>
    <col min="1795" max="1796" width="12.28515625" style="1" customWidth="1"/>
    <col min="1797" max="1799" width="12.85546875" style="1" customWidth="1"/>
    <col min="1800" max="1800" width="12.7109375" style="1" customWidth="1"/>
    <col min="1801" max="1801" width="12.28515625" style="1" bestFit="1" customWidth="1"/>
    <col min="1802" max="1802" width="13.140625" style="1" customWidth="1"/>
    <col min="1803" max="2043" width="9.140625" style="1"/>
    <col min="2044" max="2044" width="2.7109375" style="1" customWidth="1"/>
    <col min="2045" max="2045" width="9.140625" style="1"/>
    <col min="2046" max="2046" width="40.28515625" style="1" bestFit="1" customWidth="1"/>
    <col min="2047" max="2047" width="12" style="1" customWidth="1"/>
    <col min="2048" max="2048" width="10" style="1" customWidth="1"/>
    <col min="2049" max="2049" width="14.85546875" style="1" customWidth="1"/>
    <col min="2050" max="2050" width="9.5703125" style="1" customWidth="1"/>
    <col min="2051" max="2052" width="12.28515625" style="1" customWidth="1"/>
    <col min="2053" max="2055" width="12.85546875" style="1" customWidth="1"/>
    <col min="2056" max="2056" width="12.7109375" style="1" customWidth="1"/>
    <col min="2057" max="2057" width="12.28515625" style="1" bestFit="1" customWidth="1"/>
    <col min="2058" max="2058" width="13.140625" style="1" customWidth="1"/>
    <col min="2059" max="2299" width="9.140625" style="1"/>
    <col min="2300" max="2300" width="2.7109375" style="1" customWidth="1"/>
    <col min="2301" max="2301" width="9.140625" style="1"/>
    <col min="2302" max="2302" width="40.28515625" style="1" bestFit="1" customWidth="1"/>
    <col min="2303" max="2303" width="12" style="1" customWidth="1"/>
    <col min="2304" max="2304" width="10" style="1" customWidth="1"/>
    <col min="2305" max="2305" width="14.85546875" style="1" customWidth="1"/>
    <col min="2306" max="2306" width="9.5703125" style="1" customWidth="1"/>
    <col min="2307" max="2308" width="12.28515625" style="1" customWidth="1"/>
    <col min="2309" max="2311" width="12.85546875" style="1" customWidth="1"/>
    <col min="2312" max="2312" width="12.7109375" style="1" customWidth="1"/>
    <col min="2313" max="2313" width="12.28515625" style="1" bestFit="1" customWidth="1"/>
    <col min="2314" max="2314" width="13.140625" style="1" customWidth="1"/>
    <col min="2315" max="2555" width="9.140625" style="1"/>
    <col min="2556" max="2556" width="2.7109375" style="1" customWidth="1"/>
    <col min="2557" max="2557" width="9.140625" style="1"/>
    <col min="2558" max="2558" width="40.28515625" style="1" bestFit="1" customWidth="1"/>
    <col min="2559" max="2559" width="12" style="1" customWidth="1"/>
    <col min="2560" max="2560" width="10" style="1" customWidth="1"/>
    <col min="2561" max="2561" width="14.85546875" style="1" customWidth="1"/>
    <col min="2562" max="2562" width="9.5703125" style="1" customWidth="1"/>
    <col min="2563" max="2564" width="12.28515625" style="1" customWidth="1"/>
    <col min="2565" max="2567" width="12.85546875" style="1" customWidth="1"/>
    <col min="2568" max="2568" width="12.7109375" style="1" customWidth="1"/>
    <col min="2569" max="2569" width="12.28515625" style="1" bestFit="1" customWidth="1"/>
    <col min="2570" max="2570" width="13.140625" style="1" customWidth="1"/>
    <col min="2571" max="2811" width="9.140625" style="1"/>
    <col min="2812" max="2812" width="2.7109375" style="1" customWidth="1"/>
    <col min="2813" max="2813" width="9.140625" style="1"/>
    <col min="2814" max="2814" width="40.28515625" style="1" bestFit="1" customWidth="1"/>
    <col min="2815" max="2815" width="12" style="1" customWidth="1"/>
    <col min="2816" max="2816" width="10" style="1" customWidth="1"/>
    <col min="2817" max="2817" width="14.85546875" style="1" customWidth="1"/>
    <col min="2818" max="2818" width="9.5703125" style="1" customWidth="1"/>
    <col min="2819" max="2820" width="12.28515625" style="1" customWidth="1"/>
    <col min="2821" max="2823" width="12.85546875" style="1" customWidth="1"/>
    <col min="2824" max="2824" width="12.7109375" style="1" customWidth="1"/>
    <col min="2825" max="2825" width="12.28515625" style="1" bestFit="1" customWidth="1"/>
    <col min="2826" max="2826" width="13.140625" style="1" customWidth="1"/>
    <col min="2827" max="3067" width="9.140625" style="1"/>
    <col min="3068" max="3068" width="2.7109375" style="1" customWidth="1"/>
    <col min="3069" max="3069" width="9.140625" style="1"/>
    <col min="3070" max="3070" width="40.28515625" style="1" bestFit="1" customWidth="1"/>
    <col min="3071" max="3071" width="12" style="1" customWidth="1"/>
    <col min="3072" max="3072" width="10" style="1" customWidth="1"/>
    <col min="3073" max="3073" width="14.85546875" style="1" customWidth="1"/>
    <col min="3074" max="3074" width="9.5703125" style="1" customWidth="1"/>
    <col min="3075" max="3076" width="12.28515625" style="1" customWidth="1"/>
    <col min="3077" max="3079" width="12.85546875" style="1" customWidth="1"/>
    <col min="3080" max="3080" width="12.7109375" style="1" customWidth="1"/>
    <col min="3081" max="3081" width="12.28515625" style="1" bestFit="1" customWidth="1"/>
    <col min="3082" max="3082" width="13.140625" style="1" customWidth="1"/>
    <col min="3083" max="3323" width="9.140625" style="1"/>
    <col min="3324" max="3324" width="2.7109375" style="1" customWidth="1"/>
    <col min="3325" max="3325" width="9.140625" style="1"/>
    <col min="3326" max="3326" width="40.28515625" style="1" bestFit="1" customWidth="1"/>
    <col min="3327" max="3327" width="12" style="1" customWidth="1"/>
    <col min="3328" max="3328" width="10" style="1" customWidth="1"/>
    <col min="3329" max="3329" width="14.85546875" style="1" customWidth="1"/>
    <col min="3330" max="3330" width="9.5703125" style="1" customWidth="1"/>
    <col min="3331" max="3332" width="12.28515625" style="1" customWidth="1"/>
    <col min="3333" max="3335" width="12.85546875" style="1" customWidth="1"/>
    <col min="3336" max="3336" width="12.7109375" style="1" customWidth="1"/>
    <col min="3337" max="3337" width="12.28515625" style="1" bestFit="1" customWidth="1"/>
    <col min="3338" max="3338" width="13.140625" style="1" customWidth="1"/>
    <col min="3339" max="3579" width="9.140625" style="1"/>
    <col min="3580" max="3580" width="2.7109375" style="1" customWidth="1"/>
    <col min="3581" max="3581" width="9.140625" style="1"/>
    <col min="3582" max="3582" width="40.28515625" style="1" bestFit="1" customWidth="1"/>
    <col min="3583" max="3583" width="12" style="1" customWidth="1"/>
    <col min="3584" max="3584" width="10" style="1" customWidth="1"/>
    <col min="3585" max="3585" width="14.85546875" style="1" customWidth="1"/>
    <col min="3586" max="3586" width="9.5703125" style="1" customWidth="1"/>
    <col min="3587" max="3588" width="12.28515625" style="1" customWidth="1"/>
    <col min="3589" max="3591" width="12.85546875" style="1" customWidth="1"/>
    <col min="3592" max="3592" width="12.7109375" style="1" customWidth="1"/>
    <col min="3593" max="3593" width="12.28515625" style="1" bestFit="1" customWidth="1"/>
    <col min="3594" max="3594" width="13.140625" style="1" customWidth="1"/>
    <col min="3595" max="3835" width="9.140625" style="1"/>
    <col min="3836" max="3836" width="2.7109375" style="1" customWidth="1"/>
    <col min="3837" max="3837" width="9.140625" style="1"/>
    <col min="3838" max="3838" width="40.28515625" style="1" bestFit="1" customWidth="1"/>
    <col min="3839" max="3839" width="12" style="1" customWidth="1"/>
    <col min="3840" max="3840" width="10" style="1" customWidth="1"/>
    <col min="3841" max="3841" width="14.85546875" style="1" customWidth="1"/>
    <col min="3842" max="3842" width="9.5703125" style="1" customWidth="1"/>
    <col min="3843" max="3844" width="12.28515625" style="1" customWidth="1"/>
    <col min="3845" max="3847" width="12.85546875" style="1" customWidth="1"/>
    <col min="3848" max="3848" width="12.7109375" style="1" customWidth="1"/>
    <col min="3849" max="3849" width="12.28515625" style="1" bestFit="1" customWidth="1"/>
    <col min="3850" max="3850" width="13.140625" style="1" customWidth="1"/>
    <col min="3851" max="4091" width="9.140625" style="1"/>
    <col min="4092" max="4092" width="2.7109375" style="1" customWidth="1"/>
    <col min="4093" max="4093" width="9.140625" style="1"/>
    <col min="4094" max="4094" width="40.28515625" style="1" bestFit="1" customWidth="1"/>
    <col min="4095" max="4095" width="12" style="1" customWidth="1"/>
    <col min="4096" max="4096" width="10" style="1" customWidth="1"/>
    <col min="4097" max="4097" width="14.85546875" style="1" customWidth="1"/>
    <col min="4098" max="4098" width="9.5703125" style="1" customWidth="1"/>
    <col min="4099" max="4100" width="12.28515625" style="1" customWidth="1"/>
    <col min="4101" max="4103" width="12.85546875" style="1" customWidth="1"/>
    <col min="4104" max="4104" width="12.7109375" style="1" customWidth="1"/>
    <col min="4105" max="4105" width="12.28515625" style="1" bestFit="1" customWidth="1"/>
    <col min="4106" max="4106" width="13.140625" style="1" customWidth="1"/>
    <col min="4107" max="4347" width="9.140625" style="1"/>
    <col min="4348" max="4348" width="2.7109375" style="1" customWidth="1"/>
    <col min="4349" max="4349" width="9.140625" style="1"/>
    <col min="4350" max="4350" width="40.28515625" style="1" bestFit="1" customWidth="1"/>
    <col min="4351" max="4351" width="12" style="1" customWidth="1"/>
    <col min="4352" max="4352" width="10" style="1" customWidth="1"/>
    <col min="4353" max="4353" width="14.85546875" style="1" customWidth="1"/>
    <col min="4354" max="4354" width="9.5703125" style="1" customWidth="1"/>
    <col min="4355" max="4356" width="12.28515625" style="1" customWidth="1"/>
    <col min="4357" max="4359" width="12.85546875" style="1" customWidth="1"/>
    <col min="4360" max="4360" width="12.7109375" style="1" customWidth="1"/>
    <col min="4361" max="4361" width="12.28515625" style="1" bestFit="1" customWidth="1"/>
    <col min="4362" max="4362" width="13.140625" style="1" customWidth="1"/>
    <col min="4363" max="4603" width="9.140625" style="1"/>
    <col min="4604" max="4604" width="2.7109375" style="1" customWidth="1"/>
    <col min="4605" max="4605" width="9.140625" style="1"/>
    <col min="4606" max="4606" width="40.28515625" style="1" bestFit="1" customWidth="1"/>
    <col min="4607" max="4607" width="12" style="1" customWidth="1"/>
    <col min="4608" max="4608" width="10" style="1" customWidth="1"/>
    <col min="4609" max="4609" width="14.85546875" style="1" customWidth="1"/>
    <col min="4610" max="4610" width="9.5703125" style="1" customWidth="1"/>
    <col min="4611" max="4612" width="12.28515625" style="1" customWidth="1"/>
    <col min="4613" max="4615" width="12.85546875" style="1" customWidth="1"/>
    <col min="4616" max="4616" width="12.7109375" style="1" customWidth="1"/>
    <col min="4617" max="4617" width="12.28515625" style="1" bestFit="1" customWidth="1"/>
    <col min="4618" max="4618" width="13.140625" style="1" customWidth="1"/>
    <col min="4619" max="4859" width="9.140625" style="1"/>
    <col min="4860" max="4860" width="2.7109375" style="1" customWidth="1"/>
    <col min="4861" max="4861" width="9.140625" style="1"/>
    <col min="4862" max="4862" width="40.28515625" style="1" bestFit="1" customWidth="1"/>
    <col min="4863" max="4863" width="12" style="1" customWidth="1"/>
    <col min="4864" max="4864" width="10" style="1" customWidth="1"/>
    <col min="4865" max="4865" width="14.85546875" style="1" customWidth="1"/>
    <col min="4866" max="4866" width="9.5703125" style="1" customWidth="1"/>
    <col min="4867" max="4868" width="12.28515625" style="1" customWidth="1"/>
    <col min="4869" max="4871" width="12.85546875" style="1" customWidth="1"/>
    <col min="4872" max="4872" width="12.7109375" style="1" customWidth="1"/>
    <col min="4873" max="4873" width="12.28515625" style="1" bestFit="1" customWidth="1"/>
    <col min="4874" max="4874" width="13.140625" style="1" customWidth="1"/>
    <col min="4875" max="5115" width="9.140625" style="1"/>
    <col min="5116" max="5116" width="2.7109375" style="1" customWidth="1"/>
    <col min="5117" max="5117" width="9.140625" style="1"/>
    <col min="5118" max="5118" width="40.28515625" style="1" bestFit="1" customWidth="1"/>
    <col min="5119" max="5119" width="12" style="1" customWidth="1"/>
    <col min="5120" max="5120" width="10" style="1" customWidth="1"/>
    <col min="5121" max="5121" width="14.85546875" style="1" customWidth="1"/>
    <col min="5122" max="5122" width="9.5703125" style="1" customWidth="1"/>
    <col min="5123" max="5124" width="12.28515625" style="1" customWidth="1"/>
    <col min="5125" max="5127" width="12.85546875" style="1" customWidth="1"/>
    <col min="5128" max="5128" width="12.7109375" style="1" customWidth="1"/>
    <col min="5129" max="5129" width="12.28515625" style="1" bestFit="1" customWidth="1"/>
    <col min="5130" max="5130" width="13.140625" style="1" customWidth="1"/>
    <col min="5131" max="5371" width="9.140625" style="1"/>
    <col min="5372" max="5372" width="2.7109375" style="1" customWidth="1"/>
    <col min="5373" max="5373" width="9.140625" style="1"/>
    <col min="5374" max="5374" width="40.28515625" style="1" bestFit="1" customWidth="1"/>
    <col min="5375" max="5375" width="12" style="1" customWidth="1"/>
    <col min="5376" max="5376" width="10" style="1" customWidth="1"/>
    <col min="5377" max="5377" width="14.85546875" style="1" customWidth="1"/>
    <col min="5378" max="5378" width="9.5703125" style="1" customWidth="1"/>
    <col min="5379" max="5380" width="12.28515625" style="1" customWidth="1"/>
    <col min="5381" max="5383" width="12.85546875" style="1" customWidth="1"/>
    <col min="5384" max="5384" width="12.7109375" style="1" customWidth="1"/>
    <col min="5385" max="5385" width="12.28515625" style="1" bestFit="1" customWidth="1"/>
    <col min="5386" max="5386" width="13.140625" style="1" customWidth="1"/>
    <col min="5387" max="5627" width="9.140625" style="1"/>
    <col min="5628" max="5628" width="2.7109375" style="1" customWidth="1"/>
    <col min="5629" max="5629" width="9.140625" style="1"/>
    <col min="5630" max="5630" width="40.28515625" style="1" bestFit="1" customWidth="1"/>
    <col min="5631" max="5631" width="12" style="1" customWidth="1"/>
    <col min="5632" max="5632" width="10" style="1" customWidth="1"/>
    <col min="5633" max="5633" width="14.85546875" style="1" customWidth="1"/>
    <col min="5634" max="5634" width="9.5703125" style="1" customWidth="1"/>
    <col min="5635" max="5636" width="12.28515625" style="1" customWidth="1"/>
    <col min="5637" max="5639" width="12.85546875" style="1" customWidth="1"/>
    <col min="5640" max="5640" width="12.7109375" style="1" customWidth="1"/>
    <col min="5641" max="5641" width="12.28515625" style="1" bestFit="1" customWidth="1"/>
    <col min="5642" max="5642" width="13.140625" style="1" customWidth="1"/>
    <col min="5643" max="5883" width="9.140625" style="1"/>
    <col min="5884" max="5884" width="2.7109375" style="1" customWidth="1"/>
    <col min="5885" max="5885" width="9.140625" style="1"/>
    <col min="5886" max="5886" width="40.28515625" style="1" bestFit="1" customWidth="1"/>
    <col min="5887" max="5887" width="12" style="1" customWidth="1"/>
    <col min="5888" max="5888" width="10" style="1" customWidth="1"/>
    <col min="5889" max="5889" width="14.85546875" style="1" customWidth="1"/>
    <col min="5890" max="5890" width="9.5703125" style="1" customWidth="1"/>
    <col min="5891" max="5892" width="12.28515625" style="1" customWidth="1"/>
    <col min="5893" max="5895" width="12.85546875" style="1" customWidth="1"/>
    <col min="5896" max="5896" width="12.7109375" style="1" customWidth="1"/>
    <col min="5897" max="5897" width="12.28515625" style="1" bestFit="1" customWidth="1"/>
    <col min="5898" max="5898" width="13.140625" style="1" customWidth="1"/>
    <col min="5899" max="6139" width="9.140625" style="1"/>
    <col min="6140" max="6140" width="2.7109375" style="1" customWidth="1"/>
    <col min="6141" max="6141" width="9.140625" style="1"/>
    <col min="6142" max="6142" width="40.28515625" style="1" bestFit="1" customWidth="1"/>
    <col min="6143" max="6143" width="12" style="1" customWidth="1"/>
    <col min="6144" max="6144" width="10" style="1" customWidth="1"/>
    <col min="6145" max="6145" width="14.85546875" style="1" customWidth="1"/>
    <col min="6146" max="6146" width="9.5703125" style="1" customWidth="1"/>
    <col min="6147" max="6148" width="12.28515625" style="1" customWidth="1"/>
    <col min="6149" max="6151" width="12.85546875" style="1" customWidth="1"/>
    <col min="6152" max="6152" width="12.7109375" style="1" customWidth="1"/>
    <col min="6153" max="6153" width="12.28515625" style="1" bestFit="1" customWidth="1"/>
    <col min="6154" max="6154" width="13.140625" style="1" customWidth="1"/>
    <col min="6155" max="6395" width="9.140625" style="1"/>
    <col min="6396" max="6396" width="2.7109375" style="1" customWidth="1"/>
    <col min="6397" max="6397" width="9.140625" style="1"/>
    <col min="6398" max="6398" width="40.28515625" style="1" bestFit="1" customWidth="1"/>
    <col min="6399" max="6399" width="12" style="1" customWidth="1"/>
    <col min="6400" max="6400" width="10" style="1" customWidth="1"/>
    <col min="6401" max="6401" width="14.85546875" style="1" customWidth="1"/>
    <col min="6402" max="6402" width="9.5703125" style="1" customWidth="1"/>
    <col min="6403" max="6404" width="12.28515625" style="1" customWidth="1"/>
    <col min="6405" max="6407" width="12.85546875" style="1" customWidth="1"/>
    <col min="6408" max="6408" width="12.7109375" style="1" customWidth="1"/>
    <col min="6409" max="6409" width="12.28515625" style="1" bestFit="1" customWidth="1"/>
    <col min="6410" max="6410" width="13.140625" style="1" customWidth="1"/>
    <col min="6411" max="6651" width="9.140625" style="1"/>
    <col min="6652" max="6652" width="2.7109375" style="1" customWidth="1"/>
    <col min="6653" max="6653" width="9.140625" style="1"/>
    <col min="6654" max="6654" width="40.28515625" style="1" bestFit="1" customWidth="1"/>
    <col min="6655" max="6655" width="12" style="1" customWidth="1"/>
    <col min="6656" max="6656" width="10" style="1" customWidth="1"/>
    <col min="6657" max="6657" width="14.85546875" style="1" customWidth="1"/>
    <col min="6658" max="6658" width="9.5703125" style="1" customWidth="1"/>
    <col min="6659" max="6660" width="12.28515625" style="1" customWidth="1"/>
    <col min="6661" max="6663" width="12.85546875" style="1" customWidth="1"/>
    <col min="6664" max="6664" width="12.7109375" style="1" customWidth="1"/>
    <col min="6665" max="6665" width="12.28515625" style="1" bestFit="1" customWidth="1"/>
    <col min="6666" max="6666" width="13.140625" style="1" customWidth="1"/>
    <col min="6667" max="6907" width="9.140625" style="1"/>
    <col min="6908" max="6908" width="2.7109375" style="1" customWidth="1"/>
    <col min="6909" max="6909" width="9.140625" style="1"/>
    <col min="6910" max="6910" width="40.28515625" style="1" bestFit="1" customWidth="1"/>
    <col min="6911" max="6911" width="12" style="1" customWidth="1"/>
    <col min="6912" max="6912" width="10" style="1" customWidth="1"/>
    <col min="6913" max="6913" width="14.85546875" style="1" customWidth="1"/>
    <col min="6914" max="6914" width="9.5703125" style="1" customWidth="1"/>
    <col min="6915" max="6916" width="12.28515625" style="1" customWidth="1"/>
    <col min="6917" max="6919" width="12.85546875" style="1" customWidth="1"/>
    <col min="6920" max="6920" width="12.7109375" style="1" customWidth="1"/>
    <col min="6921" max="6921" width="12.28515625" style="1" bestFit="1" customWidth="1"/>
    <col min="6922" max="6922" width="13.140625" style="1" customWidth="1"/>
    <col min="6923" max="7163" width="9.140625" style="1"/>
    <col min="7164" max="7164" width="2.7109375" style="1" customWidth="1"/>
    <col min="7165" max="7165" width="9.140625" style="1"/>
    <col min="7166" max="7166" width="40.28515625" style="1" bestFit="1" customWidth="1"/>
    <col min="7167" max="7167" width="12" style="1" customWidth="1"/>
    <col min="7168" max="7168" width="10" style="1" customWidth="1"/>
    <col min="7169" max="7169" width="14.85546875" style="1" customWidth="1"/>
    <col min="7170" max="7170" width="9.5703125" style="1" customWidth="1"/>
    <col min="7171" max="7172" width="12.28515625" style="1" customWidth="1"/>
    <col min="7173" max="7175" width="12.85546875" style="1" customWidth="1"/>
    <col min="7176" max="7176" width="12.7109375" style="1" customWidth="1"/>
    <col min="7177" max="7177" width="12.28515625" style="1" bestFit="1" customWidth="1"/>
    <col min="7178" max="7178" width="13.140625" style="1" customWidth="1"/>
    <col min="7179" max="7419" width="9.140625" style="1"/>
    <col min="7420" max="7420" width="2.7109375" style="1" customWidth="1"/>
    <col min="7421" max="7421" width="9.140625" style="1"/>
    <col min="7422" max="7422" width="40.28515625" style="1" bestFit="1" customWidth="1"/>
    <col min="7423" max="7423" width="12" style="1" customWidth="1"/>
    <col min="7424" max="7424" width="10" style="1" customWidth="1"/>
    <col min="7425" max="7425" width="14.85546875" style="1" customWidth="1"/>
    <col min="7426" max="7426" width="9.5703125" style="1" customWidth="1"/>
    <col min="7427" max="7428" width="12.28515625" style="1" customWidth="1"/>
    <col min="7429" max="7431" width="12.85546875" style="1" customWidth="1"/>
    <col min="7432" max="7432" width="12.7109375" style="1" customWidth="1"/>
    <col min="7433" max="7433" width="12.28515625" style="1" bestFit="1" customWidth="1"/>
    <col min="7434" max="7434" width="13.140625" style="1" customWidth="1"/>
    <col min="7435" max="7675" width="9.140625" style="1"/>
    <col min="7676" max="7676" width="2.7109375" style="1" customWidth="1"/>
    <col min="7677" max="7677" width="9.140625" style="1"/>
    <col min="7678" max="7678" width="40.28515625" style="1" bestFit="1" customWidth="1"/>
    <col min="7679" max="7679" width="12" style="1" customWidth="1"/>
    <col min="7680" max="7680" width="10" style="1" customWidth="1"/>
    <col min="7681" max="7681" width="14.85546875" style="1" customWidth="1"/>
    <col min="7682" max="7682" width="9.5703125" style="1" customWidth="1"/>
    <col min="7683" max="7684" width="12.28515625" style="1" customWidth="1"/>
    <col min="7685" max="7687" width="12.85546875" style="1" customWidth="1"/>
    <col min="7688" max="7688" width="12.7109375" style="1" customWidth="1"/>
    <col min="7689" max="7689" width="12.28515625" style="1" bestFit="1" customWidth="1"/>
    <col min="7690" max="7690" width="13.140625" style="1" customWidth="1"/>
    <col min="7691" max="7931" width="9.140625" style="1"/>
    <col min="7932" max="7932" width="2.7109375" style="1" customWidth="1"/>
    <col min="7933" max="7933" width="9.140625" style="1"/>
    <col min="7934" max="7934" width="40.28515625" style="1" bestFit="1" customWidth="1"/>
    <col min="7935" max="7935" width="12" style="1" customWidth="1"/>
    <col min="7936" max="7936" width="10" style="1" customWidth="1"/>
    <col min="7937" max="7937" width="14.85546875" style="1" customWidth="1"/>
    <col min="7938" max="7938" width="9.5703125" style="1" customWidth="1"/>
    <col min="7939" max="7940" width="12.28515625" style="1" customWidth="1"/>
    <col min="7941" max="7943" width="12.85546875" style="1" customWidth="1"/>
    <col min="7944" max="7944" width="12.7109375" style="1" customWidth="1"/>
    <col min="7945" max="7945" width="12.28515625" style="1" bestFit="1" customWidth="1"/>
    <col min="7946" max="7946" width="13.140625" style="1" customWidth="1"/>
    <col min="7947" max="8187" width="9.140625" style="1"/>
    <col min="8188" max="8188" width="2.7109375" style="1" customWidth="1"/>
    <col min="8189" max="8189" width="9.140625" style="1"/>
    <col min="8190" max="8190" width="40.28515625" style="1" bestFit="1" customWidth="1"/>
    <col min="8191" max="8191" width="12" style="1" customWidth="1"/>
    <col min="8192" max="8192" width="10" style="1" customWidth="1"/>
    <col min="8193" max="8193" width="14.85546875" style="1" customWidth="1"/>
    <col min="8194" max="8194" width="9.5703125" style="1" customWidth="1"/>
    <col min="8195" max="8196" width="12.28515625" style="1" customWidth="1"/>
    <col min="8197" max="8199" width="12.85546875" style="1" customWidth="1"/>
    <col min="8200" max="8200" width="12.7109375" style="1" customWidth="1"/>
    <col min="8201" max="8201" width="12.28515625" style="1" bestFit="1" customWidth="1"/>
    <col min="8202" max="8202" width="13.140625" style="1" customWidth="1"/>
    <col min="8203" max="8443" width="9.140625" style="1"/>
    <col min="8444" max="8444" width="2.7109375" style="1" customWidth="1"/>
    <col min="8445" max="8445" width="9.140625" style="1"/>
    <col min="8446" max="8446" width="40.28515625" style="1" bestFit="1" customWidth="1"/>
    <col min="8447" max="8447" width="12" style="1" customWidth="1"/>
    <col min="8448" max="8448" width="10" style="1" customWidth="1"/>
    <col min="8449" max="8449" width="14.85546875" style="1" customWidth="1"/>
    <col min="8450" max="8450" width="9.5703125" style="1" customWidth="1"/>
    <col min="8451" max="8452" width="12.28515625" style="1" customWidth="1"/>
    <col min="8453" max="8455" width="12.85546875" style="1" customWidth="1"/>
    <col min="8456" max="8456" width="12.7109375" style="1" customWidth="1"/>
    <col min="8457" max="8457" width="12.28515625" style="1" bestFit="1" customWidth="1"/>
    <col min="8458" max="8458" width="13.140625" style="1" customWidth="1"/>
    <col min="8459" max="8699" width="9.140625" style="1"/>
    <col min="8700" max="8700" width="2.7109375" style="1" customWidth="1"/>
    <col min="8701" max="8701" width="9.140625" style="1"/>
    <col min="8702" max="8702" width="40.28515625" style="1" bestFit="1" customWidth="1"/>
    <col min="8703" max="8703" width="12" style="1" customWidth="1"/>
    <col min="8704" max="8704" width="10" style="1" customWidth="1"/>
    <col min="8705" max="8705" width="14.85546875" style="1" customWidth="1"/>
    <col min="8706" max="8706" width="9.5703125" style="1" customWidth="1"/>
    <col min="8707" max="8708" width="12.28515625" style="1" customWidth="1"/>
    <col min="8709" max="8711" width="12.85546875" style="1" customWidth="1"/>
    <col min="8712" max="8712" width="12.7109375" style="1" customWidth="1"/>
    <col min="8713" max="8713" width="12.28515625" style="1" bestFit="1" customWidth="1"/>
    <col min="8714" max="8714" width="13.140625" style="1" customWidth="1"/>
    <col min="8715" max="8955" width="9.140625" style="1"/>
    <col min="8956" max="8956" width="2.7109375" style="1" customWidth="1"/>
    <col min="8957" max="8957" width="9.140625" style="1"/>
    <col min="8958" max="8958" width="40.28515625" style="1" bestFit="1" customWidth="1"/>
    <col min="8959" max="8959" width="12" style="1" customWidth="1"/>
    <col min="8960" max="8960" width="10" style="1" customWidth="1"/>
    <col min="8961" max="8961" width="14.85546875" style="1" customWidth="1"/>
    <col min="8962" max="8962" width="9.5703125" style="1" customWidth="1"/>
    <col min="8963" max="8964" width="12.28515625" style="1" customWidth="1"/>
    <col min="8965" max="8967" width="12.85546875" style="1" customWidth="1"/>
    <col min="8968" max="8968" width="12.7109375" style="1" customWidth="1"/>
    <col min="8969" max="8969" width="12.28515625" style="1" bestFit="1" customWidth="1"/>
    <col min="8970" max="8970" width="13.140625" style="1" customWidth="1"/>
    <col min="8971" max="9211" width="9.140625" style="1"/>
    <col min="9212" max="9212" width="2.7109375" style="1" customWidth="1"/>
    <col min="9213" max="9213" width="9.140625" style="1"/>
    <col min="9214" max="9214" width="40.28515625" style="1" bestFit="1" customWidth="1"/>
    <col min="9215" max="9215" width="12" style="1" customWidth="1"/>
    <col min="9216" max="9216" width="10" style="1" customWidth="1"/>
    <col min="9217" max="9217" width="14.85546875" style="1" customWidth="1"/>
    <col min="9218" max="9218" width="9.5703125" style="1" customWidth="1"/>
    <col min="9219" max="9220" width="12.28515625" style="1" customWidth="1"/>
    <col min="9221" max="9223" width="12.85546875" style="1" customWidth="1"/>
    <col min="9224" max="9224" width="12.7109375" style="1" customWidth="1"/>
    <col min="9225" max="9225" width="12.28515625" style="1" bestFit="1" customWidth="1"/>
    <col min="9226" max="9226" width="13.140625" style="1" customWidth="1"/>
    <col min="9227" max="9467" width="9.140625" style="1"/>
    <col min="9468" max="9468" width="2.7109375" style="1" customWidth="1"/>
    <col min="9469" max="9469" width="9.140625" style="1"/>
    <col min="9470" max="9470" width="40.28515625" style="1" bestFit="1" customWidth="1"/>
    <col min="9471" max="9471" width="12" style="1" customWidth="1"/>
    <col min="9472" max="9472" width="10" style="1" customWidth="1"/>
    <col min="9473" max="9473" width="14.85546875" style="1" customWidth="1"/>
    <col min="9474" max="9474" width="9.5703125" style="1" customWidth="1"/>
    <col min="9475" max="9476" width="12.28515625" style="1" customWidth="1"/>
    <col min="9477" max="9479" width="12.85546875" style="1" customWidth="1"/>
    <col min="9480" max="9480" width="12.7109375" style="1" customWidth="1"/>
    <col min="9481" max="9481" width="12.28515625" style="1" bestFit="1" customWidth="1"/>
    <col min="9482" max="9482" width="13.140625" style="1" customWidth="1"/>
    <col min="9483" max="9723" width="9.140625" style="1"/>
    <col min="9724" max="9724" width="2.7109375" style="1" customWidth="1"/>
    <col min="9725" max="9725" width="9.140625" style="1"/>
    <col min="9726" max="9726" width="40.28515625" style="1" bestFit="1" customWidth="1"/>
    <col min="9727" max="9727" width="12" style="1" customWidth="1"/>
    <col min="9728" max="9728" width="10" style="1" customWidth="1"/>
    <col min="9729" max="9729" width="14.85546875" style="1" customWidth="1"/>
    <col min="9730" max="9730" width="9.5703125" style="1" customWidth="1"/>
    <col min="9731" max="9732" width="12.28515625" style="1" customWidth="1"/>
    <col min="9733" max="9735" width="12.85546875" style="1" customWidth="1"/>
    <col min="9736" max="9736" width="12.7109375" style="1" customWidth="1"/>
    <col min="9737" max="9737" width="12.28515625" style="1" bestFit="1" customWidth="1"/>
    <col min="9738" max="9738" width="13.140625" style="1" customWidth="1"/>
    <col min="9739" max="9979" width="9.140625" style="1"/>
    <col min="9980" max="9980" width="2.7109375" style="1" customWidth="1"/>
    <col min="9981" max="9981" width="9.140625" style="1"/>
    <col min="9982" max="9982" width="40.28515625" style="1" bestFit="1" customWidth="1"/>
    <col min="9983" max="9983" width="12" style="1" customWidth="1"/>
    <col min="9984" max="9984" width="10" style="1" customWidth="1"/>
    <col min="9985" max="9985" width="14.85546875" style="1" customWidth="1"/>
    <col min="9986" max="9986" width="9.5703125" style="1" customWidth="1"/>
    <col min="9987" max="9988" width="12.28515625" style="1" customWidth="1"/>
    <col min="9989" max="9991" width="12.85546875" style="1" customWidth="1"/>
    <col min="9992" max="9992" width="12.7109375" style="1" customWidth="1"/>
    <col min="9993" max="9993" width="12.28515625" style="1" bestFit="1" customWidth="1"/>
    <col min="9994" max="9994" width="13.140625" style="1" customWidth="1"/>
    <col min="9995" max="10235" width="9.140625" style="1"/>
    <col min="10236" max="10236" width="2.7109375" style="1" customWidth="1"/>
    <col min="10237" max="10237" width="9.140625" style="1"/>
    <col min="10238" max="10238" width="40.28515625" style="1" bestFit="1" customWidth="1"/>
    <col min="10239" max="10239" width="12" style="1" customWidth="1"/>
    <col min="10240" max="10240" width="10" style="1" customWidth="1"/>
    <col min="10241" max="10241" width="14.85546875" style="1" customWidth="1"/>
    <col min="10242" max="10242" width="9.5703125" style="1" customWidth="1"/>
    <col min="10243" max="10244" width="12.28515625" style="1" customWidth="1"/>
    <col min="10245" max="10247" width="12.85546875" style="1" customWidth="1"/>
    <col min="10248" max="10248" width="12.7109375" style="1" customWidth="1"/>
    <col min="10249" max="10249" width="12.28515625" style="1" bestFit="1" customWidth="1"/>
    <col min="10250" max="10250" width="13.140625" style="1" customWidth="1"/>
    <col min="10251" max="10491" width="9.140625" style="1"/>
    <col min="10492" max="10492" width="2.7109375" style="1" customWidth="1"/>
    <col min="10493" max="10493" width="9.140625" style="1"/>
    <col min="10494" max="10494" width="40.28515625" style="1" bestFit="1" customWidth="1"/>
    <col min="10495" max="10495" width="12" style="1" customWidth="1"/>
    <col min="10496" max="10496" width="10" style="1" customWidth="1"/>
    <col min="10497" max="10497" width="14.85546875" style="1" customWidth="1"/>
    <col min="10498" max="10498" width="9.5703125" style="1" customWidth="1"/>
    <col min="10499" max="10500" width="12.28515625" style="1" customWidth="1"/>
    <col min="10501" max="10503" width="12.85546875" style="1" customWidth="1"/>
    <col min="10504" max="10504" width="12.7109375" style="1" customWidth="1"/>
    <col min="10505" max="10505" width="12.28515625" style="1" bestFit="1" customWidth="1"/>
    <col min="10506" max="10506" width="13.140625" style="1" customWidth="1"/>
    <col min="10507" max="10747" width="9.140625" style="1"/>
    <col min="10748" max="10748" width="2.7109375" style="1" customWidth="1"/>
    <col min="10749" max="10749" width="9.140625" style="1"/>
    <col min="10750" max="10750" width="40.28515625" style="1" bestFit="1" customWidth="1"/>
    <col min="10751" max="10751" width="12" style="1" customWidth="1"/>
    <col min="10752" max="10752" width="10" style="1" customWidth="1"/>
    <col min="10753" max="10753" width="14.85546875" style="1" customWidth="1"/>
    <col min="10754" max="10754" width="9.5703125" style="1" customWidth="1"/>
    <col min="10755" max="10756" width="12.28515625" style="1" customWidth="1"/>
    <col min="10757" max="10759" width="12.85546875" style="1" customWidth="1"/>
    <col min="10760" max="10760" width="12.7109375" style="1" customWidth="1"/>
    <col min="10761" max="10761" width="12.28515625" style="1" bestFit="1" customWidth="1"/>
    <col min="10762" max="10762" width="13.140625" style="1" customWidth="1"/>
    <col min="10763" max="11003" width="9.140625" style="1"/>
    <col min="11004" max="11004" width="2.7109375" style="1" customWidth="1"/>
    <col min="11005" max="11005" width="9.140625" style="1"/>
    <col min="11006" max="11006" width="40.28515625" style="1" bestFit="1" customWidth="1"/>
    <col min="11007" max="11007" width="12" style="1" customWidth="1"/>
    <col min="11008" max="11008" width="10" style="1" customWidth="1"/>
    <col min="11009" max="11009" width="14.85546875" style="1" customWidth="1"/>
    <col min="11010" max="11010" width="9.5703125" style="1" customWidth="1"/>
    <col min="11011" max="11012" width="12.28515625" style="1" customWidth="1"/>
    <col min="11013" max="11015" width="12.85546875" style="1" customWidth="1"/>
    <col min="11016" max="11016" width="12.7109375" style="1" customWidth="1"/>
    <col min="11017" max="11017" width="12.28515625" style="1" bestFit="1" customWidth="1"/>
    <col min="11018" max="11018" width="13.140625" style="1" customWidth="1"/>
    <col min="11019" max="11259" width="9.140625" style="1"/>
    <col min="11260" max="11260" width="2.7109375" style="1" customWidth="1"/>
    <col min="11261" max="11261" width="9.140625" style="1"/>
    <col min="11262" max="11262" width="40.28515625" style="1" bestFit="1" customWidth="1"/>
    <col min="11263" max="11263" width="12" style="1" customWidth="1"/>
    <col min="11264" max="11264" width="10" style="1" customWidth="1"/>
    <col min="11265" max="11265" width="14.85546875" style="1" customWidth="1"/>
    <col min="11266" max="11266" width="9.5703125" style="1" customWidth="1"/>
    <col min="11267" max="11268" width="12.28515625" style="1" customWidth="1"/>
    <col min="11269" max="11271" width="12.85546875" style="1" customWidth="1"/>
    <col min="11272" max="11272" width="12.7109375" style="1" customWidth="1"/>
    <col min="11273" max="11273" width="12.28515625" style="1" bestFit="1" customWidth="1"/>
    <col min="11274" max="11274" width="13.140625" style="1" customWidth="1"/>
    <col min="11275" max="11515" width="9.140625" style="1"/>
    <col min="11516" max="11516" width="2.7109375" style="1" customWidth="1"/>
    <col min="11517" max="11517" width="9.140625" style="1"/>
    <col min="11518" max="11518" width="40.28515625" style="1" bestFit="1" customWidth="1"/>
    <col min="11519" max="11519" width="12" style="1" customWidth="1"/>
    <col min="11520" max="11520" width="10" style="1" customWidth="1"/>
    <col min="11521" max="11521" width="14.85546875" style="1" customWidth="1"/>
    <col min="11522" max="11522" width="9.5703125" style="1" customWidth="1"/>
    <col min="11523" max="11524" width="12.28515625" style="1" customWidth="1"/>
    <col min="11525" max="11527" width="12.85546875" style="1" customWidth="1"/>
    <col min="11528" max="11528" width="12.7109375" style="1" customWidth="1"/>
    <col min="11529" max="11529" width="12.28515625" style="1" bestFit="1" customWidth="1"/>
    <col min="11530" max="11530" width="13.140625" style="1" customWidth="1"/>
    <col min="11531" max="11771" width="9.140625" style="1"/>
    <col min="11772" max="11772" width="2.7109375" style="1" customWidth="1"/>
    <col min="11773" max="11773" width="9.140625" style="1"/>
    <col min="11774" max="11774" width="40.28515625" style="1" bestFit="1" customWidth="1"/>
    <col min="11775" max="11775" width="12" style="1" customWidth="1"/>
    <col min="11776" max="11776" width="10" style="1" customWidth="1"/>
    <col min="11777" max="11777" width="14.85546875" style="1" customWidth="1"/>
    <col min="11778" max="11778" width="9.5703125" style="1" customWidth="1"/>
    <col min="11779" max="11780" width="12.28515625" style="1" customWidth="1"/>
    <col min="11781" max="11783" width="12.85546875" style="1" customWidth="1"/>
    <col min="11784" max="11784" width="12.7109375" style="1" customWidth="1"/>
    <col min="11785" max="11785" width="12.28515625" style="1" bestFit="1" customWidth="1"/>
    <col min="11786" max="11786" width="13.140625" style="1" customWidth="1"/>
    <col min="11787" max="12027" width="9.140625" style="1"/>
    <col min="12028" max="12028" width="2.7109375" style="1" customWidth="1"/>
    <col min="12029" max="12029" width="9.140625" style="1"/>
    <col min="12030" max="12030" width="40.28515625" style="1" bestFit="1" customWidth="1"/>
    <col min="12031" max="12031" width="12" style="1" customWidth="1"/>
    <col min="12032" max="12032" width="10" style="1" customWidth="1"/>
    <col min="12033" max="12033" width="14.85546875" style="1" customWidth="1"/>
    <col min="12034" max="12034" width="9.5703125" style="1" customWidth="1"/>
    <col min="12035" max="12036" width="12.28515625" style="1" customWidth="1"/>
    <col min="12037" max="12039" width="12.85546875" style="1" customWidth="1"/>
    <col min="12040" max="12040" width="12.7109375" style="1" customWidth="1"/>
    <col min="12041" max="12041" width="12.28515625" style="1" bestFit="1" customWidth="1"/>
    <col min="12042" max="12042" width="13.140625" style="1" customWidth="1"/>
    <col min="12043" max="12283" width="9.140625" style="1"/>
    <col min="12284" max="12284" width="2.7109375" style="1" customWidth="1"/>
    <col min="12285" max="12285" width="9.140625" style="1"/>
    <col min="12286" max="12286" width="40.28515625" style="1" bestFit="1" customWidth="1"/>
    <col min="12287" max="12287" width="12" style="1" customWidth="1"/>
    <col min="12288" max="12288" width="10" style="1" customWidth="1"/>
    <col min="12289" max="12289" width="14.85546875" style="1" customWidth="1"/>
    <col min="12290" max="12290" width="9.5703125" style="1" customWidth="1"/>
    <col min="12291" max="12292" width="12.28515625" style="1" customWidth="1"/>
    <col min="12293" max="12295" width="12.85546875" style="1" customWidth="1"/>
    <col min="12296" max="12296" width="12.7109375" style="1" customWidth="1"/>
    <col min="12297" max="12297" width="12.28515625" style="1" bestFit="1" customWidth="1"/>
    <col min="12298" max="12298" width="13.140625" style="1" customWidth="1"/>
    <col min="12299" max="12539" width="9.140625" style="1"/>
    <col min="12540" max="12540" width="2.7109375" style="1" customWidth="1"/>
    <col min="12541" max="12541" width="9.140625" style="1"/>
    <col min="12542" max="12542" width="40.28515625" style="1" bestFit="1" customWidth="1"/>
    <col min="12543" max="12543" width="12" style="1" customWidth="1"/>
    <col min="12544" max="12544" width="10" style="1" customWidth="1"/>
    <col min="12545" max="12545" width="14.85546875" style="1" customWidth="1"/>
    <col min="12546" max="12546" width="9.5703125" style="1" customWidth="1"/>
    <col min="12547" max="12548" width="12.28515625" style="1" customWidth="1"/>
    <col min="12549" max="12551" width="12.85546875" style="1" customWidth="1"/>
    <col min="12552" max="12552" width="12.7109375" style="1" customWidth="1"/>
    <col min="12553" max="12553" width="12.28515625" style="1" bestFit="1" customWidth="1"/>
    <col min="12554" max="12554" width="13.140625" style="1" customWidth="1"/>
    <col min="12555" max="12795" width="9.140625" style="1"/>
    <col min="12796" max="12796" width="2.7109375" style="1" customWidth="1"/>
    <col min="12797" max="12797" width="9.140625" style="1"/>
    <col min="12798" max="12798" width="40.28515625" style="1" bestFit="1" customWidth="1"/>
    <col min="12799" max="12799" width="12" style="1" customWidth="1"/>
    <col min="12800" max="12800" width="10" style="1" customWidth="1"/>
    <col min="12801" max="12801" width="14.85546875" style="1" customWidth="1"/>
    <col min="12802" max="12802" width="9.5703125" style="1" customWidth="1"/>
    <col min="12803" max="12804" width="12.28515625" style="1" customWidth="1"/>
    <col min="12805" max="12807" width="12.85546875" style="1" customWidth="1"/>
    <col min="12808" max="12808" width="12.7109375" style="1" customWidth="1"/>
    <col min="12809" max="12809" width="12.28515625" style="1" bestFit="1" customWidth="1"/>
    <col min="12810" max="12810" width="13.140625" style="1" customWidth="1"/>
    <col min="12811" max="13051" width="9.140625" style="1"/>
    <col min="13052" max="13052" width="2.7109375" style="1" customWidth="1"/>
    <col min="13053" max="13053" width="9.140625" style="1"/>
    <col min="13054" max="13054" width="40.28515625" style="1" bestFit="1" customWidth="1"/>
    <col min="13055" max="13055" width="12" style="1" customWidth="1"/>
    <col min="13056" max="13056" width="10" style="1" customWidth="1"/>
    <col min="13057" max="13057" width="14.85546875" style="1" customWidth="1"/>
    <col min="13058" max="13058" width="9.5703125" style="1" customWidth="1"/>
    <col min="13059" max="13060" width="12.28515625" style="1" customWidth="1"/>
    <col min="13061" max="13063" width="12.85546875" style="1" customWidth="1"/>
    <col min="13064" max="13064" width="12.7109375" style="1" customWidth="1"/>
    <col min="13065" max="13065" width="12.28515625" style="1" bestFit="1" customWidth="1"/>
    <col min="13066" max="13066" width="13.140625" style="1" customWidth="1"/>
    <col min="13067" max="13307" width="9.140625" style="1"/>
    <col min="13308" max="13308" width="2.7109375" style="1" customWidth="1"/>
    <col min="13309" max="13309" width="9.140625" style="1"/>
    <col min="13310" max="13310" width="40.28515625" style="1" bestFit="1" customWidth="1"/>
    <col min="13311" max="13311" width="12" style="1" customWidth="1"/>
    <col min="13312" max="13312" width="10" style="1" customWidth="1"/>
    <col min="13313" max="13313" width="14.85546875" style="1" customWidth="1"/>
    <col min="13314" max="13314" width="9.5703125" style="1" customWidth="1"/>
    <col min="13315" max="13316" width="12.28515625" style="1" customWidth="1"/>
    <col min="13317" max="13319" width="12.85546875" style="1" customWidth="1"/>
    <col min="13320" max="13320" width="12.7109375" style="1" customWidth="1"/>
    <col min="13321" max="13321" width="12.28515625" style="1" bestFit="1" customWidth="1"/>
    <col min="13322" max="13322" width="13.140625" style="1" customWidth="1"/>
    <col min="13323" max="13563" width="9.140625" style="1"/>
    <col min="13564" max="13564" width="2.7109375" style="1" customWidth="1"/>
    <col min="13565" max="13565" width="9.140625" style="1"/>
    <col min="13566" max="13566" width="40.28515625" style="1" bestFit="1" customWidth="1"/>
    <col min="13567" max="13567" width="12" style="1" customWidth="1"/>
    <col min="13568" max="13568" width="10" style="1" customWidth="1"/>
    <col min="13569" max="13569" width="14.85546875" style="1" customWidth="1"/>
    <col min="13570" max="13570" width="9.5703125" style="1" customWidth="1"/>
    <col min="13571" max="13572" width="12.28515625" style="1" customWidth="1"/>
    <col min="13573" max="13575" width="12.85546875" style="1" customWidth="1"/>
    <col min="13576" max="13576" width="12.7109375" style="1" customWidth="1"/>
    <col min="13577" max="13577" width="12.28515625" style="1" bestFit="1" customWidth="1"/>
    <col min="13578" max="13578" width="13.140625" style="1" customWidth="1"/>
    <col min="13579" max="13819" width="9.140625" style="1"/>
    <col min="13820" max="13820" width="2.7109375" style="1" customWidth="1"/>
    <col min="13821" max="13821" width="9.140625" style="1"/>
    <col min="13822" max="13822" width="40.28515625" style="1" bestFit="1" customWidth="1"/>
    <col min="13823" max="13823" width="12" style="1" customWidth="1"/>
    <col min="13824" max="13824" width="10" style="1" customWidth="1"/>
    <col min="13825" max="13825" width="14.85546875" style="1" customWidth="1"/>
    <col min="13826" max="13826" width="9.5703125" style="1" customWidth="1"/>
    <col min="13827" max="13828" width="12.28515625" style="1" customWidth="1"/>
    <col min="13829" max="13831" width="12.85546875" style="1" customWidth="1"/>
    <col min="13832" max="13832" width="12.7109375" style="1" customWidth="1"/>
    <col min="13833" max="13833" width="12.28515625" style="1" bestFit="1" customWidth="1"/>
    <col min="13834" max="13834" width="13.140625" style="1" customWidth="1"/>
    <col min="13835" max="14075" width="9.140625" style="1"/>
    <col min="14076" max="14076" width="2.7109375" style="1" customWidth="1"/>
    <col min="14077" max="14077" width="9.140625" style="1"/>
    <col min="14078" max="14078" width="40.28515625" style="1" bestFit="1" customWidth="1"/>
    <col min="14079" max="14079" width="12" style="1" customWidth="1"/>
    <col min="14080" max="14080" width="10" style="1" customWidth="1"/>
    <col min="14081" max="14081" width="14.85546875" style="1" customWidth="1"/>
    <col min="14082" max="14082" width="9.5703125" style="1" customWidth="1"/>
    <col min="14083" max="14084" width="12.28515625" style="1" customWidth="1"/>
    <col min="14085" max="14087" width="12.85546875" style="1" customWidth="1"/>
    <col min="14088" max="14088" width="12.7109375" style="1" customWidth="1"/>
    <col min="14089" max="14089" width="12.28515625" style="1" bestFit="1" customWidth="1"/>
    <col min="14090" max="14090" width="13.140625" style="1" customWidth="1"/>
    <col min="14091" max="14331" width="9.140625" style="1"/>
    <col min="14332" max="14332" width="2.7109375" style="1" customWidth="1"/>
    <col min="14333" max="14333" width="9.140625" style="1"/>
    <col min="14334" max="14334" width="40.28515625" style="1" bestFit="1" customWidth="1"/>
    <col min="14335" max="14335" width="12" style="1" customWidth="1"/>
    <col min="14336" max="14336" width="10" style="1" customWidth="1"/>
    <col min="14337" max="14337" width="14.85546875" style="1" customWidth="1"/>
    <col min="14338" max="14338" width="9.5703125" style="1" customWidth="1"/>
    <col min="14339" max="14340" width="12.28515625" style="1" customWidth="1"/>
    <col min="14341" max="14343" width="12.85546875" style="1" customWidth="1"/>
    <col min="14344" max="14344" width="12.7109375" style="1" customWidth="1"/>
    <col min="14345" max="14345" width="12.28515625" style="1" bestFit="1" customWidth="1"/>
    <col min="14346" max="14346" width="13.140625" style="1" customWidth="1"/>
    <col min="14347" max="14587" width="9.140625" style="1"/>
    <col min="14588" max="14588" width="2.7109375" style="1" customWidth="1"/>
    <col min="14589" max="14589" width="9.140625" style="1"/>
    <col min="14590" max="14590" width="40.28515625" style="1" bestFit="1" customWidth="1"/>
    <col min="14591" max="14591" width="12" style="1" customWidth="1"/>
    <col min="14592" max="14592" width="10" style="1" customWidth="1"/>
    <col min="14593" max="14593" width="14.85546875" style="1" customWidth="1"/>
    <col min="14594" max="14594" width="9.5703125" style="1" customWidth="1"/>
    <col min="14595" max="14596" width="12.28515625" style="1" customWidth="1"/>
    <col min="14597" max="14599" width="12.85546875" style="1" customWidth="1"/>
    <col min="14600" max="14600" width="12.7109375" style="1" customWidth="1"/>
    <col min="14601" max="14601" width="12.28515625" style="1" bestFit="1" customWidth="1"/>
    <col min="14602" max="14602" width="13.140625" style="1" customWidth="1"/>
    <col min="14603" max="14843" width="9.140625" style="1"/>
    <col min="14844" max="14844" width="2.7109375" style="1" customWidth="1"/>
    <col min="14845" max="14845" width="9.140625" style="1"/>
    <col min="14846" max="14846" width="40.28515625" style="1" bestFit="1" customWidth="1"/>
    <col min="14847" max="14847" width="12" style="1" customWidth="1"/>
    <col min="14848" max="14848" width="10" style="1" customWidth="1"/>
    <col min="14849" max="14849" width="14.85546875" style="1" customWidth="1"/>
    <col min="14850" max="14850" width="9.5703125" style="1" customWidth="1"/>
    <col min="14851" max="14852" width="12.28515625" style="1" customWidth="1"/>
    <col min="14853" max="14855" width="12.85546875" style="1" customWidth="1"/>
    <col min="14856" max="14856" width="12.7109375" style="1" customWidth="1"/>
    <col min="14857" max="14857" width="12.28515625" style="1" bestFit="1" customWidth="1"/>
    <col min="14858" max="14858" width="13.140625" style="1" customWidth="1"/>
    <col min="14859" max="15099" width="9.140625" style="1"/>
    <col min="15100" max="15100" width="2.7109375" style="1" customWidth="1"/>
    <col min="15101" max="15101" width="9.140625" style="1"/>
    <col min="15102" max="15102" width="40.28515625" style="1" bestFit="1" customWidth="1"/>
    <col min="15103" max="15103" width="12" style="1" customWidth="1"/>
    <col min="15104" max="15104" width="10" style="1" customWidth="1"/>
    <col min="15105" max="15105" width="14.85546875" style="1" customWidth="1"/>
    <col min="15106" max="15106" width="9.5703125" style="1" customWidth="1"/>
    <col min="15107" max="15108" width="12.28515625" style="1" customWidth="1"/>
    <col min="15109" max="15111" width="12.85546875" style="1" customWidth="1"/>
    <col min="15112" max="15112" width="12.7109375" style="1" customWidth="1"/>
    <col min="15113" max="15113" width="12.28515625" style="1" bestFit="1" customWidth="1"/>
    <col min="15114" max="15114" width="13.140625" style="1" customWidth="1"/>
    <col min="15115" max="15355" width="9.140625" style="1"/>
    <col min="15356" max="15356" width="2.7109375" style="1" customWidth="1"/>
    <col min="15357" max="15357" width="9.140625" style="1"/>
    <col min="15358" max="15358" width="40.28515625" style="1" bestFit="1" customWidth="1"/>
    <col min="15359" max="15359" width="12" style="1" customWidth="1"/>
    <col min="15360" max="15360" width="10" style="1" customWidth="1"/>
    <col min="15361" max="15361" width="14.85546875" style="1" customWidth="1"/>
    <col min="15362" max="15362" width="9.5703125" style="1" customWidth="1"/>
    <col min="15363" max="15364" width="12.28515625" style="1" customWidth="1"/>
    <col min="15365" max="15367" width="12.85546875" style="1" customWidth="1"/>
    <col min="15368" max="15368" width="12.7109375" style="1" customWidth="1"/>
    <col min="15369" max="15369" width="12.28515625" style="1" bestFit="1" customWidth="1"/>
    <col min="15370" max="15370" width="13.140625" style="1" customWidth="1"/>
    <col min="15371" max="15611" width="9.140625" style="1"/>
    <col min="15612" max="15612" width="2.7109375" style="1" customWidth="1"/>
    <col min="15613" max="15613" width="9.140625" style="1"/>
    <col min="15614" max="15614" width="40.28515625" style="1" bestFit="1" customWidth="1"/>
    <col min="15615" max="15615" width="12" style="1" customWidth="1"/>
    <col min="15616" max="15616" width="10" style="1" customWidth="1"/>
    <col min="15617" max="15617" width="14.85546875" style="1" customWidth="1"/>
    <col min="15618" max="15618" width="9.5703125" style="1" customWidth="1"/>
    <col min="15619" max="15620" width="12.28515625" style="1" customWidth="1"/>
    <col min="15621" max="15623" width="12.85546875" style="1" customWidth="1"/>
    <col min="15624" max="15624" width="12.7109375" style="1" customWidth="1"/>
    <col min="15625" max="15625" width="12.28515625" style="1" bestFit="1" customWidth="1"/>
    <col min="15626" max="15626" width="13.140625" style="1" customWidth="1"/>
    <col min="15627" max="15867" width="9.140625" style="1"/>
    <col min="15868" max="15868" width="2.7109375" style="1" customWidth="1"/>
    <col min="15869" max="15869" width="9.140625" style="1"/>
    <col min="15870" max="15870" width="40.28515625" style="1" bestFit="1" customWidth="1"/>
    <col min="15871" max="15871" width="12" style="1" customWidth="1"/>
    <col min="15872" max="15872" width="10" style="1" customWidth="1"/>
    <col min="15873" max="15873" width="14.85546875" style="1" customWidth="1"/>
    <col min="15874" max="15874" width="9.5703125" style="1" customWidth="1"/>
    <col min="15875" max="15876" width="12.28515625" style="1" customWidth="1"/>
    <col min="15877" max="15879" width="12.85546875" style="1" customWidth="1"/>
    <col min="15880" max="15880" width="12.7109375" style="1" customWidth="1"/>
    <col min="15881" max="15881" width="12.28515625" style="1" bestFit="1" customWidth="1"/>
    <col min="15882" max="15882" width="13.140625" style="1" customWidth="1"/>
    <col min="15883" max="16123" width="9.140625" style="1"/>
    <col min="16124" max="16124" width="2.7109375" style="1" customWidth="1"/>
    <col min="16125" max="16125" width="9.140625" style="1"/>
    <col min="16126" max="16126" width="40.28515625" style="1" bestFit="1" customWidth="1"/>
    <col min="16127" max="16127" width="12" style="1" customWidth="1"/>
    <col min="16128" max="16128" width="10" style="1" customWidth="1"/>
    <col min="16129" max="16129" width="14.85546875" style="1" customWidth="1"/>
    <col min="16130" max="16130" width="9.5703125" style="1" customWidth="1"/>
    <col min="16131" max="16132" width="12.28515625" style="1" customWidth="1"/>
    <col min="16133" max="16135" width="12.85546875" style="1" customWidth="1"/>
    <col min="16136" max="16136" width="12.7109375" style="1" customWidth="1"/>
    <col min="16137" max="16137" width="12.28515625" style="1" bestFit="1" customWidth="1"/>
    <col min="16138" max="16138" width="13.140625" style="1" customWidth="1"/>
    <col min="16139" max="16384" width="9.140625" style="1"/>
  </cols>
  <sheetData>
    <row r="1" spans="1:26" ht="18" x14ac:dyDescent="0.25">
      <c r="A1" s="125" t="s">
        <v>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row>
    <row r="2" spans="1:26" ht="18" x14ac:dyDescent="0.25">
      <c r="A2" s="125" t="s">
        <v>1</v>
      </c>
      <c r="B2" s="125"/>
      <c r="C2" s="125"/>
      <c r="D2" s="125"/>
      <c r="E2" s="125"/>
      <c r="F2" s="125"/>
      <c r="G2" s="125"/>
      <c r="H2" s="125"/>
      <c r="I2" s="125"/>
      <c r="J2" s="125"/>
      <c r="K2" s="125"/>
      <c r="L2" s="125"/>
      <c r="M2" s="125"/>
      <c r="N2" s="125"/>
      <c r="O2" s="125"/>
      <c r="P2" s="125"/>
      <c r="Q2" s="125"/>
      <c r="R2" s="125"/>
      <c r="S2" s="125"/>
      <c r="T2" s="125"/>
      <c r="U2" s="125"/>
      <c r="V2" s="125"/>
      <c r="W2" s="125"/>
      <c r="X2" s="125"/>
      <c r="Y2" s="125"/>
      <c r="Z2" s="125"/>
    </row>
    <row r="3" spans="1:26" ht="18" x14ac:dyDescent="0.25">
      <c r="A3" s="125"/>
      <c r="B3" s="125"/>
      <c r="C3" s="125"/>
      <c r="D3" s="125"/>
      <c r="E3" s="125"/>
      <c r="F3" s="125"/>
      <c r="G3" s="125"/>
      <c r="H3" s="125"/>
      <c r="I3" s="125"/>
      <c r="J3" s="125"/>
      <c r="K3" s="125"/>
      <c r="L3" s="125"/>
      <c r="M3" s="125"/>
      <c r="N3" s="125"/>
      <c r="O3" s="125"/>
      <c r="P3" s="125"/>
      <c r="Q3" s="125"/>
      <c r="R3" s="125"/>
      <c r="S3" s="125"/>
      <c r="T3" s="125"/>
      <c r="U3" s="125"/>
      <c r="V3" s="125"/>
      <c r="W3" s="125"/>
      <c r="X3" s="125"/>
      <c r="Y3" s="125"/>
      <c r="Z3" s="125"/>
    </row>
    <row r="4" spans="1:26" ht="18" x14ac:dyDescent="0.25">
      <c r="A4" s="3"/>
      <c r="B4" s="31"/>
      <c r="C4" s="31"/>
      <c r="D4" s="31"/>
      <c r="E4" s="31"/>
      <c r="F4" s="31"/>
      <c r="G4" s="31"/>
      <c r="H4" s="31"/>
      <c r="I4" s="31"/>
      <c r="J4" s="31"/>
      <c r="K4" s="31"/>
      <c r="L4" s="31"/>
      <c r="M4" s="31"/>
      <c r="N4" s="31"/>
      <c r="O4" s="31"/>
      <c r="P4" s="31"/>
      <c r="Q4" s="31"/>
      <c r="R4" s="31"/>
      <c r="S4" s="31"/>
      <c r="T4" s="31"/>
      <c r="U4" s="31"/>
      <c r="V4" s="31"/>
      <c r="W4" s="31"/>
      <c r="X4" s="31"/>
      <c r="Y4" s="31"/>
      <c r="Z4" s="31"/>
    </row>
    <row r="5" spans="1:26" ht="18" x14ac:dyDescent="0.25">
      <c r="A5" s="31"/>
      <c r="B5" s="31"/>
      <c r="C5" s="31"/>
      <c r="D5" s="31"/>
      <c r="E5" s="31"/>
      <c r="F5" s="31"/>
      <c r="G5" s="31"/>
      <c r="H5" s="31"/>
      <c r="I5" s="31"/>
      <c r="J5" s="31"/>
      <c r="K5" s="31"/>
      <c r="L5" s="31"/>
      <c r="M5" s="31"/>
      <c r="N5" s="31"/>
      <c r="O5" s="31"/>
      <c r="P5" s="31"/>
      <c r="Q5" s="31"/>
      <c r="R5" s="31"/>
      <c r="S5" s="31"/>
      <c r="T5" s="31"/>
      <c r="U5" s="31"/>
      <c r="V5" s="31"/>
      <c r="W5" s="31"/>
      <c r="X5" s="31"/>
      <c r="Y5" s="31"/>
      <c r="Z5" s="31"/>
    </row>
    <row r="6" spans="1:26" ht="51" customHeight="1" x14ac:dyDescent="0.2">
      <c r="A6" s="126" t="s">
        <v>2</v>
      </c>
      <c r="B6" s="127"/>
      <c r="C6" s="128" t="s">
        <v>3</v>
      </c>
      <c r="D6" s="128"/>
      <c r="E6" s="128"/>
      <c r="F6" s="128"/>
      <c r="G6" s="128"/>
      <c r="H6" s="128"/>
      <c r="I6" s="128"/>
      <c r="J6" s="128"/>
      <c r="K6" s="128"/>
      <c r="L6" s="128"/>
      <c r="M6" s="128"/>
      <c r="N6" s="128"/>
      <c r="O6" s="128"/>
      <c r="P6" s="128"/>
      <c r="Q6" s="128"/>
      <c r="R6" s="128"/>
      <c r="S6" s="128"/>
      <c r="T6" s="128"/>
      <c r="U6" s="128"/>
      <c r="V6" s="128"/>
      <c r="W6" s="128"/>
      <c r="X6" s="128"/>
      <c r="Y6" s="4" t="s">
        <v>4</v>
      </c>
      <c r="Z6" s="5" t="s">
        <v>5</v>
      </c>
    </row>
    <row r="7" spans="1:26" ht="35.25" customHeight="1" x14ac:dyDescent="0.2">
      <c r="A7" s="122" t="s">
        <v>6</v>
      </c>
      <c r="B7" s="123"/>
      <c r="C7" s="124" t="s">
        <v>7</v>
      </c>
      <c r="D7" s="124"/>
      <c r="E7" s="124"/>
      <c r="F7" s="124"/>
      <c r="G7" s="124"/>
      <c r="H7" s="124"/>
      <c r="I7" s="124"/>
      <c r="J7" s="124"/>
      <c r="K7" s="124"/>
      <c r="L7" s="124"/>
      <c r="M7" s="124"/>
      <c r="N7" s="124"/>
      <c r="O7" s="124"/>
      <c r="P7" s="124"/>
      <c r="Q7" s="124"/>
      <c r="R7" s="124"/>
      <c r="S7" s="124"/>
      <c r="T7" s="124"/>
      <c r="U7" s="124"/>
      <c r="V7" s="124"/>
      <c r="W7" s="124"/>
      <c r="X7" s="124"/>
      <c r="Y7" s="6"/>
      <c r="Z7" s="7"/>
    </row>
    <row r="8" spans="1:26" ht="30.75" customHeight="1" x14ac:dyDescent="0.2">
      <c r="A8" s="122" t="s">
        <v>8</v>
      </c>
      <c r="B8" s="123"/>
      <c r="C8" s="124" t="s">
        <v>9</v>
      </c>
      <c r="D8" s="124"/>
      <c r="E8" s="124"/>
      <c r="F8" s="124"/>
      <c r="G8" s="124"/>
      <c r="H8" s="124"/>
      <c r="I8" s="124"/>
      <c r="J8" s="124"/>
      <c r="K8" s="124"/>
      <c r="L8" s="124"/>
      <c r="M8" s="124"/>
      <c r="N8" s="124"/>
      <c r="O8" s="124"/>
      <c r="P8" s="124"/>
      <c r="Q8" s="124"/>
      <c r="R8" s="124"/>
      <c r="S8" s="124"/>
      <c r="T8" s="124"/>
      <c r="U8" s="124"/>
      <c r="V8" s="124"/>
      <c r="W8" s="124"/>
      <c r="X8" s="124"/>
      <c r="Y8" s="6"/>
      <c r="Z8" s="6"/>
    </row>
    <row r="9" spans="1:26" ht="36.75" customHeight="1" x14ac:dyDescent="0.2">
      <c r="A9" s="133" t="s">
        <v>10</v>
      </c>
      <c r="B9" s="133"/>
      <c r="C9" s="133" t="s">
        <v>11</v>
      </c>
      <c r="D9" s="133"/>
      <c r="E9" s="133"/>
      <c r="F9" s="133"/>
      <c r="G9" s="133"/>
      <c r="H9" s="133"/>
      <c r="I9" s="133"/>
      <c r="J9" s="133"/>
      <c r="K9" s="133"/>
      <c r="L9" s="133"/>
      <c r="M9" s="133"/>
      <c r="N9" s="133"/>
      <c r="O9" s="133"/>
      <c r="P9" s="133"/>
      <c r="Q9" s="133"/>
      <c r="R9" s="133"/>
      <c r="S9" s="133"/>
      <c r="T9" s="133"/>
      <c r="U9" s="133"/>
      <c r="V9" s="133"/>
      <c r="W9" s="133"/>
      <c r="X9" s="133"/>
      <c r="Y9" s="6">
        <v>2018</v>
      </c>
      <c r="Z9" s="6" t="s">
        <v>142</v>
      </c>
    </row>
    <row r="10" spans="1:26" ht="36.75" customHeight="1" x14ac:dyDescent="0.2">
      <c r="A10" s="8"/>
      <c r="B10" s="8"/>
      <c r="C10" s="9"/>
      <c r="D10" s="9"/>
      <c r="E10" s="9"/>
      <c r="F10" s="9"/>
      <c r="G10" s="9"/>
      <c r="H10" s="9"/>
      <c r="I10" s="9"/>
      <c r="J10" s="9"/>
      <c r="K10" s="9"/>
      <c r="L10" s="9"/>
      <c r="M10" s="9"/>
      <c r="N10" s="9"/>
      <c r="O10" s="9"/>
      <c r="P10" s="9"/>
      <c r="Q10" s="9"/>
      <c r="R10" s="9"/>
      <c r="S10" s="9"/>
      <c r="T10" s="9"/>
      <c r="U10" s="9"/>
      <c r="V10" s="9"/>
      <c r="W10" s="9"/>
      <c r="X10" s="9"/>
      <c r="Y10" s="9"/>
      <c r="Z10" s="10"/>
    </row>
    <row r="11" spans="1:26" ht="13.5" thickBot="1" x14ac:dyDescent="0.25">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ht="18.75" customHeight="1" thickBot="1" x14ac:dyDescent="0.3">
      <c r="A12" s="31"/>
      <c r="B12" s="31"/>
      <c r="C12" s="134" t="s">
        <v>12</v>
      </c>
      <c r="D12" s="135"/>
      <c r="E12" s="135"/>
      <c r="F12" s="135"/>
      <c r="G12" s="135"/>
      <c r="H12" s="135"/>
      <c r="I12" s="135"/>
      <c r="J12" s="135"/>
      <c r="K12" s="135"/>
      <c r="L12" s="135"/>
      <c r="M12" s="135"/>
      <c r="N12" s="135"/>
      <c r="O12" s="136"/>
      <c r="P12" s="137" t="s">
        <v>13</v>
      </c>
      <c r="Q12" s="138"/>
      <c r="R12" s="138"/>
      <c r="S12" s="138"/>
      <c r="T12" s="137" t="s">
        <v>14</v>
      </c>
      <c r="U12" s="138"/>
      <c r="V12" s="138"/>
      <c r="W12" s="138"/>
      <c r="X12" s="139"/>
      <c r="Y12" s="29"/>
      <c r="Z12" s="31"/>
    </row>
    <row r="13" spans="1:26" ht="77.25" customHeight="1" x14ac:dyDescent="0.2">
      <c r="A13" s="129" t="s">
        <v>15</v>
      </c>
      <c r="B13" s="131" t="s">
        <v>16</v>
      </c>
      <c r="C13" s="12" t="s">
        <v>119</v>
      </c>
      <c r="D13" s="13" t="s">
        <v>141</v>
      </c>
      <c r="E13" s="13" t="s">
        <v>98</v>
      </c>
      <c r="F13" s="13" t="s">
        <v>88</v>
      </c>
      <c r="G13" s="13" t="s">
        <v>120</v>
      </c>
      <c r="H13" s="13" t="s">
        <v>122</v>
      </c>
      <c r="I13" s="13" t="s">
        <v>86</v>
      </c>
      <c r="J13" s="12" t="s">
        <v>82</v>
      </c>
      <c r="K13" s="13" t="s">
        <v>78</v>
      </c>
      <c r="L13" s="13" t="s">
        <v>79</v>
      </c>
      <c r="M13" s="13" t="s">
        <v>120</v>
      </c>
      <c r="N13" s="13" t="s">
        <v>125</v>
      </c>
      <c r="O13" s="15" t="s">
        <v>83</v>
      </c>
      <c r="P13" s="12" t="s">
        <v>84</v>
      </c>
      <c r="Q13" s="16" t="s">
        <v>17</v>
      </c>
      <c r="R13" s="16" t="s">
        <v>85</v>
      </c>
      <c r="S13" s="17" t="s">
        <v>18</v>
      </c>
      <c r="T13" s="12" t="s">
        <v>19</v>
      </c>
      <c r="U13" s="16" t="s">
        <v>20</v>
      </c>
      <c r="V13" s="16" t="s">
        <v>132</v>
      </c>
      <c r="W13" s="17" t="s">
        <v>97</v>
      </c>
      <c r="X13" s="14" t="s">
        <v>21</v>
      </c>
      <c r="Y13" s="18" t="s">
        <v>146</v>
      </c>
      <c r="Z13" s="19" t="s">
        <v>77</v>
      </c>
    </row>
    <row r="14" spans="1:26" ht="13.5" thickBot="1" x14ac:dyDescent="0.25">
      <c r="A14" s="130"/>
      <c r="B14" s="132"/>
      <c r="C14" s="109" t="s">
        <v>22</v>
      </c>
      <c r="D14" s="110" t="s">
        <v>23</v>
      </c>
      <c r="E14" s="111" t="s">
        <v>80</v>
      </c>
      <c r="F14" s="111" t="s">
        <v>87</v>
      </c>
      <c r="G14" s="112" t="s">
        <v>121</v>
      </c>
      <c r="H14" s="111" t="s">
        <v>81</v>
      </c>
      <c r="I14" s="113" t="s">
        <v>24</v>
      </c>
      <c r="J14" s="109" t="s">
        <v>25</v>
      </c>
      <c r="K14" s="114" t="s">
        <v>123</v>
      </c>
      <c r="L14" s="110" t="s">
        <v>26</v>
      </c>
      <c r="M14" s="112" t="s">
        <v>124</v>
      </c>
      <c r="N14" s="111" t="s">
        <v>126</v>
      </c>
      <c r="O14" s="115" t="s">
        <v>127</v>
      </c>
      <c r="P14" s="116" t="s">
        <v>128</v>
      </c>
      <c r="Q14" s="111" t="s">
        <v>129</v>
      </c>
      <c r="R14" s="110" t="s">
        <v>130</v>
      </c>
      <c r="S14" s="111" t="s">
        <v>131</v>
      </c>
      <c r="T14" s="117" t="s">
        <v>136</v>
      </c>
      <c r="U14" s="110" t="s">
        <v>137</v>
      </c>
      <c r="V14" s="110" t="s">
        <v>138</v>
      </c>
      <c r="W14" s="111" t="s">
        <v>134</v>
      </c>
      <c r="X14" s="118" t="s">
        <v>139</v>
      </c>
      <c r="Y14" s="119" t="s">
        <v>135</v>
      </c>
      <c r="Z14" s="112" t="s">
        <v>140</v>
      </c>
    </row>
    <row r="15" spans="1:26" ht="25.5" x14ac:dyDescent="0.2">
      <c r="A15" s="32">
        <v>1508</v>
      </c>
      <c r="B15" s="47" t="s">
        <v>117</v>
      </c>
      <c r="C15" s="96">
        <v>0</v>
      </c>
      <c r="D15" s="97">
        <v>0</v>
      </c>
      <c r="E15" s="97">
        <v>0</v>
      </c>
      <c r="F15" s="97">
        <v>0</v>
      </c>
      <c r="G15" s="98">
        <f t="shared" ref="G15:G16" si="0">C15-D15-E15-F15</f>
        <v>0</v>
      </c>
      <c r="H15" s="99">
        <v>0</v>
      </c>
      <c r="I15" s="100">
        <v>0</v>
      </c>
      <c r="J15" s="101">
        <v>1679763.1488340285</v>
      </c>
      <c r="K15" s="102">
        <v>0</v>
      </c>
      <c r="L15" s="102">
        <v>0</v>
      </c>
      <c r="M15" s="103">
        <f>J15-K15-L15</f>
        <v>1679763.1488340285</v>
      </c>
      <c r="N15" s="104">
        <v>0</v>
      </c>
      <c r="O15" s="104">
        <v>0</v>
      </c>
      <c r="P15" s="30">
        <v>0</v>
      </c>
      <c r="Q15" s="28">
        <f>IF(P15=0,0,1/P15)</f>
        <v>0</v>
      </c>
      <c r="R15" s="105">
        <v>45</v>
      </c>
      <c r="S15" s="37">
        <f>IF(R15=0,0,1/R15)</f>
        <v>2.2222222222222223E-2</v>
      </c>
      <c r="T15" s="73">
        <f>IF(ISERROR(G15/P15),H15,G15/P15+H15+I15)</f>
        <v>0</v>
      </c>
      <c r="U15" s="73">
        <f>IF(R15=0,0,+M15/R15+N15)</f>
        <v>37328.069974089522</v>
      </c>
      <c r="V15" s="74">
        <f>IF(R15=0,0,+(O15*0.5)/R15)</f>
        <v>0</v>
      </c>
      <c r="W15" s="106">
        <v>0</v>
      </c>
      <c r="X15" s="75">
        <f>IF(ISERROR(+T15+U15+V15+W15), 0, +T15+U15+V15+W15)</f>
        <v>37328.069974089522</v>
      </c>
      <c r="Y15" s="107">
        <v>37328.069974089522</v>
      </c>
      <c r="Z15" s="108">
        <f>IF(ISERROR(+Y15-122), 0, +Y15-X15)</f>
        <v>0</v>
      </c>
    </row>
    <row r="16" spans="1:26" ht="25.5" x14ac:dyDescent="0.2">
      <c r="A16" s="32">
        <v>1508</v>
      </c>
      <c r="B16" s="47" t="s">
        <v>118</v>
      </c>
      <c r="C16" s="51">
        <v>0</v>
      </c>
      <c r="D16" s="52">
        <v>0</v>
      </c>
      <c r="E16" s="52">
        <v>0</v>
      </c>
      <c r="F16" s="52">
        <v>0</v>
      </c>
      <c r="G16" s="53">
        <f t="shared" si="0"/>
        <v>0</v>
      </c>
      <c r="H16" s="54">
        <v>0</v>
      </c>
      <c r="I16" s="55">
        <v>0</v>
      </c>
      <c r="J16" s="61">
        <v>885764.55423788424</v>
      </c>
      <c r="K16" s="63">
        <v>0</v>
      </c>
      <c r="L16" s="63">
        <v>0</v>
      </c>
      <c r="M16" s="62">
        <f>J16-K16-L16</f>
        <v>885764.55423788424</v>
      </c>
      <c r="N16" s="64">
        <v>0</v>
      </c>
      <c r="O16" s="64">
        <v>0</v>
      </c>
      <c r="P16" s="25">
        <v>0</v>
      </c>
      <c r="Q16" s="33">
        <f>IF(P16=0,0,1/P16)</f>
        <v>0</v>
      </c>
      <c r="R16" s="34">
        <v>55</v>
      </c>
      <c r="S16" s="27">
        <f>IF(R16=0,0,1/R16)</f>
        <v>1.8181818181818181E-2</v>
      </c>
      <c r="T16" s="69">
        <f t="shared" ref="T16:T28" si="1">IF(ISERROR(G16/P16),H16,G16/P16+H16+I16)</f>
        <v>0</v>
      </c>
      <c r="U16" s="69">
        <f t="shared" ref="U16:U52" si="2">IF(R16=0,0,+M16/R16+N16)</f>
        <v>16104.810077052442</v>
      </c>
      <c r="V16" s="70">
        <f>IF(R16=0,0,+(O16*0.5)/R16)</f>
        <v>0</v>
      </c>
      <c r="W16" s="71">
        <v>0</v>
      </c>
      <c r="X16" s="72">
        <f>IF(ISERROR(+T16+U16+V16+W16), 0, +T16+U16+V16+W16)</f>
        <v>16104.810077052442</v>
      </c>
      <c r="Y16" s="91">
        <v>16104.810025910476</v>
      </c>
      <c r="Z16" s="94">
        <f>IF(ISERROR(+Y16-122), 0, +Y16-X16)</f>
        <v>-5.1141965741408058E-5</v>
      </c>
    </row>
    <row r="17" spans="1:1918" ht="25.5" x14ac:dyDescent="0.2">
      <c r="A17" s="35">
        <v>1611</v>
      </c>
      <c r="B17" s="36" t="s">
        <v>27</v>
      </c>
      <c r="C17" s="51">
        <v>165565.55999999982</v>
      </c>
      <c r="D17" s="52">
        <v>165565.56599999999</v>
      </c>
      <c r="E17" s="52">
        <v>0</v>
      </c>
      <c r="F17" s="52">
        <v>0</v>
      </c>
      <c r="G17" s="53">
        <f>C17-D17-E17-F17</f>
        <v>-6.000000168569386E-3</v>
      </c>
      <c r="H17" s="54">
        <v>0</v>
      </c>
      <c r="I17" s="55">
        <v>0</v>
      </c>
      <c r="J17" s="61">
        <v>582495.82000000007</v>
      </c>
      <c r="K17" s="63">
        <v>234270.62</v>
      </c>
      <c r="L17" s="63">
        <v>108817.76</v>
      </c>
      <c r="M17" s="62">
        <f>J17-K17-L17</f>
        <v>239407.44000000006</v>
      </c>
      <c r="N17" s="64">
        <v>18136.293333333331</v>
      </c>
      <c r="O17" s="64">
        <v>16877.5</v>
      </c>
      <c r="P17" s="25">
        <v>0</v>
      </c>
      <c r="Q17" s="28">
        <f>IF(P17=0,0,1/P17)</f>
        <v>0</v>
      </c>
      <c r="R17" s="34">
        <v>3</v>
      </c>
      <c r="S17" s="37">
        <f>IF(R17=0,0,1/R17)</f>
        <v>0.33333333333333331</v>
      </c>
      <c r="T17" s="73">
        <f t="shared" si="1"/>
        <v>0</v>
      </c>
      <c r="U17" s="73">
        <f t="shared" si="2"/>
        <v>97938.77333333336</v>
      </c>
      <c r="V17" s="74">
        <f>IF(R17=0,0,+(O17*0.5)/R17)</f>
        <v>2812.9166666666665</v>
      </c>
      <c r="W17" s="71">
        <v>0</v>
      </c>
      <c r="X17" s="75">
        <f>IF(ISERROR(+T17+U17+V17+W17), 0, +T17+U17+V17+W17)</f>
        <v>100751.69000000003</v>
      </c>
      <c r="Y17" s="91">
        <v>100751.55666666667</v>
      </c>
      <c r="Z17" s="94">
        <f>IF(ISERROR(+Y17-122), 0, +Y17-X17)</f>
        <v>-0.13333333336049691</v>
      </c>
    </row>
    <row r="18" spans="1:1918" ht="14.25" x14ac:dyDescent="0.2">
      <c r="A18" s="22">
        <v>1925</v>
      </c>
      <c r="B18" s="23" t="s">
        <v>67</v>
      </c>
      <c r="C18" s="51">
        <v>119000</v>
      </c>
      <c r="D18" s="52">
        <v>118999.9267</v>
      </c>
      <c r="E18" s="52">
        <v>0</v>
      </c>
      <c r="F18" s="52">
        <v>0</v>
      </c>
      <c r="G18" s="53">
        <f t="shared" ref="G18:G84" si="3">C18-D18-E18-F18</f>
        <v>7.3300000003655441E-2</v>
      </c>
      <c r="H18" s="54">
        <v>0</v>
      </c>
      <c r="I18" s="55">
        <v>0</v>
      </c>
      <c r="J18" s="61">
        <v>0</v>
      </c>
      <c r="K18" s="63">
        <v>0</v>
      </c>
      <c r="L18" s="63">
        <v>0</v>
      </c>
      <c r="M18" s="62">
        <f t="shared" ref="M18:M84" si="4">J18-K18-L18</f>
        <v>0</v>
      </c>
      <c r="N18" s="64">
        <v>0</v>
      </c>
      <c r="O18" s="64">
        <v>0</v>
      </c>
      <c r="P18" s="25">
        <v>0</v>
      </c>
      <c r="Q18" s="28">
        <f t="shared" ref="Q18:Q84" si="5">IF(P18=0,0,1/P18)</f>
        <v>0</v>
      </c>
      <c r="R18" s="34">
        <v>3</v>
      </c>
      <c r="S18" s="27">
        <f t="shared" ref="S18:S84" si="6">IF(R18=0,0,1/R18)</f>
        <v>0.33333333333333331</v>
      </c>
      <c r="T18" s="73">
        <f t="shared" si="1"/>
        <v>0</v>
      </c>
      <c r="U18" s="73">
        <f>IF(R18=0,0,+M18/R18+N18)</f>
        <v>0</v>
      </c>
      <c r="V18" s="74">
        <f>IF(R18=0,0,+(O18*0.5)/R18)</f>
        <v>0</v>
      </c>
      <c r="W18" s="71">
        <v>0</v>
      </c>
      <c r="X18" s="75">
        <f t="shared" ref="X18:X84" si="7">IF(ISERROR(+T18+U18+V18+W18), 0, +T18+U18+V18+W18)</f>
        <v>0</v>
      </c>
      <c r="Y18" s="91">
        <v>0</v>
      </c>
      <c r="Z18" s="94">
        <f t="shared" ref="Z18:Z84" si="8">IF(ISERROR(+Y18-122), 0, +Y18-X18)</f>
        <v>0</v>
      </c>
    </row>
    <row r="19" spans="1:1918" ht="25.5" x14ac:dyDescent="0.2">
      <c r="A19" s="22">
        <v>1612</v>
      </c>
      <c r="B19" s="23" t="s">
        <v>28</v>
      </c>
      <c r="C19" s="51">
        <v>0</v>
      </c>
      <c r="D19" s="52">
        <v>0</v>
      </c>
      <c r="E19" s="52">
        <v>0</v>
      </c>
      <c r="F19" s="52">
        <v>0</v>
      </c>
      <c r="G19" s="53">
        <f t="shared" si="3"/>
        <v>0</v>
      </c>
      <c r="H19" s="54">
        <v>0</v>
      </c>
      <c r="I19" s="55">
        <v>0</v>
      </c>
      <c r="J19" s="61">
        <v>0</v>
      </c>
      <c r="K19" s="63">
        <v>0</v>
      </c>
      <c r="L19" s="63">
        <v>0</v>
      </c>
      <c r="M19" s="62">
        <f t="shared" si="4"/>
        <v>0</v>
      </c>
      <c r="N19" s="64">
        <v>0</v>
      </c>
      <c r="O19" s="64">
        <v>0</v>
      </c>
      <c r="P19" s="25">
        <v>0</v>
      </c>
      <c r="Q19" s="28">
        <f t="shared" si="5"/>
        <v>0</v>
      </c>
      <c r="R19" s="34">
        <v>0</v>
      </c>
      <c r="S19" s="27">
        <f t="shared" si="6"/>
        <v>0</v>
      </c>
      <c r="T19" s="73">
        <f t="shared" si="1"/>
        <v>0</v>
      </c>
      <c r="U19" s="73">
        <f t="shared" si="2"/>
        <v>0</v>
      </c>
      <c r="V19" s="74">
        <f t="shared" ref="V19:V85" si="9">IF(R19=0,0,+(O19*0.5)/R19)</f>
        <v>0</v>
      </c>
      <c r="W19" s="71">
        <v>0</v>
      </c>
      <c r="X19" s="75">
        <f t="shared" si="7"/>
        <v>0</v>
      </c>
      <c r="Y19" s="91">
        <v>0</v>
      </c>
      <c r="Z19" s="94">
        <f t="shared" si="8"/>
        <v>0</v>
      </c>
    </row>
    <row r="20" spans="1:1918" ht="14.25" x14ac:dyDescent="0.2">
      <c r="A20" s="22">
        <v>1805</v>
      </c>
      <c r="B20" s="23" t="s">
        <v>29</v>
      </c>
      <c r="C20" s="51">
        <v>258134.21000000002</v>
      </c>
      <c r="D20" s="52">
        <v>0</v>
      </c>
      <c r="E20" s="52">
        <v>0</v>
      </c>
      <c r="F20" s="52">
        <v>0</v>
      </c>
      <c r="G20" s="53">
        <f t="shared" si="3"/>
        <v>258134.21000000002</v>
      </c>
      <c r="H20" s="54">
        <v>0</v>
      </c>
      <c r="I20" s="55">
        <v>0</v>
      </c>
      <c r="J20" s="61">
        <v>0</v>
      </c>
      <c r="K20" s="63">
        <v>0</v>
      </c>
      <c r="L20" s="63">
        <v>0</v>
      </c>
      <c r="M20" s="62">
        <f t="shared" si="4"/>
        <v>0</v>
      </c>
      <c r="N20" s="64">
        <v>0</v>
      </c>
      <c r="O20" s="64">
        <v>0</v>
      </c>
      <c r="P20" s="25">
        <v>0</v>
      </c>
      <c r="Q20" s="28">
        <f t="shared" si="5"/>
        <v>0</v>
      </c>
      <c r="R20" s="34">
        <v>0</v>
      </c>
      <c r="S20" s="27">
        <f t="shared" si="6"/>
        <v>0</v>
      </c>
      <c r="T20" s="73">
        <f t="shared" si="1"/>
        <v>0</v>
      </c>
      <c r="U20" s="73">
        <f t="shared" si="2"/>
        <v>0</v>
      </c>
      <c r="V20" s="74">
        <f t="shared" si="9"/>
        <v>0</v>
      </c>
      <c r="W20" s="71">
        <v>0</v>
      </c>
      <c r="X20" s="75">
        <f t="shared" si="7"/>
        <v>0</v>
      </c>
      <c r="Y20" s="91">
        <v>0</v>
      </c>
      <c r="Z20" s="94">
        <f t="shared" si="8"/>
        <v>0</v>
      </c>
    </row>
    <row r="21" spans="1:1918" ht="14.25" x14ac:dyDescent="0.2">
      <c r="A21" s="22">
        <v>1808</v>
      </c>
      <c r="B21" s="23" t="s">
        <v>30</v>
      </c>
      <c r="C21" s="51">
        <v>0</v>
      </c>
      <c r="D21" s="52">
        <v>0</v>
      </c>
      <c r="E21" s="52">
        <v>0</v>
      </c>
      <c r="F21" s="52">
        <v>0</v>
      </c>
      <c r="G21" s="53">
        <f t="shared" si="3"/>
        <v>0</v>
      </c>
      <c r="H21" s="54">
        <v>0</v>
      </c>
      <c r="I21" s="55">
        <v>0</v>
      </c>
      <c r="J21" s="61">
        <v>0</v>
      </c>
      <c r="K21" s="63">
        <v>0</v>
      </c>
      <c r="L21" s="63">
        <v>0</v>
      </c>
      <c r="M21" s="62">
        <f t="shared" si="4"/>
        <v>0</v>
      </c>
      <c r="N21" s="64">
        <v>0</v>
      </c>
      <c r="O21" s="64">
        <v>0</v>
      </c>
      <c r="P21" s="25">
        <v>0</v>
      </c>
      <c r="Q21" s="28">
        <f t="shared" si="5"/>
        <v>0</v>
      </c>
      <c r="R21" s="34">
        <v>0</v>
      </c>
      <c r="S21" s="27">
        <f t="shared" si="6"/>
        <v>0</v>
      </c>
      <c r="T21" s="73">
        <f t="shared" si="1"/>
        <v>0</v>
      </c>
      <c r="U21" s="73">
        <f t="shared" si="2"/>
        <v>0</v>
      </c>
      <c r="V21" s="74">
        <f t="shared" si="9"/>
        <v>0</v>
      </c>
      <c r="W21" s="71">
        <v>0</v>
      </c>
      <c r="X21" s="75">
        <f t="shared" si="7"/>
        <v>0</v>
      </c>
      <c r="Y21" s="91">
        <v>0</v>
      </c>
      <c r="Z21" s="94">
        <f t="shared" si="8"/>
        <v>0</v>
      </c>
    </row>
    <row r="22" spans="1:1918" ht="13.5" customHeight="1" x14ac:dyDescent="0.2">
      <c r="A22" s="22">
        <v>1810</v>
      </c>
      <c r="B22" s="23" t="s">
        <v>31</v>
      </c>
      <c r="C22" s="51">
        <v>0</v>
      </c>
      <c r="D22" s="52">
        <v>0</v>
      </c>
      <c r="E22" s="52">
        <v>0</v>
      </c>
      <c r="F22" s="52">
        <v>0</v>
      </c>
      <c r="G22" s="53">
        <f t="shared" si="3"/>
        <v>0</v>
      </c>
      <c r="H22" s="54">
        <v>0</v>
      </c>
      <c r="I22" s="55">
        <v>0</v>
      </c>
      <c r="J22" s="61">
        <v>0</v>
      </c>
      <c r="K22" s="63">
        <v>0</v>
      </c>
      <c r="L22" s="63">
        <v>0</v>
      </c>
      <c r="M22" s="62">
        <f t="shared" si="4"/>
        <v>0</v>
      </c>
      <c r="N22" s="64">
        <v>0</v>
      </c>
      <c r="O22" s="64">
        <v>0</v>
      </c>
      <c r="P22" s="25">
        <v>0</v>
      </c>
      <c r="Q22" s="28">
        <f t="shared" si="5"/>
        <v>0</v>
      </c>
      <c r="R22" s="34">
        <v>0</v>
      </c>
      <c r="S22" s="27">
        <f t="shared" si="6"/>
        <v>0</v>
      </c>
      <c r="T22" s="73">
        <f t="shared" si="1"/>
        <v>0</v>
      </c>
      <c r="U22" s="73">
        <f t="shared" si="2"/>
        <v>0</v>
      </c>
      <c r="V22" s="74">
        <f t="shared" si="9"/>
        <v>0</v>
      </c>
      <c r="W22" s="71">
        <v>0</v>
      </c>
      <c r="X22" s="75">
        <f t="shared" si="7"/>
        <v>0</v>
      </c>
      <c r="Y22" s="91">
        <v>0</v>
      </c>
      <c r="Z22" s="94">
        <f t="shared" si="8"/>
        <v>0</v>
      </c>
    </row>
    <row r="23" spans="1:1918" ht="25.5" x14ac:dyDescent="0.2">
      <c r="A23" s="22">
        <v>1815</v>
      </c>
      <c r="B23" s="23" t="s">
        <v>90</v>
      </c>
      <c r="C23" s="51">
        <v>630587.78049999999</v>
      </c>
      <c r="D23" s="52">
        <v>0</v>
      </c>
      <c r="E23" s="52">
        <v>0</v>
      </c>
      <c r="F23" s="52">
        <v>0</v>
      </c>
      <c r="G23" s="53">
        <f t="shared" si="3"/>
        <v>630587.78049999999</v>
      </c>
      <c r="H23" s="54">
        <v>0</v>
      </c>
      <c r="I23" s="55">
        <v>0</v>
      </c>
      <c r="J23" s="61">
        <v>0</v>
      </c>
      <c r="K23" s="63">
        <v>0</v>
      </c>
      <c r="L23" s="63">
        <v>0</v>
      </c>
      <c r="M23" s="62">
        <f t="shared" si="4"/>
        <v>0</v>
      </c>
      <c r="N23" s="64">
        <v>0</v>
      </c>
      <c r="O23" s="64">
        <v>0</v>
      </c>
      <c r="P23" s="25">
        <v>35.520547945205479</v>
      </c>
      <c r="Q23" s="28">
        <f t="shared" si="5"/>
        <v>2.8152718858465098E-2</v>
      </c>
      <c r="R23" s="34">
        <v>45</v>
      </c>
      <c r="S23" s="27">
        <f t="shared" si="6"/>
        <v>2.2222222222222223E-2</v>
      </c>
      <c r="T23" s="73">
        <f t="shared" si="1"/>
        <v>17752.7605</v>
      </c>
      <c r="U23" s="73">
        <f>IF(R23=0,0,+M23/R23+N23)</f>
        <v>0</v>
      </c>
      <c r="V23" s="74">
        <f>IF(R23=0,0,+(O23*0.5)/R23)</f>
        <v>0</v>
      </c>
      <c r="W23" s="71">
        <v>0</v>
      </c>
      <c r="X23" s="75">
        <f t="shared" si="7"/>
        <v>17752.7605</v>
      </c>
      <c r="Y23" s="91">
        <v>17752.7360909091</v>
      </c>
      <c r="Z23" s="94">
        <f t="shared" si="8"/>
        <v>-2.4409090900007868E-2</v>
      </c>
    </row>
    <row r="24" spans="1:1918" ht="27" customHeight="1" x14ac:dyDescent="0.2">
      <c r="A24" s="22">
        <v>1815</v>
      </c>
      <c r="B24" s="23" t="s">
        <v>89</v>
      </c>
      <c r="C24" s="51">
        <v>1466074.8277999996</v>
      </c>
      <c r="D24" s="52">
        <v>0</v>
      </c>
      <c r="E24" s="52">
        <v>0</v>
      </c>
      <c r="F24" s="52">
        <v>0</v>
      </c>
      <c r="G24" s="53">
        <f t="shared" si="3"/>
        <v>1466074.8277999996</v>
      </c>
      <c r="H24" s="54">
        <v>0</v>
      </c>
      <c r="I24" s="55">
        <v>0</v>
      </c>
      <c r="J24" s="61">
        <v>40285.899999999994</v>
      </c>
      <c r="K24" s="63">
        <v>0</v>
      </c>
      <c r="L24" s="63">
        <v>0</v>
      </c>
      <c r="M24" s="62">
        <f t="shared" si="4"/>
        <v>40285.899999999994</v>
      </c>
      <c r="N24" s="64">
        <v>0</v>
      </c>
      <c r="O24" s="64">
        <v>0</v>
      </c>
      <c r="P24" s="25">
        <v>45.659136432969525</v>
      </c>
      <c r="Q24" s="28">
        <f t="shared" si="5"/>
        <v>2.1901421667666947E-2</v>
      </c>
      <c r="R24" s="34">
        <v>55</v>
      </c>
      <c r="S24" s="27">
        <f t="shared" si="6"/>
        <v>1.8181818181818181E-2</v>
      </c>
      <c r="T24" s="73">
        <f t="shared" si="1"/>
        <v>32109.122999999996</v>
      </c>
      <c r="U24" s="73">
        <f t="shared" si="2"/>
        <v>732.470909090909</v>
      </c>
      <c r="V24" s="74">
        <f t="shared" si="9"/>
        <v>0</v>
      </c>
      <c r="W24" s="71">
        <v>0</v>
      </c>
      <c r="X24" s="75">
        <f t="shared" si="7"/>
        <v>32841.593909090901</v>
      </c>
      <c r="Y24" s="91">
        <v>32841.593909090901</v>
      </c>
      <c r="Z24" s="94">
        <f t="shared" si="8"/>
        <v>0</v>
      </c>
    </row>
    <row r="25" spans="1:1918" ht="32.25" customHeight="1" x14ac:dyDescent="0.2">
      <c r="A25" s="22">
        <v>1815</v>
      </c>
      <c r="B25" s="23" t="s">
        <v>91</v>
      </c>
      <c r="C25" s="51">
        <v>544452.94200000004</v>
      </c>
      <c r="D25" s="52">
        <v>0</v>
      </c>
      <c r="E25" s="52">
        <v>0</v>
      </c>
      <c r="F25" s="52">
        <v>225047</v>
      </c>
      <c r="G25" s="53">
        <f t="shared" si="3"/>
        <v>319405.94200000004</v>
      </c>
      <c r="H25" s="54">
        <v>7255.4</v>
      </c>
      <c r="I25" s="55">
        <v>0</v>
      </c>
      <c r="J25" s="61">
        <v>0</v>
      </c>
      <c r="K25" s="63">
        <v>0</v>
      </c>
      <c r="L25" s="63">
        <v>0</v>
      </c>
      <c r="M25" s="62">
        <f t="shared" si="4"/>
        <v>0</v>
      </c>
      <c r="N25" s="64">
        <v>0</v>
      </c>
      <c r="O25" s="64">
        <v>0</v>
      </c>
      <c r="P25" s="25">
        <v>44.023542095316238</v>
      </c>
      <c r="Q25" s="28">
        <f t="shared" si="5"/>
        <v>2.2715119056864626E-2</v>
      </c>
      <c r="R25" s="34">
        <v>45</v>
      </c>
      <c r="S25" s="27">
        <f t="shared" si="6"/>
        <v>2.2222222222222223E-2</v>
      </c>
      <c r="T25" s="73">
        <f t="shared" si="1"/>
        <v>14510.743999999999</v>
      </c>
      <c r="U25" s="73">
        <f t="shared" si="2"/>
        <v>0</v>
      </c>
      <c r="V25" s="74">
        <f t="shared" si="9"/>
        <v>0</v>
      </c>
      <c r="W25" s="71">
        <v>0</v>
      </c>
      <c r="X25" s="75">
        <f t="shared" si="7"/>
        <v>14510.743999999999</v>
      </c>
      <c r="Y25" s="91">
        <v>14510.743999999999</v>
      </c>
      <c r="Z25" s="94">
        <f t="shared" si="8"/>
        <v>0</v>
      </c>
    </row>
    <row r="26" spans="1:1918" ht="37.5" customHeight="1" x14ac:dyDescent="0.2">
      <c r="A26" s="22">
        <v>1815</v>
      </c>
      <c r="B26" s="23" t="s">
        <v>92</v>
      </c>
      <c r="C26" s="51">
        <v>1664608.2614000002</v>
      </c>
      <c r="D26" s="52">
        <v>0</v>
      </c>
      <c r="E26" s="52">
        <v>0</v>
      </c>
      <c r="F26" s="52">
        <v>0</v>
      </c>
      <c r="G26" s="53">
        <f t="shared" si="3"/>
        <v>1664608.2614000002</v>
      </c>
      <c r="H26" s="54">
        <v>0</v>
      </c>
      <c r="I26" s="55">
        <v>0</v>
      </c>
      <c r="J26" s="61">
        <v>62902.18</v>
      </c>
      <c r="K26" s="63">
        <v>0</v>
      </c>
      <c r="L26" s="63">
        <v>0</v>
      </c>
      <c r="M26" s="62">
        <f t="shared" si="4"/>
        <v>62902.18</v>
      </c>
      <c r="N26" s="64">
        <v>0</v>
      </c>
      <c r="O26" s="64">
        <v>289000</v>
      </c>
      <c r="P26" s="25">
        <v>48.156050210952891</v>
      </c>
      <c r="Q26" s="28">
        <f t="shared" si="5"/>
        <v>2.0765822687271687E-2</v>
      </c>
      <c r="R26" s="34">
        <v>55</v>
      </c>
      <c r="S26" s="27">
        <f t="shared" si="6"/>
        <v>1.8181818181818181E-2</v>
      </c>
      <c r="T26" s="73">
        <f t="shared" si="1"/>
        <v>34566.959999999999</v>
      </c>
      <c r="U26" s="73">
        <f t="shared" si="2"/>
        <v>1143.6759999999999</v>
      </c>
      <c r="V26" s="74">
        <f t="shared" si="9"/>
        <v>2627.2727272727275</v>
      </c>
      <c r="W26" s="71">
        <v>0</v>
      </c>
      <c r="X26" s="75">
        <f t="shared" si="7"/>
        <v>38337.908727272727</v>
      </c>
      <c r="Y26" s="91">
        <v>38337.908727272727</v>
      </c>
      <c r="Z26" s="94">
        <f t="shared" si="8"/>
        <v>0</v>
      </c>
    </row>
    <row r="27" spans="1:1918" ht="14.25" x14ac:dyDescent="0.2">
      <c r="A27" s="22">
        <v>1820</v>
      </c>
      <c r="B27" s="23" t="s">
        <v>32</v>
      </c>
      <c r="C27" s="51">
        <v>47926.910000000018</v>
      </c>
      <c r="D27" s="52">
        <v>47926.960000000006</v>
      </c>
      <c r="E27" s="52">
        <v>0</v>
      </c>
      <c r="F27" s="52">
        <v>0</v>
      </c>
      <c r="G27" s="53">
        <f t="shared" si="3"/>
        <v>-4.9999999988358468E-2</v>
      </c>
      <c r="H27" s="54">
        <v>0</v>
      </c>
      <c r="I27" s="55">
        <v>0</v>
      </c>
      <c r="J27" s="61">
        <v>0</v>
      </c>
      <c r="K27" s="63">
        <v>0</v>
      </c>
      <c r="L27" s="63">
        <v>0</v>
      </c>
      <c r="M27" s="62">
        <f t="shared" si="4"/>
        <v>0</v>
      </c>
      <c r="N27" s="64">
        <v>0</v>
      </c>
      <c r="O27" s="64">
        <v>0</v>
      </c>
      <c r="P27" s="25">
        <v>0</v>
      </c>
      <c r="Q27" s="28">
        <f t="shared" si="5"/>
        <v>0</v>
      </c>
      <c r="R27" s="34">
        <v>0</v>
      </c>
      <c r="S27" s="27">
        <f t="shared" si="6"/>
        <v>0</v>
      </c>
      <c r="T27" s="73">
        <f t="shared" si="1"/>
        <v>0</v>
      </c>
      <c r="U27" s="73">
        <f t="shared" si="2"/>
        <v>0</v>
      </c>
      <c r="V27" s="74">
        <f t="shared" si="9"/>
        <v>0</v>
      </c>
      <c r="W27" s="71">
        <v>0</v>
      </c>
      <c r="X27" s="75">
        <f t="shared" si="7"/>
        <v>0</v>
      </c>
      <c r="Y27" s="91">
        <v>0</v>
      </c>
      <c r="Z27" s="94">
        <f t="shared" si="8"/>
        <v>0</v>
      </c>
    </row>
    <row r="28" spans="1:1918" ht="14.25" x14ac:dyDescent="0.2">
      <c r="A28" s="22">
        <v>1825</v>
      </c>
      <c r="B28" s="23" t="s">
        <v>33</v>
      </c>
      <c r="C28" s="51">
        <v>0</v>
      </c>
      <c r="D28" s="52">
        <v>0</v>
      </c>
      <c r="E28" s="52">
        <v>0</v>
      </c>
      <c r="F28" s="52">
        <v>0</v>
      </c>
      <c r="G28" s="53">
        <f t="shared" si="3"/>
        <v>0</v>
      </c>
      <c r="H28" s="54">
        <v>0</v>
      </c>
      <c r="I28" s="55">
        <v>0</v>
      </c>
      <c r="J28" s="61">
        <v>0</v>
      </c>
      <c r="K28" s="63">
        <v>0</v>
      </c>
      <c r="L28" s="63">
        <v>0</v>
      </c>
      <c r="M28" s="62">
        <f t="shared" si="4"/>
        <v>0</v>
      </c>
      <c r="N28" s="64">
        <v>0</v>
      </c>
      <c r="O28" s="64">
        <v>0</v>
      </c>
      <c r="P28" s="25">
        <v>0</v>
      </c>
      <c r="Q28" s="28">
        <f t="shared" si="5"/>
        <v>0</v>
      </c>
      <c r="R28" s="34">
        <v>0</v>
      </c>
      <c r="S28" s="27">
        <f t="shared" si="6"/>
        <v>0</v>
      </c>
      <c r="T28" s="73">
        <f t="shared" si="1"/>
        <v>0</v>
      </c>
      <c r="U28" s="73">
        <f t="shared" si="2"/>
        <v>0</v>
      </c>
      <c r="V28" s="74">
        <f t="shared" si="9"/>
        <v>0</v>
      </c>
      <c r="W28" s="71">
        <v>0</v>
      </c>
      <c r="X28" s="75">
        <f t="shared" si="7"/>
        <v>0</v>
      </c>
      <c r="Y28" s="91">
        <v>0</v>
      </c>
      <c r="Z28" s="94">
        <f t="shared" si="8"/>
        <v>0</v>
      </c>
    </row>
    <row r="29" spans="1:1918" ht="14.25" x14ac:dyDescent="0.2">
      <c r="A29" s="22">
        <v>1830</v>
      </c>
      <c r="B29" s="23" t="s">
        <v>34</v>
      </c>
      <c r="C29" s="51">
        <v>2130517.2500000005</v>
      </c>
      <c r="D29" s="52">
        <v>49802.794500000004</v>
      </c>
      <c r="E29" s="52">
        <v>0</v>
      </c>
      <c r="F29" s="52">
        <v>4460.8800000000047</v>
      </c>
      <c r="G29" s="53">
        <f t="shared" si="3"/>
        <v>2076253.5755000003</v>
      </c>
      <c r="H29" s="54">
        <v>0</v>
      </c>
      <c r="I29" s="55">
        <v>0</v>
      </c>
      <c r="J29" s="61">
        <v>1219632.58</v>
      </c>
      <c r="K29" s="63">
        <v>0</v>
      </c>
      <c r="L29" s="63">
        <v>0</v>
      </c>
      <c r="M29" s="62">
        <f t="shared" si="4"/>
        <v>1219632.58</v>
      </c>
      <c r="N29" s="64">
        <v>0</v>
      </c>
      <c r="O29" s="64">
        <v>1006772.59</v>
      </c>
      <c r="P29" s="25">
        <v>30.088641414883298</v>
      </c>
      <c r="Q29" s="25">
        <f t="shared" si="5"/>
        <v>3.3235133026157555E-2</v>
      </c>
      <c r="R29" s="34">
        <v>45</v>
      </c>
      <c r="S29" s="27">
        <f t="shared" si="6"/>
        <v>2.2222222222222223E-2</v>
      </c>
      <c r="T29" s="73">
        <f>IF(ISERROR(G29/P29),H29,G29/P29+H29+I29)</f>
        <v>69004.563777777774</v>
      </c>
      <c r="U29" s="73">
        <f t="shared" si="2"/>
        <v>27102.946222222225</v>
      </c>
      <c r="V29" s="74">
        <f t="shared" si="9"/>
        <v>11186.362111111112</v>
      </c>
      <c r="W29" s="71">
        <v>0</v>
      </c>
      <c r="X29" s="75">
        <f t="shared" si="7"/>
        <v>107293.87211111111</v>
      </c>
      <c r="Y29" s="91">
        <v>107293.87211111111</v>
      </c>
      <c r="Z29" s="94">
        <f t="shared" si="8"/>
        <v>0</v>
      </c>
    </row>
    <row r="30" spans="1:1918" s="2" customFormat="1" ht="14.25" x14ac:dyDescent="0.2">
      <c r="A30" s="22">
        <v>1835</v>
      </c>
      <c r="B30" s="23" t="s">
        <v>35</v>
      </c>
      <c r="C30" s="51">
        <v>2838660.9499999997</v>
      </c>
      <c r="D30" s="52">
        <v>67625.757499999992</v>
      </c>
      <c r="E30" s="52">
        <v>0</v>
      </c>
      <c r="F30" s="52">
        <v>11066.709999999992</v>
      </c>
      <c r="G30" s="53">
        <f t="shared" si="3"/>
        <v>2759968.4824999999</v>
      </c>
      <c r="H30" s="54">
        <v>0</v>
      </c>
      <c r="I30" s="55">
        <v>0</v>
      </c>
      <c r="J30" s="61">
        <v>980105.34000000008</v>
      </c>
      <c r="K30" s="63">
        <v>0</v>
      </c>
      <c r="L30" s="63">
        <v>0</v>
      </c>
      <c r="M30" s="62">
        <f t="shared" si="4"/>
        <v>980105.34000000008</v>
      </c>
      <c r="N30" s="64">
        <v>0</v>
      </c>
      <c r="O30" s="64">
        <v>813583.98699999996</v>
      </c>
      <c r="P30" s="25">
        <v>44.947836910318159</v>
      </c>
      <c r="Q30" s="25">
        <f t="shared" si="5"/>
        <v>2.2248011667285406E-2</v>
      </c>
      <c r="R30" s="34">
        <v>60</v>
      </c>
      <c r="S30" s="27">
        <f t="shared" si="6"/>
        <v>1.6666666666666666E-2</v>
      </c>
      <c r="T30" s="73">
        <f t="shared" ref="T30:T93" si="10">IF(ISERROR(G30/P30),H30,G30/P30+H30+I30)</f>
        <v>61403.810999999994</v>
      </c>
      <c r="U30" s="73">
        <f t="shared" si="2"/>
        <v>16335.089000000002</v>
      </c>
      <c r="V30" s="74">
        <f t="shared" si="9"/>
        <v>6779.8665583333332</v>
      </c>
      <c r="W30" s="71">
        <v>0</v>
      </c>
      <c r="X30" s="75">
        <f t="shared" si="7"/>
        <v>84518.766558333329</v>
      </c>
      <c r="Y30" s="91">
        <v>84518.766558333329</v>
      </c>
      <c r="Z30" s="94">
        <f t="shared" si="8"/>
        <v>0</v>
      </c>
    </row>
    <row r="31" spans="1:1918" ht="14.25" x14ac:dyDescent="0.2">
      <c r="A31" s="22">
        <v>1840</v>
      </c>
      <c r="B31" s="23" t="s">
        <v>36</v>
      </c>
      <c r="C31" s="51">
        <v>2705309.6600000011</v>
      </c>
      <c r="D31" s="52">
        <v>0</v>
      </c>
      <c r="E31" s="52">
        <v>0</v>
      </c>
      <c r="F31" s="52">
        <v>0</v>
      </c>
      <c r="G31" s="53">
        <f t="shared" si="3"/>
        <v>2705309.6600000011</v>
      </c>
      <c r="H31" s="54">
        <v>0</v>
      </c>
      <c r="I31" s="55">
        <v>0</v>
      </c>
      <c r="J31" s="61">
        <v>1132124.2100000002</v>
      </c>
      <c r="K31" s="63">
        <v>0</v>
      </c>
      <c r="L31" s="63">
        <v>0</v>
      </c>
      <c r="M31" s="62">
        <f t="shared" si="4"/>
        <v>1132124.2100000002</v>
      </c>
      <c r="N31" s="64">
        <v>0</v>
      </c>
      <c r="O31" s="64">
        <v>366746.58950000006</v>
      </c>
      <c r="P31" s="25">
        <v>53.264594862602671</v>
      </c>
      <c r="Q31" s="25">
        <f t="shared" si="5"/>
        <v>1.8774197054901562E-2</v>
      </c>
      <c r="R31" s="34">
        <v>65</v>
      </c>
      <c r="S31" s="27">
        <f t="shared" si="6"/>
        <v>1.5384615384615385E-2</v>
      </c>
      <c r="T31" s="73">
        <f t="shared" si="10"/>
        <v>50790.016651368773</v>
      </c>
      <c r="U31" s="73">
        <f t="shared" si="2"/>
        <v>17417.295538461542</v>
      </c>
      <c r="V31" s="74">
        <f t="shared" si="9"/>
        <v>2821.1276115384621</v>
      </c>
      <c r="W31" s="71">
        <v>0</v>
      </c>
      <c r="X31" s="75">
        <f t="shared" si="7"/>
        <v>71028.43980136879</v>
      </c>
      <c r="Y31" s="91">
        <v>71028.417611538462</v>
      </c>
      <c r="Z31" s="94">
        <f t="shared" si="8"/>
        <v>-2.2189830327988602E-2</v>
      </c>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2"/>
      <c r="NI31" s="2"/>
      <c r="NJ31" s="2"/>
      <c r="NK31" s="2"/>
      <c r="NL31" s="2"/>
      <c r="NM31" s="2"/>
      <c r="NN31" s="2"/>
      <c r="NO31" s="2"/>
      <c r="NP31" s="2"/>
      <c r="NQ31" s="2"/>
      <c r="NR31" s="2"/>
      <c r="NS31" s="2"/>
      <c r="NT31" s="2"/>
      <c r="NU31" s="2"/>
      <c r="NV31" s="2"/>
      <c r="NW31" s="2"/>
      <c r="NX31" s="2"/>
      <c r="NY31" s="2"/>
      <c r="NZ31" s="2"/>
      <c r="OA31" s="2"/>
      <c r="OB31" s="2"/>
      <c r="OC31" s="2"/>
      <c r="OD31" s="2"/>
      <c r="OE31" s="2"/>
      <c r="OF31" s="2"/>
      <c r="OG31" s="2"/>
      <c r="OH31" s="2"/>
      <c r="OI31" s="2"/>
      <c r="OJ31" s="2"/>
      <c r="OK31" s="2"/>
      <c r="OL31" s="2"/>
      <c r="OM31" s="2"/>
      <c r="ON31" s="2"/>
      <c r="OO31" s="2"/>
      <c r="OP31" s="2"/>
      <c r="OQ31" s="2"/>
      <c r="OR31" s="2"/>
      <c r="OS31" s="2"/>
      <c r="OT31" s="2"/>
      <c r="OU31" s="2"/>
      <c r="OV31" s="2"/>
      <c r="OW31" s="2"/>
      <c r="OX31" s="2"/>
      <c r="OY31" s="2"/>
      <c r="OZ31" s="2"/>
      <c r="PA31" s="2"/>
      <c r="PB31" s="2"/>
      <c r="PC31" s="2"/>
      <c r="PD31" s="2"/>
      <c r="PE31" s="2"/>
      <c r="PF31" s="2"/>
      <c r="PG31" s="2"/>
      <c r="PH31" s="2"/>
      <c r="PI31" s="2"/>
      <c r="PJ31" s="2"/>
      <c r="PK31" s="2"/>
      <c r="PL31" s="2"/>
      <c r="PM31" s="2"/>
      <c r="PN31" s="2"/>
      <c r="PO31" s="2"/>
      <c r="PP31" s="2"/>
      <c r="PQ31" s="2"/>
      <c r="PR31" s="2"/>
      <c r="PS31" s="2"/>
      <c r="PT31" s="2"/>
      <c r="PU31" s="2"/>
      <c r="PV31" s="2"/>
      <c r="PW31" s="2"/>
      <c r="PX31" s="2"/>
      <c r="PY31" s="2"/>
      <c r="PZ31" s="2"/>
      <c r="QA31" s="2"/>
      <c r="QB31" s="2"/>
      <c r="QC31" s="2"/>
      <c r="QD31" s="2"/>
      <c r="QE31" s="2"/>
      <c r="QF31" s="2"/>
      <c r="QG31" s="2"/>
      <c r="QH31" s="2"/>
      <c r="QI31" s="2"/>
      <c r="QJ31" s="2"/>
      <c r="QK31" s="2"/>
      <c r="QL31" s="2"/>
      <c r="QM31" s="2"/>
      <c r="QN31" s="2"/>
      <c r="QO31" s="2"/>
      <c r="QP31" s="2"/>
      <c r="QQ31" s="2"/>
      <c r="QR31" s="2"/>
      <c r="QS31" s="2"/>
      <c r="QT31" s="2"/>
      <c r="QU31" s="2"/>
      <c r="QV31" s="2"/>
      <c r="QW31" s="2"/>
      <c r="QX31" s="2"/>
      <c r="QY31" s="2"/>
      <c r="QZ31" s="2"/>
      <c r="RA31" s="2"/>
      <c r="RB31" s="2"/>
      <c r="RC31" s="2"/>
      <c r="RD31" s="2"/>
      <c r="RE31" s="2"/>
      <c r="RF31" s="2"/>
      <c r="RG31" s="2"/>
      <c r="RH31" s="2"/>
      <c r="RI31" s="2"/>
      <c r="RJ31" s="2"/>
      <c r="RK31" s="2"/>
      <c r="RL31" s="2"/>
      <c r="RM31" s="2"/>
      <c r="RN31" s="2"/>
      <c r="RO31" s="2"/>
      <c r="RP31" s="2"/>
      <c r="RQ31" s="2"/>
      <c r="RR31" s="2"/>
      <c r="RS31" s="2"/>
      <c r="RT31" s="2"/>
      <c r="RU31" s="2"/>
      <c r="RV31" s="2"/>
      <c r="RW31" s="2"/>
      <c r="RX31" s="2"/>
      <c r="RY31" s="2"/>
      <c r="RZ31" s="2"/>
      <c r="SA31" s="2"/>
      <c r="SB31" s="2"/>
      <c r="SC31" s="2"/>
      <c r="SD31" s="2"/>
      <c r="SE31" s="2"/>
      <c r="SF31" s="2"/>
      <c r="SG31" s="2"/>
      <c r="SH31" s="2"/>
      <c r="SI31" s="2"/>
      <c r="SJ31" s="2"/>
      <c r="SK31" s="2"/>
      <c r="SL31" s="2"/>
      <c r="SM31" s="2"/>
      <c r="SN31" s="2"/>
      <c r="SO31" s="2"/>
      <c r="SP31" s="2"/>
      <c r="SQ31" s="2"/>
      <c r="SR31" s="2"/>
      <c r="SS31" s="2"/>
      <c r="ST31" s="2"/>
      <c r="SU31" s="2"/>
      <c r="SV31" s="2"/>
      <c r="SW31" s="2"/>
      <c r="SX31" s="2"/>
      <c r="SY31" s="2"/>
      <c r="SZ31" s="2"/>
      <c r="TA31" s="2"/>
      <c r="TB31" s="2"/>
      <c r="TC31" s="2"/>
      <c r="TD31" s="2"/>
      <c r="TE31" s="2"/>
      <c r="TF31" s="2"/>
      <c r="TG31" s="2"/>
      <c r="TH31" s="2"/>
      <c r="TI31" s="2"/>
      <c r="TJ31" s="2"/>
      <c r="TK31" s="2"/>
      <c r="TL31" s="2"/>
      <c r="TM31" s="2"/>
      <c r="TN31" s="2"/>
      <c r="TO31" s="2"/>
      <c r="TP31" s="2"/>
      <c r="TQ31" s="2"/>
      <c r="TR31" s="2"/>
      <c r="TS31" s="2"/>
      <c r="TT31" s="2"/>
      <c r="TU31" s="2"/>
      <c r="TV31" s="2"/>
      <c r="TW31" s="2"/>
      <c r="TX31" s="2"/>
      <c r="TY31" s="2"/>
      <c r="TZ31" s="2"/>
      <c r="UA31" s="2"/>
      <c r="UB31" s="2"/>
      <c r="UC31" s="2"/>
      <c r="UD31" s="2"/>
      <c r="UE31" s="2"/>
      <c r="UF31" s="2"/>
      <c r="UG31" s="2"/>
      <c r="UH31" s="2"/>
      <c r="UI31" s="2"/>
      <c r="UJ31" s="2"/>
      <c r="UK31" s="2"/>
      <c r="UL31" s="2"/>
      <c r="UM31" s="2"/>
      <c r="UN31" s="2"/>
      <c r="UO31" s="2"/>
      <c r="UP31" s="2"/>
      <c r="UQ31" s="2"/>
      <c r="UR31" s="2"/>
      <c r="US31" s="2"/>
      <c r="UT31" s="2"/>
      <c r="UU31" s="2"/>
      <c r="UV31" s="2"/>
      <c r="UW31" s="2"/>
      <c r="UX31" s="2"/>
      <c r="UY31" s="2"/>
      <c r="UZ31" s="2"/>
      <c r="VA31" s="2"/>
      <c r="VB31" s="2"/>
      <c r="VC31" s="2"/>
      <c r="VD31" s="2"/>
      <c r="VE31" s="2"/>
      <c r="VF31" s="2"/>
      <c r="VG31" s="2"/>
      <c r="VH31" s="2"/>
      <c r="VI31" s="2"/>
      <c r="VJ31" s="2"/>
      <c r="VK31" s="2"/>
      <c r="VL31" s="2"/>
      <c r="VM31" s="2"/>
      <c r="VN31" s="2"/>
      <c r="VO31" s="2"/>
      <c r="VP31" s="2"/>
      <c r="VQ31" s="2"/>
      <c r="VR31" s="2"/>
      <c r="VS31" s="2"/>
      <c r="VT31" s="2"/>
      <c r="VU31" s="2"/>
      <c r="VV31" s="2"/>
      <c r="VW31" s="2"/>
      <c r="VX31" s="2"/>
      <c r="VY31" s="2"/>
      <c r="VZ31" s="2"/>
      <c r="WA31" s="2"/>
      <c r="WB31" s="2"/>
      <c r="WC31" s="2"/>
      <c r="WD31" s="2"/>
      <c r="WE31" s="2"/>
      <c r="WF31" s="2"/>
      <c r="WG31" s="2"/>
      <c r="WH31" s="2"/>
      <c r="WI31" s="2"/>
      <c r="WJ31" s="2"/>
      <c r="WK31" s="2"/>
      <c r="WL31" s="2"/>
      <c r="WM31" s="2"/>
      <c r="WN31" s="2"/>
      <c r="WO31" s="2"/>
      <c r="WP31" s="2"/>
      <c r="WQ31" s="2"/>
      <c r="WR31" s="2"/>
      <c r="WS31" s="2"/>
      <c r="WT31" s="2"/>
      <c r="WU31" s="2"/>
      <c r="WV31" s="2"/>
      <c r="WW31" s="2"/>
      <c r="WX31" s="2"/>
      <c r="WY31" s="2"/>
      <c r="WZ31" s="2"/>
      <c r="XA31" s="2"/>
      <c r="XB31" s="2"/>
      <c r="XC31" s="2"/>
      <c r="XD31" s="2"/>
      <c r="XE31" s="2"/>
      <c r="XF31" s="2"/>
      <c r="XG31" s="2"/>
      <c r="XH31" s="2"/>
      <c r="XI31" s="2"/>
      <c r="XJ31" s="2"/>
      <c r="XK31" s="2"/>
      <c r="XL31" s="2"/>
      <c r="XM31" s="2"/>
      <c r="XN31" s="2"/>
      <c r="XO31" s="2"/>
      <c r="XP31" s="2"/>
      <c r="XQ31" s="2"/>
      <c r="XR31" s="2"/>
      <c r="XS31" s="2"/>
      <c r="XT31" s="2"/>
      <c r="XU31" s="2"/>
      <c r="XV31" s="2"/>
      <c r="XW31" s="2"/>
      <c r="XX31" s="2"/>
      <c r="XY31" s="2"/>
      <c r="XZ31" s="2"/>
      <c r="YA31" s="2"/>
      <c r="YB31" s="2"/>
      <c r="YC31" s="2"/>
      <c r="YD31" s="2"/>
      <c r="YE31" s="2"/>
      <c r="YF31" s="2"/>
      <c r="YG31" s="2"/>
      <c r="YH31" s="2"/>
      <c r="YI31" s="2"/>
      <c r="YJ31" s="2"/>
      <c r="YK31" s="2"/>
      <c r="YL31" s="2"/>
      <c r="YM31" s="2"/>
      <c r="YN31" s="2"/>
      <c r="YO31" s="2"/>
      <c r="YP31" s="2"/>
      <c r="YQ31" s="2"/>
      <c r="YR31" s="2"/>
      <c r="YS31" s="2"/>
      <c r="YT31" s="2"/>
      <c r="YU31" s="2"/>
      <c r="YV31" s="2"/>
      <c r="YW31" s="2"/>
      <c r="YX31" s="2"/>
      <c r="YY31" s="2"/>
      <c r="YZ31" s="2"/>
      <c r="ZA31" s="2"/>
      <c r="ZB31" s="2"/>
      <c r="ZC31" s="2"/>
      <c r="ZD31" s="2"/>
      <c r="ZE31" s="2"/>
      <c r="ZF31" s="2"/>
      <c r="ZG31" s="2"/>
      <c r="ZH31" s="2"/>
      <c r="ZI31" s="2"/>
      <c r="ZJ31" s="2"/>
      <c r="ZK31" s="2"/>
      <c r="ZL31" s="2"/>
      <c r="ZM31" s="2"/>
      <c r="ZN31" s="2"/>
      <c r="ZO31" s="2"/>
      <c r="ZP31" s="2"/>
      <c r="ZQ31" s="2"/>
      <c r="ZR31" s="2"/>
      <c r="ZS31" s="2"/>
      <c r="ZT31" s="2"/>
      <c r="ZU31" s="2"/>
      <c r="ZV31" s="2"/>
      <c r="ZW31" s="2"/>
      <c r="ZX31" s="2"/>
      <c r="ZY31" s="2"/>
      <c r="ZZ31" s="2"/>
      <c r="AAA31" s="2"/>
      <c r="AAB31" s="2"/>
      <c r="AAC31" s="2"/>
      <c r="AAD31" s="2"/>
      <c r="AAE31" s="2"/>
      <c r="AAF31" s="2"/>
      <c r="AAG31" s="2"/>
      <c r="AAH31" s="2"/>
      <c r="AAI31" s="2"/>
      <c r="AAJ31" s="2"/>
      <c r="AAK31" s="2"/>
      <c r="AAL31" s="2"/>
      <c r="AAM31" s="2"/>
      <c r="AAN31" s="2"/>
      <c r="AAO31" s="2"/>
      <c r="AAP31" s="2"/>
      <c r="AAQ31" s="2"/>
      <c r="AAR31" s="2"/>
      <c r="AAS31" s="2"/>
      <c r="AAT31" s="2"/>
      <c r="AAU31" s="2"/>
      <c r="AAV31" s="2"/>
      <c r="AAW31" s="2"/>
      <c r="AAX31" s="2"/>
      <c r="AAY31" s="2"/>
      <c r="AAZ31" s="2"/>
      <c r="ABA31" s="2"/>
      <c r="ABB31" s="2"/>
      <c r="ABC31" s="2"/>
      <c r="ABD31" s="2"/>
      <c r="ABE31" s="2"/>
      <c r="ABF31" s="2"/>
      <c r="ABG31" s="2"/>
      <c r="ABH31" s="2"/>
      <c r="ABI31" s="2"/>
      <c r="ABJ31" s="2"/>
      <c r="ABK31" s="2"/>
      <c r="ABL31" s="2"/>
      <c r="ABM31" s="2"/>
      <c r="ABN31" s="2"/>
      <c r="ABO31" s="2"/>
      <c r="ABP31" s="2"/>
      <c r="ABQ31" s="2"/>
      <c r="ABR31" s="2"/>
      <c r="ABS31" s="2"/>
      <c r="ABT31" s="2"/>
      <c r="ABU31" s="2"/>
      <c r="ABV31" s="2"/>
      <c r="ABW31" s="2"/>
      <c r="ABX31" s="2"/>
      <c r="ABY31" s="2"/>
      <c r="ABZ31" s="2"/>
      <c r="ACA31" s="2"/>
      <c r="ACB31" s="2"/>
      <c r="ACC31" s="2"/>
      <c r="ACD31" s="2"/>
      <c r="ACE31" s="2"/>
      <c r="ACF31" s="2"/>
      <c r="ACG31" s="2"/>
      <c r="ACH31" s="2"/>
      <c r="ACI31" s="2"/>
      <c r="ACJ31" s="2"/>
      <c r="ACK31" s="2"/>
      <c r="ACL31" s="2"/>
      <c r="ACM31" s="2"/>
      <c r="ACN31" s="2"/>
      <c r="ACO31" s="2"/>
      <c r="ACP31" s="2"/>
      <c r="ACQ31" s="2"/>
      <c r="ACR31" s="2"/>
      <c r="ACS31" s="2"/>
      <c r="ACT31" s="2"/>
      <c r="ACU31" s="2"/>
      <c r="ACV31" s="2"/>
      <c r="ACW31" s="2"/>
      <c r="ACX31" s="2"/>
      <c r="ACY31" s="2"/>
      <c r="ACZ31" s="2"/>
      <c r="ADA31" s="2"/>
      <c r="ADB31" s="2"/>
      <c r="ADC31" s="2"/>
      <c r="ADD31" s="2"/>
      <c r="ADE31" s="2"/>
      <c r="ADF31" s="2"/>
      <c r="ADG31" s="2"/>
      <c r="ADH31" s="2"/>
      <c r="ADI31" s="2"/>
      <c r="ADJ31" s="2"/>
      <c r="ADK31" s="2"/>
      <c r="ADL31" s="2"/>
      <c r="ADM31" s="2"/>
      <c r="ADN31" s="2"/>
      <c r="ADO31" s="2"/>
      <c r="ADP31" s="2"/>
      <c r="ADQ31" s="2"/>
      <c r="ADR31" s="2"/>
      <c r="ADS31" s="2"/>
      <c r="ADT31" s="2"/>
      <c r="ADU31" s="2"/>
      <c r="ADV31" s="2"/>
      <c r="ADW31" s="2"/>
      <c r="ADX31" s="2"/>
      <c r="ADY31" s="2"/>
      <c r="ADZ31" s="2"/>
      <c r="AEA31" s="2"/>
      <c r="AEB31" s="2"/>
      <c r="AEC31" s="2"/>
      <c r="AED31" s="2"/>
      <c r="AEE31" s="2"/>
      <c r="AEF31" s="2"/>
      <c r="AEG31" s="2"/>
      <c r="AEH31" s="2"/>
      <c r="AEI31" s="2"/>
      <c r="AEJ31" s="2"/>
      <c r="AEK31" s="2"/>
      <c r="AEL31" s="2"/>
      <c r="AEM31" s="2"/>
      <c r="AEN31" s="2"/>
      <c r="AEO31" s="2"/>
      <c r="AEP31" s="2"/>
      <c r="AEQ31" s="2"/>
      <c r="AER31" s="2"/>
      <c r="AES31" s="2"/>
      <c r="AET31" s="2"/>
      <c r="AEU31" s="2"/>
      <c r="AEV31" s="2"/>
      <c r="AEW31" s="2"/>
      <c r="AEX31" s="2"/>
      <c r="AEY31" s="2"/>
      <c r="AEZ31" s="2"/>
      <c r="AFA31" s="2"/>
      <c r="AFB31" s="2"/>
      <c r="AFC31" s="2"/>
      <c r="AFD31" s="2"/>
      <c r="AFE31" s="2"/>
      <c r="AFF31" s="2"/>
      <c r="AFG31" s="2"/>
      <c r="AFH31" s="2"/>
      <c r="AFI31" s="2"/>
      <c r="AFJ31" s="2"/>
      <c r="AFK31" s="2"/>
      <c r="AFL31" s="2"/>
      <c r="AFM31" s="2"/>
      <c r="AFN31" s="2"/>
      <c r="AFO31" s="2"/>
      <c r="AFP31" s="2"/>
      <c r="AFQ31" s="2"/>
      <c r="AFR31" s="2"/>
      <c r="AFS31" s="2"/>
      <c r="AFT31" s="2"/>
      <c r="AFU31" s="2"/>
      <c r="AFV31" s="2"/>
      <c r="AFW31" s="2"/>
      <c r="AFX31" s="2"/>
      <c r="AFY31" s="2"/>
      <c r="AFZ31" s="2"/>
      <c r="AGA31" s="2"/>
      <c r="AGB31" s="2"/>
      <c r="AGC31" s="2"/>
      <c r="AGD31" s="2"/>
      <c r="AGE31" s="2"/>
      <c r="AGF31" s="2"/>
      <c r="AGG31" s="2"/>
      <c r="AGH31" s="2"/>
      <c r="AGI31" s="2"/>
      <c r="AGJ31" s="2"/>
      <c r="AGK31" s="2"/>
      <c r="AGL31" s="2"/>
      <c r="AGM31" s="2"/>
      <c r="AGN31" s="2"/>
      <c r="AGO31" s="2"/>
      <c r="AGP31" s="2"/>
      <c r="AGQ31" s="2"/>
      <c r="AGR31" s="2"/>
      <c r="AGS31" s="2"/>
      <c r="AGT31" s="2"/>
      <c r="AGU31" s="2"/>
      <c r="AGV31" s="2"/>
      <c r="AGW31" s="2"/>
      <c r="AGX31" s="2"/>
      <c r="AGY31" s="2"/>
      <c r="AGZ31" s="2"/>
      <c r="AHA31" s="2"/>
      <c r="AHB31" s="2"/>
      <c r="AHC31" s="2"/>
      <c r="AHD31" s="2"/>
      <c r="AHE31" s="2"/>
      <c r="AHF31" s="2"/>
      <c r="AHG31" s="2"/>
      <c r="AHH31" s="2"/>
      <c r="AHI31" s="2"/>
      <c r="AHJ31" s="2"/>
      <c r="AHK31" s="2"/>
      <c r="AHL31" s="2"/>
      <c r="AHM31" s="2"/>
      <c r="AHN31" s="2"/>
      <c r="AHO31" s="2"/>
      <c r="AHP31" s="2"/>
      <c r="AHQ31" s="2"/>
      <c r="AHR31" s="2"/>
      <c r="AHS31" s="2"/>
      <c r="AHT31" s="2"/>
      <c r="AHU31" s="2"/>
      <c r="AHV31" s="2"/>
      <c r="AHW31" s="2"/>
      <c r="AHX31" s="2"/>
      <c r="AHY31" s="2"/>
      <c r="AHZ31" s="2"/>
      <c r="AIA31" s="2"/>
      <c r="AIB31" s="2"/>
      <c r="AIC31" s="2"/>
      <c r="AID31" s="2"/>
      <c r="AIE31" s="2"/>
      <c r="AIF31" s="2"/>
      <c r="AIG31" s="2"/>
      <c r="AIH31" s="2"/>
      <c r="AII31" s="2"/>
      <c r="AIJ31" s="2"/>
      <c r="AIK31" s="2"/>
      <c r="AIL31" s="2"/>
      <c r="AIM31" s="2"/>
      <c r="AIN31" s="2"/>
      <c r="AIO31" s="2"/>
      <c r="AIP31" s="2"/>
      <c r="AIQ31" s="2"/>
      <c r="AIR31" s="2"/>
      <c r="AIS31" s="2"/>
      <c r="AIT31" s="2"/>
      <c r="AIU31" s="2"/>
      <c r="AIV31" s="2"/>
      <c r="AIW31" s="2"/>
      <c r="AIX31" s="2"/>
      <c r="AIY31" s="2"/>
      <c r="AIZ31" s="2"/>
      <c r="AJA31" s="2"/>
      <c r="AJB31" s="2"/>
      <c r="AJC31" s="2"/>
      <c r="AJD31" s="2"/>
      <c r="AJE31" s="2"/>
      <c r="AJF31" s="2"/>
      <c r="AJG31" s="2"/>
      <c r="AJH31" s="2"/>
      <c r="AJI31" s="2"/>
      <c r="AJJ31" s="2"/>
      <c r="AJK31" s="2"/>
      <c r="AJL31" s="2"/>
      <c r="AJM31" s="2"/>
      <c r="AJN31" s="2"/>
      <c r="AJO31" s="2"/>
      <c r="AJP31" s="2"/>
      <c r="AJQ31" s="2"/>
      <c r="AJR31" s="2"/>
      <c r="AJS31" s="2"/>
      <c r="AJT31" s="2"/>
      <c r="AJU31" s="2"/>
      <c r="AJV31" s="2"/>
      <c r="AJW31" s="2"/>
      <c r="AJX31" s="2"/>
      <c r="AJY31" s="2"/>
      <c r="AJZ31" s="2"/>
      <c r="AKA31" s="2"/>
      <c r="AKB31" s="2"/>
      <c r="AKC31" s="2"/>
      <c r="AKD31" s="2"/>
      <c r="AKE31" s="2"/>
      <c r="AKF31" s="2"/>
      <c r="AKG31" s="2"/>
      <c r="AKH31" s="2"/>
      <c r="AKI31" s="2"/>
      <c r="AKJ31" s="2"/>
      <c r="AKK31" s="2"/>
      <c r="AKL31" s="2"/>
      <c r="AKM31" s="2"/>
      <c r="AKN31" s="2"/>
      <c r="AKO31" s="2"/>
      <c r="AKP31" s="2"/>
      <c r="AKQ31" s="2"/>
      <c r="AKR31" s="2"/>
      <c r="AKS31" s="2"/>
      <c r="AKT31" s="2"/>
      <c r="AKU31" s="2"/>
      <c r="AKV31" s="2"/>
      <c r="AKW31" s="2"/>
      <c r="AKX31" s="2"/>
      <c r="AKY31" s="2"/>
      <c r="AKZ31" s="2"/>
      <c r="ALA31" s="2"/>
      <c r="ALB31" s="2"/>
      <c r="ALC31" s="2"/>
      <c r="ALD31" s="2"/>
      <c r="ALE31" s="2"/>
      <c r="ALF31" s="2"/>
      <c r="ALG31" s="2"/>
      <c r="ALH31" s="2"/>
      <c r="ALI31" s="2"/>
      <c r="ALJ31" s="2"/>
      <c r="ALK31" s="2"/>
      <c r="ALL31" s="2"/>
      <c r="ALM31" s="2"/>
      <c r="ALN31" s="2"/>
      <c r="ALO31" s="2"/>
      <c r="ALP31" s="2"/>
      <c r="ALQ31" s="2"/>
      <c r="ALR31" s="2"/>
      <c r="ALS31" s="2"/>
      <c r="ALT31" s="2"/>
      <c r="ALU31" s="2"/>
      <c r="ALV31" s="2"/>
      <c r="ALW31" s="2"/>
      <c r="ALX31" s="2"/>
      <c r="ALY31" s="2"/>
      <c r="ALZ31" s="2"/>
      <c r="AMA31" s="2"/>
      <c r="AMB31" s="2"/>
      <c r="AMC31" s="2"/>
      <c r="AMD31" s="2"/>
      <c r="AME31" s="2"/>
      <c r="AMF31" s="2"/>
      <c r="AMG31" s="2"/>
      <c r="AMH31" s="2"/>
      <c r="AMI31" s="2"/>
      <c r="AMJ31" s="2"/>
      <c r="AMK31" s="2"/>
      <c r="AML31" s="2"/>
      <c r="AMM31" s="2"/>
      <c r="AMN31" s="2"/>
      <c r="AMO31" s="2"/>
      <c r="AMP31" s="2"/>
      <c r="AMQ31" s="2"/>
      <c r="AMR31" s="2"/>
      <c r="AMS31" s="2"/>
      <c r="AMT31" s="2"/>
      <c r="AMU31" s="2"/>
      <c r="AMV31" s="2"/>
      <c r="AMW31" s="2"/>
      <c r="AMX31" s="2"/>
      <c r="AMY31" s="2"/>
      <c r="AMZ31" s="2"/>
      <c r="ANA31" s="2"/>
      <c r="ANB31" s="2"/>
      <c r="ANC31" s="2"/>
      <c r="AND31" s="2"/>
      <c r="ANE31" s="2"/>
      <c r="ANF31" s="2"/>
      <c r="ANG31" s="2"/>
      <c r="ANH31" s="2"/>
      <c r="ANI31" s="2"/>
      <c r="ANJ31" s="2"/>
      <c r="ANK31" s="2"/>
      <c r="ANL31" s="2"/>
      <c r="ANM31" s="2"/>
      <c r="ANN31" s="2"/>
      <c r="ANO31" s="2"/>
      <c r="ANP31" s="2"/>
      <c r="ANQ31" s="2"/>
      <c r="ANR31" s="2"/>
      <c r="ANS31" s="2"/>
      <c r="ANT31" s="2"/>
      <c r="ANU31" s="2"/>
      <c r="ANV31" s="2"/>
      <c r="ANW31" s="2"/>
      <c r="ANX31" s="2"/>
      <c r="ANY31" s="2"/>
      <c r="ANZ31" s="2"/>
      <c r="AOA31" s="2"/>
      <c r="AOB31" s="2"/>
      <c r="AOC31" s="2"/>
      <c r="AOD31" s="2"/>
      <c r="AOE31" s="2"/>
      <c r="AOF31" s="2"/>
      <c r="AOG31" s="2"/>
      <c r="AOH31" s="2"/>
      <c r="AOI31" s="2"/>
      <c r="AOJ31" s="2"/>
      <c r="AOK31" s="2"/>
      <c r="AOL31" s="2"/>
      <c r="AOM31" s="2"/>
      <c r="AON31" s="2"/>
      <c r="AOO31" s="2"/>
      <c r="AOP31" s="2"/>
      <c r="AOQ31" s="2"/>
      <c r="AOR31" s="2"/>
      <c r="AOS31" s="2"/>
      <c r="AOT31" s="2"/>
      <c r="AOU31" s="2"/>
      <c r="AOV31" s="2"/>
      <c r="AOW31" s="2"/>
      <c r="AOX31" s="2"/>
      <c r="AOY31" s="2"/>
      <c r="AOZ31" s="2"/>
      <c r="APA31" s="2"/>
      <c r="APB31" s="2"/>
      <c r="APC31" s="2"/>
      <c r="APD31" s="2"/>
      <c r="APE31" s="2"/>
      <c r="APF31" s="2"/>
      <c r="APG31" s="2"/>
      <c r="APH31" s="2"/>
      <c r="API31" s="2"/>
      <c r="APJ31" s="2"/>
      <c r="APK31" s="2"/>
      <c r="APL31" s="2"/>
      <c r="APM31" s="2"/>
      <c r="APN31" s="2"/>
      <c r="APO31" s="2"/>
      <c r="APP31" s="2"/>
      <c r="APQ31" s="2"/>
      <c r="APR31" s="2"/>
      <c r="APS31" s="2"/>
      <c r="APT31" s="2"/>
      <c r="APU31" s="2"/>
      <c r="APV31" s="2"/>
      <c r="APW31" s="2"/>
      <c r="APX31" s="2"/>
      <c r="APY31" s="2"/>
      <c r="APZ31" s="2"/>
      <c r="AQA31" s="2"/>
      <c r="AQB31" s="2"/>
      <c r="AQC31" s="2"/>
      <c r="AQD31" s="2"/>
      <c r="AQE31" s="2"/>
      <c r="AQF31" s="2"/>
      <c r="AQG31" s="2"/>
      <c r="AQH31" s="2"/>
      <c r="AQI31" s="2"/>
      <c r="AQJ31" s="2"/>
      <c r="AQK31" s="2"/>
      <c r="AQL31" s="2"/>
      <c r="AQM31" s="2"/>
      <c r="AQN31" s="2"/>
      <c r="AQO31" s="2"/>
      <c r="AQP31" s="2"/>
      <c r="AQQ31" s="2"/>
      <c r="AQR31" s="2"/>
      <c r="AQS31" s="2"/>
      <c r="AQT31" s="2"/>
      <c r="AQU31" s="2"/>
      <c r="AQV31" s="2"/>
      <c r="AQW31" s="2"/>
      <c r="AQX31" s="2"/>
      <c r="AQY31" s="2"/>
      <c r="AQZ31" s="2"/>
      <c r="ARA31" s="2"/>
      <c r="ARB31" s="2"/>
      <c r="ARC31" s="2"/>
      <c r="ARD31" s="2"/>
      <c r="ARE31" s="2"/>
      <c r="ARF31" s="2"/>
      <c r="ARG31" s="2"/>
      <c r="ARH31" s="2"/>
      <c r="ARI31" s="2"/>
      <c r="ARJ31" s="2"/>
      <c r="ARK31" s="2"/>
      <c r="ARL31" s="2"/>
      <c r="ARM31" s="2"/>
      <c r="ARN31" s="2"/>
      <c r="ARO31" s="2"/>
      <c r="ARP31" s="2"/>
      <c r="ARQ31" s="2"/>
      <c r="ARR31" s="2"/>
      <c r="ARS31" s="2"/>
      <c r="ART31" s="2"/>
      <c r="ARU31" s="2"/>
      <c r="ARV31" s="2"/>
      <c r="ARW31" s="2"/>
      <c r="ARX31" s="2"/>
      <c r="ARY31" s="2"/>
      <c r="ARZ31" s="2"/>
      <c r="ASA31" s="2"/>
      <c r="ASB31" s="2"/>
      <c r="ASC31" s="2"/>
      <c r="ASD31" s="2"/>
      <c r="ASE31" s="2"/>
      <c r="ASF31" s="2"/>
      <c r="ASG31" s="2"/>
      <c r="ASH31" s="2"/>
      <c r="ASI31" s="2"/>
      <c r="ASJ31" s="2"/>
      <c r="ASK31" s="2"/>
      <c r="ASL31" s="2"/>
      <c r="ASM31" s="2"/>
      <c r="ASN31" s="2"/>
      <c r="ASO31" s="2"/>
      <c r="ASP31" s="2"/>
      <c r="ASQ31" s="2"/>
      <c r="ASR31" s="2"/>
      <c r="ASS31" s="2"/>
      <c r="AST31" s="2"/>
      <c r="ASU31" s="2"/>
      <c r="ASV31" s="2"/>
      <c r="ASW31" s="2"/>
      <c r="ASX31" s="2"/>
      <c r="ASY31" s="2"/>
      <c r="ASZ31" s="2"/>
      <c r="ATA31" s="2"/>
      <c r="ATB31" s="2"/>
      <c r="ATC31" s="2"/>
      <c r="ATD31" s="2"/>
      <c r="ATE31" s="2"/>
      <c r="ATF31" s="2"/>
      <c r="ATG31" s="2"/>
      <c r="ATH31" s="2"/>
      <c r="ATI31" s="2"/>
      <c r="ATJ31" s="2"/>
      <c r="ATK31" s="2"/>
      <c r="ATL31" s="2"/>
      <c r="ATM31" s="2"/>
      <c r="ATN31" s="2"/>
      <c r="ATO31" s="2"/>
      <c r="ATP31" s="2"/>
      <c r="ATQ31" s="2"/>
      <c r="ATR31" s="2"/>
      <c r="ATS31" s="2"/>
      <c r="ATT31" s="2"/>
      <c r="ATU31" s="2"/>
      <c r="ATV31" s="2"/>
      <c r="ATW31" s="2"/>
      <c r="ATX31" s="2"/>
      <c r="ATY31" s="2"/>
      <c r="ATZ31" s="2"/>
      <c r="AUA31" s="2"/>
      <c r="AUB31" s="2"/>
      <c r="AUC31" s="2"/>
      <c r="AUD31" s="2"/>
      <c r="AUE31" s="2"/>
      <c r="AUF31" s="2"/>
      <c r="AUG31" s="2"/>
      <c r="AUH31" s="2"/>
      <c r="AUI31" s="2"/>
      <c r="AUJ31" s="2"/>
      <c r="AUK31" s="2"/>
      <c r="AUL31" s="2"/>
      <c r="AUM31" s="2"/>
      <c r="AUN31" s="2"/>
      <c r="AUO31" s="2"/>
      <c r="AUP31" s="2"/>
      <c r="AUQ31" s="2"/>
      <c r="AUR31" s="2"/>
      <c r="AUS31" s="2"/>
      <c r="AUT31" s="2"/>
      <c r="AUU31" s="2"/>
      <c r="AUV31" s="2"/>
      <c r="AUW31" s="2"/>
      <c r="AUX31" s="2"/>
      <c r="AUY31" s="2"/>
      <c r="AUZ31" s="2"/>
      <c r="AVA31" s="2"/>
      <c r="AVB31" s="2"/>
      <c r="AVC31" s="2"/>
      <c r="AVD31" s="2"/>
      <c r="AVE31" s="2"/>
      <c r="AVF31" s="2"/>
      <c r="AVG31" s="2"/>
      <c r="AVH31" s="2"/>
      <c r="AVI31" s="2"/>
      <c r="AVJ31" s="2"/>
      <c r="AVK31" s="2"/>
      <c r="AVL31" s="2"/>
      <c r="AVM31" s="2"/>
      <c r="AVN31" s="2"/>
      <c r="AVO31" s="2"/>
      <c r="AVP31" s="2"/>
      <c r="AVQ31" s="2"/>
      <c r="AVR31" s="2"/>
      <c r="AVS31" s="2"/>
      <c r="AVT31" s="2"/>
      <c r="AVU31" s="2"/>
      <c r="AVV31" s="2"/>
      <c r="AVW31" s="2"/>
      <c r="AVX31" s="2"/>
      <c r="AVY31" s="2"/>
      <c r="AVZ31" s="2"/>
      <c r="AWA31" s="2"/>
      <c r="AWB31" s="2"/>
      <c r="AWC31" s="2"/>
      <c r="AWD31" s="2"/>
      <c r="AWE31" s="2"/>
      <c r="AWF31" s="2"/>
      <c r="AWG31" s="2"/>
      <c r="AWH31" s="2"/>
      <c r="AWI31" s="2"/>
      <c r="AWJ31" s="2"/>
      <c r="AWK31" s="2"/>
      <c r="AWL31" s="2"/>
      <c r="AWM31" s="2"/>
      <c r="AWN31" s="2"/>
      <c r="AWO31" s="2"/>
      <c r="AWP31" s="2"/>
      <c r="AWQ31" s="2"/>
      <c r="AWR31" s="2"/>
      <c r="AWS31" s="2"/>
      <c r="AWT31" s="2"/>
      <c r="AWU31" s="2"/>
      <c r="AWV31" s="2"/>
      <c r="AWW31" s="2"/>
      <c r="AWX31" s="2"/>
      <c r="AWY31" s="2"/>
      <c r="AWZ31" s="2"/>
      <c r="AXA31" s="2"/>
      <c r="AXB31" s="2"/>
      <c r="AXC31" s="2"/>
      <c r="AXD31" s="2"/>
      <c r="AXE31" s="2"/>
      <c r="AXF31" s="2"/>
      <c r="AXG31" s="2"/>
      <c r="AXH31" s="2"/>
      <c r="AXI31" s="2"/>
      <c r="AXJ31" s="2"/>
      <c r="AXK31" s="2"/>
      <c r="AXL31" s="2"/>
      <c r="AXM31" s="2"/>
      <c r="AXN31" s="2"/>
      <c r="AXO31" s="2"/>
      <c r="AXP31" s="2"/>
      <c r="AXQ31" s="2"/>
      <c r="AXR31" s="2"/>
      <c r="AXS31" s="2"/>
      <c r="AXT31" s="2"/>
      <c r="AXU31" s="2"/>
      <c r="AXV31" s="2"/>
      <c r="AXW31" s="2"/>
      <c r="AXX31" s="2"/>
      <c r="AXY31" s="2"/>
      <c r="AXZ31" s="2"/>
      <c r="AYA31" s="2"/>
      <c r="AYB31" s="2"/>
      <c r="AYC31" s="2"/>
      <c r="AYD31" s="2"/>
      <c r="AYE31" s="2"/>
      <c r="AYF31" s="2"/>
      <c r="AYG31" s="2"/>
      <c r="AYH31" s="2"/>
      <c r="AYI31" s="2"/>
      <c r="AYJ31" s="2"/>
      <c r="AYK31" s="2"/>
      <c r="AYL31" s="2"/>
      <c r="AYM31" s="2"/>
      <c r="AYN31" s="2"/>
      <c r="AYO31" s="2"/>
      <c r="AYP31" s="2"/>
      <c r="AYQ31" s="2"/>
      <c r="AYR31" s="2"/>
      <c r="AYS31" s="2"/>
      <c r="AYT31" s="2"/>
      <c r="AYU31" s="2"/>
      <c r="AYV31" s="2"/>
      <c r="AYW31" s="2"/>
      <c r="AYX31" s="2"/>
      <c r="AYY31" s="2"/>
      <c r="AYZ31" s="2"/>
      <c r="AZA31" s="2"/>
      <c r="AZB31" s="2"/>
      <c r="AZC31" s="2"/>
      <c r="AZD31" s="2"/>
      <c r="AZE31" s="2"/>
      <c r="AZF31" s="2"/>
      <c r="AZG31" s="2"/>
      <c r="AZH31" s="2"/>
      <c r="AZI31" s="2"/>
      <c r="AZJ31" s="2"/>
      <c r="AZK31" s="2"/>
      <c r="AZL31" s="2"/>
      <c r="AZM31" s="2"/>
      <c r="AZN31" s="2"/>
      <c r="AZO31" s="2"/>
      <c r="AZP31" s="2"/>
      <c r="AZQ31" s="2"/>
      <c r="AZR31" s="2"/>
      <c r="AZS31" s="2"/>
      <c r="AZT31" s="2"/>
      <c r="AZU31" s="2"/>
      <c r="AZV31" s="2"/>
      <c r="AZW31" s="2"/>
      <c r="AZX31" s="2"/>
      <c r="AZY31" s="2"/>
      <c r="AZZ31" s="2"/>
      <c r="BAA31" s="2"/>
      <c r="BAB31" s="2"/>
      <c r="BAC31" s="2"/>
      <c r="BAD31" s="2"/>
      <c r="BAE31" s="2"/>
      <c r="BAF31" s="2"/>
      <c r="BAG31" s="2"/>
      <c r="BAH31" s="2"/>
      <c r="BAI31" s="2"/>
      <c r="BAJ31" s="2"/>
      <c r="BAK31" s="2"/>
      <c r="BAL31" s="2"/>
      <c r="BAM31" s="2"/>
      <c r="BAN31" s="2"/>
      <c r="BAO31" s="2"/>
      <c r="BAP31" s="2"/>
      <c r="BAQ31" s="2"/>
      <c r="BAR31" s="2"/>
      <c r="BAS31" s="2"/>
      <c r="BAT31" s="2"/>
      <c r="BAU31" s="2"/>
      <c r="BAV31" s="2"/>
      <c r="BAW31" s="2"/>
      <c r="BAX31" s="2"/>
      <c r="BAY31" s="2"/>
      <c r="BAZ31" s="2"/>
      <c r="BBA31" s="2"/>
      <c r="BBB31" s="2"/>
      <c r="BBC31" s="2"/>
      <c r="BBD31" s="2"/>
      <c r="BBE31" s="2"/>
      <c r="BBF31" s="2"/>
      <c r="BBG31" s="2"/>
      <c r="BBH31" s="2"/>
      <c r="BBI31" s="2"/>
      <c r="BBJ31" s="2"/>
      <c r="BBK31" s="2"/>
      <c r="BBL31" s="2"/>
      <c r="BBM31" s="2"/>
      <c r="BBN31" s="2"/>
      <c r="BBO31" s="2"/>
      <c r="BBP31" s="2"/>
      <c r="BBQ31" s="2"/>
      <c r="BBR31" s="2"/>
      <c r="BBS31" s="2"/>
      <c r="BBT31" s="2"/>
      <c r="BBU31" s="2"/>
      <c r="BBV31" s="2"/>
      <c r="BBW31" s="2"/>
      <c r="BBX31" s="2"/>
      <c r="BBY31" s="2"/>
      <c r="BBZ31" s="2"/>
      <c r="BCA31" s="2"/>
      <c r="BCB31" s="2"/>
      <c r="BCC31" s="2"/>
      <c r="BCD31" s="2"/>
      <c r="BCE31" s="2"/>
      <c r="BCF31" s="2"/>
      <c r="BCG31" s="2"/>
      <c r="BCH31" s="2"/>
      <c r="BCI31" s="2"/>
      <c r="BCJ31" s="2"/>
      <c r="BCK31" s="2"/>
      <c r="BCL31" s="2"/>
      <c r="BCM31" s="2"/>
      <c r="BCN31" s="2"/>
      <c r="BCO31" s="2"/>
      <c r="BCP31" s="2"/>
      <c r="BCQ31" s="2"/>
      <c r="BCR31" s="2"/>
      <c r="BCS31" s="2"/>
      <c r="BCT31" s="2"/>
      <c r="BCU31" s="2"/>
      <c r="BCV31" s="2"/>
      <c r="BCW31" s="2"/>
      <c r="BCX31" s="2"/>
      <c r="BCY31" s="2"/>
      <c r="BCZ31" s="2"/>
      <c r="BDA31" s="2"/>
      <c r="BDB31" s="2"/>
      <c r="BDC31" s="2"/>
      <c r="BDD31" s="2"/>
      <c r="BDE31" s="2"/>
      <c r="BDF31" s="2"/>
      <c r="BDG31" s="2"/>
      <c r="BDH31" s="2"/>
      <c r="BDI31" s="2"/>
      <c r="BDJ31" s="2"/>
      <c r="BDK31" s="2"/>
      <c r="BDL31" s="2"/>
      <c r="BDM31" s="2"/>
      <c r="BDN31" s="2"/>
      <c r="BDO31" s="2"/>
      <c r="BDP31" s="2"/>
      <c r="BDQ31" s="2"/>
      <c r="BDR31" s="2"/>
      <c r="BDS31" s="2"/>
      <c r="BDT31" s="2"/>
      <c r="BDU31" s="2"/>
      <c r="BDV31" s="2"/>
      <c r="BDW31" s="2"/>
      <c r="BDX31" s="2"/>
      <c r="BDY31" s="2"/>
      <c r="BDZ31" s="2"/>
      <c r="BEA31" s="2"/>
      <c r="BEB31" s="2"/>
      <c r="BEC31" s="2"/>
      <c r="BED31" s="2"/>
      <c r="BEE31" s="2"/>
      <c r="BEF31" s="2"/>
      <c r="BEG31" s="2"/>
      <c r="BEH31" s="2"/>
      <c r="BEI31" s="2"/>
      <c r="BEJ31" s="2"/>
      <c r="BEK31" s="2"/>
      <c r="BEL31" s="2"/>
      <c r="BEM31" s="2"/>
      <c r="BEN31" s="2"/>
      <c r="BEO31" s="2"/>
      <c r="BEP31" s="2"/>
      <c r="BEQ31" s="2"/>
      <c r="BER31" s="2"/>
      <c r="BES31" s="2"/>
      <c r="BET31" s="2"/>
      <c r="BEU31" s="2"/>
      <c r="BEV31" s="2"/>
      <c r="BEW31" s="2"/>
      <c r="BEX31" s="2"/>
      <c r="BEY31" s="2"/>
      <c r="BEZ31" s="2"/>
      <c r="BFA31" s="2"/>
      <c r="BFB31" s="2"/>
      <c r="BFC31" s="2"/>
      <c r="BFD31" s="2"/>
      <c r="BFE31" s="2"/>
      <c r="BFF31" s="2"/>
      <c r="BFG31" s="2"/>
      <c r="BFH31" s="2"/>
      <c r="BFI31" s="2"/>
      <c r="BFJ31" s="2"/>
      <c r="BFK31" s="2"/>
      <c r="BFL31" s="2"/>
      <c r="BFM31" s="2"/>
      <c r="BFN31" s="2"/>
      <c r="BFO31" s="2"/>
      <c r="BFP31" s="2"/>
      <c r="BFQ31" s="2"/>
      <c r="BFR31" s="2"/>
      <c r="BFS31" s="2"/>
      <c r="BFT31" s="2"/>
      <c r="BFU31" s="2"/>
      <c r="BFV31" s="2"/>
      <c r="BFW31" s="2"/>
      <c r="BFX31" s="2"/>
      <c r="BFY31" s="2"/>
      <c r="BFZ31" s="2"/>
      <c r="BGA31" s="2"/>
      <c r="BGB31" s="2"/>
      <c r="BGC31" s="2"/>
      <c r="BGD31" s="2"/>
      <c r="BGE31" s="2"/>
      <c r="BGF31" s="2"/>
      <c r="BGG31" s="2"/>
      <c r="BGH31" s="2"/>
      <c r="BGI31" s="2"/>
      <c r="BGJ31" s="2"/>
      <c r="BGK31" s="2"/>
      <c r="BGL31" s="2"/>
      <c r="BGM31" s="2"/>
      <c r="BGN31" s="2"/>
      <c r="BGO31" s="2"/>
      <c r="BGP31" s="2"/>
      <c r="BGQ31" s="2"/>
      <c r="BGR31" s="2"/>
      <c r="BGS31" s="2"/>
      <c r="BGT31" s="2"/>
      <c r="BGU31" s="2"/>
      <c r="BGV31" s="2"/>
      <c r="BGW31" s="2"/>
      <c r="BGX31" s="2"/>
      <c r="BGY31" s="2"/>
      <c r="BGZ31" s="2"/>
      <c r="BHA31" s="2"/>
      <c r="BHB31" s="2"/>
      <c r="BHC31" s="2"/>
      <c r="BHD31" s="2"/>
      <c r="BHE31" s="2"/>
      <c r="BHF31" s="2"/>
      <c r="BHG31" s="2"/>
      <c r="BHH31" s="2"/>
      <c r="BHI31" s="2"/>
      <c r="BHJ31" s="2"/>
      <c r="BHK31" s="2"/>
      <c r="BHL31" s="2"/>
      <c r="BHM31" s="2"/>
      <c r="BHN31" s="2"/>
      <c r="BHO31" s="2"/>
      <c r="BHP31" s="2"/>
      <c r="BHQ31" s="2"/>
      <c r="BHR31" s="2"/>
      <c r="BHS31" s="2"/>
      <c r="BHT31" s="2"/>
      <c r="BHU31" s="2"/>
      <c r="BHV31" s="2"/>
      <c r="BHW31" s="2"/>
      <c r="BHX31" s="2"/>
      <c r="BHY31" s="2"/>
      <c r="BHZ31" s="2"/>
      <c r="BIA31" s="2"/>
      <c r="BIB31" s="2"/>
      <c r="BIC31" s="2"/>
      <c r="BID31" s="2"/>
      <c r="BIE31" s="2"/>
      <c r="BIF31" s="2"/>
      <c r="BIG31" s="2"/>
      <c r="BIH31" s="2"/>
      <c r="BII31" s="2"/>
      <c r="BIJ31" s="2"/>
      <c r="BIK31" s="2"/>
      <c r="BIL31" s="2"/>
      <c r="BIM31" s="2"/>
      <c r="BIN31" s="2"/>
      <c r="BIO31" s="2"/>
      <c r="BIP31" s="2"/>
      <c r="BIQ31" s="2"/>
      <c r="BIR31" s="2"/>
      <c r="BIS31" s="2"/>
      <c r="BIT31" s="2"/>
      <c r="BIU31" s="2"/>
      <c r="BIV31" s="2"/>
      <c r="BIW31" s="2"/>
      <c r="BIX31" s="2"/>
      <c r="BIY31" s="2"/>
      <c r="BIZ31" s="2"/>
      <c r="BJA31" s="2"/>
      <c r="BJB31" s="2"/>
      <c r="BJC31" s="2"/>
      <c r="BJD31" s="2"/>
      <c r="BJE31" s="2"/>
      <c r="BJF31" s="2"/>
      <c r="BJG31" s="2"/>
      <c r="BJH31" s="2"/>
      <c r="BJI31" s="2"/>
      <c r="BJJ31" s="2"/>
      <c r="BJK31" s="2"/>
      <c r="BJL31" s="2"/>
      <c r="BJM31" s="2"/>
      <c r="BJN31" s="2"/>
      <c r="BJO31" s="2"/>
      <c r="BJP31" s="2"/>
      <c r="BJQ31" s="2"/>
      <c r="BJR31" s="2"/>
      <c r="BJS31" s="2"/>
      <c r="BJT31" s="2"/>
      <c r="BJU31" s="2"/>
      <c r="BJV31" s="2"/>
      <c r="BJW31" s="2"/>
      <c r="BJX31" s="2"/>
      <c r="BJY31" s="2"/>
      <c r="BJZ31" s="2"/>
      <c r="BKA31" s="2"/>
      <c r="BKB31" s="2"/>
      <c r="BKC31" s="2"/>
      <c r="BKD31" s="2"/>
      <c r="BKE31" s="2"/>
      <c r="BKF31" s="2"/>
      <c r="BKG31" s="2"/>
      <c r="BKH31" s="2"/>
      <c r="BKI31" s="2"/>
      <c r="BKJ31" s="2"/>
      <c r="BKK31" s="2"/>
      <c r="BKL31" s="2"/>
      <c r="BKM31" s="2"/>
      <c r="BKN31" s="2"/>
      <c r="BKO31" s="2"/>
      <c r="BKP31" s="2"/>
      <c r="BKQ31" s="2"/>
      <c r="BKR31" s="2"/>
      <c r="BKS31" s="2"/>
      <c r="BKT31" s="2"/>
      <c r="BKU31" s="2"/>
      <c r="BKV31" s="2"/>
      <c r="BKW31" s="2"/>
      <c r="BKX31" s="2"/>
      <c r="BKY31" s="2"/>
      <c r="BKZ31" s="2"/>
      <c r="BLA31" s="2"/>
      <c r="BLB31" s="2"/>
      <c r="BLC31" s="2"/>
      <c r="BLD31" s="2"/>
      <c r="BLE31" s="2"/>
      <c r="BLF31" s="2"/>
      <c r="BLG31" s="2"/>
      <c r="BLH31" s="2"/>
      <c r="BLI31" s="2"/>
      <c r="BLJ31" s="2"/>
      <c r="BLK31" s="2"/>
      <c r="BLL31" s="2"/>
      <c r="BLM31" s="2"/>
      <c r="BLN31" s="2"/>
      <c r="BLO31" s="2"/>
      <c r="BLP31" s="2"/>
      <c r="BLQ31" s="2"/>
      <c r="BLR31" s="2"/>
      <c r="BLS31" s="2"/>
      <c r="BLT31" s="2"/>
      <c r="BLU31" s="2"/>
      <c r="BLV31" s="2"/>
      <c r="BLW31" s="2"/>
      <c r="BLX31" s="2"/>
      <c r="BLY31" s="2"/>
      <c r="BLZ31" s="2"/>
      <c r="BMA31" s="2"/>
      <c r="BMB31" s="2"/>
      <c r="BMC31" s="2"/>
      <c r="BMD31" s="2"/>
      <c r="BME31" s="2"/>
      <c r="BMF31" s="2"/>
      <c r="BMG31" s="2"/>
      <c r="BMH31" s="2"/>
      <c r="BMI31" s="2"/>
      <c r="BMJ31" s="2"/>
      <c r="BMK31" s="2"/>
      <c r="BML31" s="2"/>
      <c r="BMM31" s="2"/>
      <c r="BMN31" s="2"/>
      <c r="BMO31" s="2"/>
      <c r="BMP31" s="2"/>
      <c r="BMQ31" s="2"/>
      <c r="BMR31" s="2"/>
      <c r="BMS31" s="2"/>
      <c r="BMT31" s="2"/>
      <c r="BMU31" s="2"/>
      <c r="BMV31" s="2"/>
      <c r="BMW31" s="2"/>
      <c r="BMX31" s="2"/>
      <c r="BMY31" s="2"/>
      <c r="BMZ31" s="2"/>
      <c r="BNA31" s="2"/>
      <c r="BNB31" s="2"/>
      <c r="BNC31" s="2"/>
      <c r="BND31" s="2"/>
      <c r="BNE31" s="2"/>
      <c r="BNF31" s="2"/>
      <c r="BNG31" s="2"/>
      <c r="BNH31" s="2"/>
      <c r="BNI31" s="2"/>
      <c r="BNJ31" s="2"/>
      <c r="BNK31" s="2"/>
      <c r="BNL31" s="2"/>
      <c r="BNM31" s="2"/>
      <c r="BNN31" s="2"/>
      <c r="BNO31" s="2"/>
      <c r="BNP31" s="2"/>
      <c r="BNQ31" s="2"/>
      <c r="BNR31" s="2"/>
      <c r="BNS31" s="2"/>
      <c r="BNT31" s="2"/>
      <c r="BNU31" s="2"/>
      <c r="BNV31" s="2"/>
      <c r="BNW31" s="2"/>
      <c r="BNX31" s="2"/>
      <c r="BNY31" s="2"/>
      <c r="BNZ31" s="2"/>
      <c r="BOA31" s="2"/>
      <c r="BOB31" s="2"/>
      <c r="BOC31" s="2"/>
      <c r="BOD31" s="2"/>
      <c r="BOE31" s="2"/>
      <c r="BOF31" s="2"/>
      <c r="BOG31" s="2"/>
      <c r="BOH31" s="2"/>
      <c r="BOI31" s="2"/>
      <c r="BOJ31" s="2"/>
      <c r="BOK31" s="2"/>
      <c r="BOL31" s="2"/>
      <c r="BOM31" s="2"/>
      <c r="BON31" s="2"/>
      <c r="BOO31" s="2"/>
      <c r="BOP31" s="2"/>
      <c r="BOQ31" s="2"/>
      <c r="BOR31" s="2"/>
      <c r="BOS31" s="2"/>
      <c r="BOT31" s="2"/>
      <c r="BOU31" s="2"/>
      <c r="BOV31" s="2"/>
      <c r="BOW31" s="2"/>
      <c r="BOX31" s="2"/>
      <c r="BOY31" s="2"/>
      <c r="BOZ31" s="2"/>
      <c r="BPA31" s="2"/>
      <c r="BPB31" s="2"/>
      <c r="BPC31" s="2"/>
      <c r="BPD31" s="2"/>
      <c r="BPE31" s="2"/>
      <c r="BPF31" s="2"/>
      <c r="BPG31" s="2"/>
      <c r="BPH31" s="2"/>
      <c r="BPI31" s="2"/>
      <c r="BPJ31" s="2"/>
      <c r="BPK31" s="2"/>
      <c r="BPL31" s="2"/>
      <c r="BPM31" s="2"/>
      <c r="BPN31" s="2"/>
      <c r="BPO31" s="2"/>
      <c r="BPP31" s="2"/>
      <c r="BPQ31" s="2"/>
      <c r="BPR31" s="2"/>
      <c r="BPS31" s="2"/>
      <c r="BPT31" s="2"/>
      <c r="BPU31" s="2"/>
      <c r="BPV31" s="2"/>
      <c r="BPW31" s="2"/>
      <c r="BPX31" s="2"/>
      <c r="BPY31" s="2"/>
      <c r="BPZ31" s="2"/>
      <c r="BQA31" s="2"/>
      <c r="BQB31" s="2"/>
      <c r="BQC31" s="2"/>
      <c r="BQD31" s="2"/>
      <c r="BQE31" s="2"/>
      <c r="BQF31" s="2"/>
      <c r="BQG31" s="2"/>
      <c r="BQH31" s="2"/>
      <c r="BQI31" s="2"/>
      <c r="BQJ31" s="2"/>
      <c r="BQK31" s="2"/>
      <c r="BQL31" s="2"/>
      <c r="BQM31" s="2"/>
      <c r="BQN31" s="2"/>
      <c r="BQO31" s="2"/>
      <c r="BQP31" s="2"/>
      <c r="BQQ31" s="2"/>
      <c r="BQR31" s="2"/>
      <c r="BQS31" s="2"/>
      <c r="BQT31" s="2"/>
      <c r="BQU31" s="2"/>
      <c r="BQV31" s="2"/>
      <c r="BQW31" s="2"/>
      <c r="BQX31" s="2"/>
      <c r="BQY31" s="2"/>
      <c r="BQZ31" s="2"/>
      <c r="BRA31" s="2"/>
      <c r="BRB31" s="2"/>
      <c r="BRC31" s="2"/>
      <c r="BRD31" s="2"/>
      <c r="BRE31" s="2"/>
      <c r="BRF31" s="2"/>
      <c r="BRG31" s="2"/>
      <c r="BRH31" s="2"/>
      <c r="BRI31" s="2"/>
      <c r="BRJ31" s="2"/>
      <c r="BRK31" s="2"/>
      <c r="BRL31" s="2"/>
      <c r="BRM31" s="2"/>
      <c r="BRN31" s="2"/>
      <c r="BRO31" s="2"/>
      <c r="BRP31" s="2"/>
      <c r="BRQ31" s="2"/>
      <c r="BRR31" s="2"/>
      <c r="BRS31" s="2"/>
      <c r="BRT31" s="2"/>
      <c r="BRU31" s="2"/>
      <c r="BRV31" s="2"/>
      <c r="BRW31" s="2"/>
      <c r="BRX31" s="2"/>
      <c r="BRY31" s="2"/>
      <c r="BRZ31" s="2"/>
      <c r="BSA31" s="2"/>
      <c r="BSB31" s="2"/>
      <c r="BSC31" s="2"/>
      <c r="BSD31" s="2"/>
      <c r="BSE31" s="2"/>
      <c r="BSF31" s="2"/>
      <c r="BSG31" s="2"/>
      <c r="BSH31" s="2"/>
      <c r="BSI31" s="2"/>
      <c r="BSJ31" s="2"/>
      <c r="BSK31" s="2"/>
      <c r="BSL31" s="2"/>
      <c r="BSM31" s="2"/>
      <c r="BSN31" s="2"/>
      <c r="BSO31" s="2"/>
      <c r="BSP31" s="2"/>
      <c r="BSQ31" s="2"/>
      <c r="BSR31" s="2"/>
      <c r="BSS31" s="2"/>
      <c r="BST31" s="2"/>
      <c r="BSU31" s="2"/>
      <c r="BSV31" s="2"/>
      <c r="BSW31" s="2"/>
      <c r="BSX31" s="2"/>
      <c r="BSY31" s="2"/>
      <c r="BSZ31" s="2"/>
      <c r="BTA31" s="2"/>
      <c r="BTB31" s="2"/>
      <c r="BTC31" s="2"/>
      <c r="BTD31" s="2"/>
      <c r="BTE31" s="2"/>
      <c r="BTF31" s="2"/>
      <c r="BTG31" s="2"/>
      <c r="BTH31" s="2"/>
      <c r="BTI31" s="2"/>
      <c r="BTJ31" s="2"/>
      <c r="BTK31" s="2"/>
      <c r="BTL31" s="2"/>
      <c r="BTM31" s="2"/>
      <c r="BTN31" s="2"/>
      <c r="BTO31" s="2"/>
      <c r="BTP31" s="2"/>
      <c r="BTQ31" s="2"/>
      <c r="BTR31" s="2"/>
      <c r="BTS31" s="2"/>
      <c r="BTT31" s="2"/>
      <c r="BTU31" s="2"/>
      <c r="BTV31" s="2"/>
      <c r="BTW31" s="2"/>
      <c r="BTX31" s="2"/>
      <c r="BTY31" s="2"/>
      <c r="BTZ31" s="2"/>
      <c r="BUA31" s="2"/>
      <c r="BUB31" s="2"/>
      <c r="BUC31" s="2"/>
      <c r="BUD31" s="2"/>
      <c r="BUE31" s="2"/>
      <c r="BUF31" s="2"/>
      <c r="BUG31" s="2"/>
      <c r="BUH31" s="2"/>
      <c r="BUI31" s="2"/>
      <c r="BUJ31" s="2"/>
      <c r="BUK31" s="2"/>
      <c r="BUL31" s="2"/>
      <c r="BUM31" s="2"/>
      <c r="BUN31" s="2"/>
      <c r="BUO31" s="2"/>
      <c r="BUP31" s="2"/>
      <c r="BUQ31" s="2"/>
      <c r="BUR31" s="2"/>
      <c r="BUS31" s="2"/>
      <c r="BUT31" s="2"/>
    </row>
    <row r="32" spans="1:1918" s="2" customFormat="1" ht="14.25" x14ac:dyDescent="0.2">
      <c r="A32" s="22">
        <v>1845</v>
      </c>
      <c r="B32" s="23" t="s">
        <v>37</v>
      </c>
      <c r="C32" s="51">
        <v>4168056.67</v>
      </c>
      <c r="D32" s="52">
        <v>0</v>
      </c>
      <c r="E32" s="52">
        <v>0</v>
      </c>
      <c r="F32" s="52">
        <v>0</v>
      </c>
      <c r="G32" s="53">
        <f t="shared" si="3"/>
        <v>4168056.67</v>
      </c>
      <c r="H32" s="54">
        <v>0</v>
      </c>
      <c r="I32" s="55">
        <v>0</v>
      </c>
      <c r="J32" s="61">
        <v>1935005.1199999999</v>
      </c>
      <c r="K32" s="63">
        <v>0</v>
      </c>
      <c r="L32" s="63">
        <v>0</v>
      </c>
      <c r="M32" s="62">
        <f t="shared" si="4"/>
        <v>1935005.1199999999</v>
      </c>
      <c r="N32" s="64">
        <v>0</v>
      </c>
      <c r="O32" s="64">
        <v>353708.56049999996</v>
      </c>
      <c r="P32" s="25">
        <v>29.890994613752973</v>
      </c>
      <c r="Q32" s="28">
        <f t="shared" si="5"/>
        <v>3.3454892114560007E-2</v>
      </c>
      <c r="R32" s="34">
        <v>45</v>
      </c>
      <c r="S32" s="27">
        <f t="shared" si="6"/>
        <v>2.2222222222222223E-2</v>
      </c>
      <c r="T32" s="73">
        <f t="shared" si="10"/>
        <v>139441.88622222224</v>
      </c>
      <c r="U32" s="73">
        <f t="shared" si="2"/>
        <v>43000.113777777777</v>
      </c>
      <c r="V32" s="74">
        <f t="shared" si="9"/>
        <v>3930.0951166666664</v>
      </c>
      <c r="W32" s="71">
        <v>0</v>
      </c>
      <c r="X32" s="75">
        <f t="shared" si="7"/>
        <v>186372.09511666666</v>
      </c>
      <c r="Y32" s="91">
        <v>186372.09511666666</v>
      </c>
      <c r="Z32" s="94">
        <f t="shared" si="8"/>
        <v>0</v>
      </c>
    </row>
    <row r="33" spans="1:26" ht="14.25" x14ac:dyDescent="0.2">
      <c r="A33" s="22">
        <v>1850</v>
      </c>
      <c r="B33" s="23" t="s">
        <v>38</v>
      </c>
      <c r="C33" s="51">
        <v>3765974.2300000004</v>
      </c>
      <c r="D33" s="52">
        <v>243162.05509999994</v>
      </c>
      <c r="E33" s="52">
        <v>0</v>
      </c>
      <c r="F33" s="52">
        <v>18461.969999999998</v>
      </c>
      <c r="G33" s="53">
        <f t="shared" si="3"/>
        <v>3504350.2049000002</v>
      </c>
      <c r="H33" s="54">
        <v>0</v>
      </c>
      <c r="I33" s="55">
        <v>0</v>
      </c>
      <c r="J33" s="61">
        <v>1805057.8</v>
      </c>
      <c r="K33" s="63">
        <v>0</v>
      </c>
      <c r="L33" s="63">
        <v>0</v>
      </c>
      <c r="M33" s="62">
        <f t="shared" si="4"/>
        <v>1805057.8</v>
      </c>
      <c r="N33" s="64">
        <v>0</v>
      </c>
      <c r="O33" s="64">
        <v>239682.00200000004</v>
      </c>
      <c r="P33" s="25">
        <v>32.826485072658862</v>
      </c>
      <c r="Q33" s="28">
        <f t="shared" si="5"/>
        <v>3.0463206699912527E-2</v>
      </c>
      <c r="R33" s="34">
        <v>45</v>
      </c>
      <c r="S33" s="27">
        <f t="shared" si="6"/>
        <v>2.2222222222222223E-2</v>
      </c>
      <c r="T33" s="73">
        <f t="shared" si="10"/>
        <v>106753.74464074953</v>
      </c>
      <c r="U33" s="73">
        <f t="shared" si="2"/>
        <v>40112.395555555559</v>
      </c>
      <c r="V33" s="74">
        <f t="shared" si="9"/>
        <v>2663.1333555555561</v>
      </c>
      <c r="W33" s="71">
        <v>0</v>
      </c>
      <c r="X33" s="75">
        <f t="shared" si="7"/>
        <v>149529.27355186065</v>
      </c>
      <c r="Y33" s="91">
        <v>149529.27355186065</v>
      </c>
      <c r="Z33" s="94">
        <f t="shared" si="8"/>
        <v>0</v>
      </c>
    </row>
    <row r="34" spans="1:26" ht="14.25" x14ac:dyDescent="0.2">
      <c r="A34" s="22">
        <v>1850</v>
      </c>
      <c r="B34" s="23" t="s">
        <v>93</v>
      </c>
      <c r="C34" s="51">
        <v>96563.029999999737</v>
      </c>
      <c r="D34" s="52">
        <v>0</v>
      </c>
      <c r="E34" s="52">
        <v>0</v>
      </c>
      <c r="F34" s="52">
        <v>0</v>
      </c>
      <c r="G34" s="53">
        <f t="shared" si="3"/>
        <v>96563.029999999737</v>
      </c>
      <c r="H34" s="54">
        <v>0</v>
      </c>
      <c r="I34" s="55">
        <v>0</v>
      </c>
      <c r="J34" s="61">
        <v>-7766.580000000009</v>
      </c>
      <c r="K34" s="63">
        <v>0</v>
      </c>
      <c r="L34" s="63">
        <v>0</v>
      </c>
      <c r="M34" s="62">
        <f t="shared" si="4"/>
        <v>-7766.580000000009</v>
      </c>
      <c r="N34" s="64">
        <v>0</v>
      </c>
      <c r="O34" s="64">
        <v>0</v>
      </c>
      <c r="P34" s="25">
        <v>34.66617274862196</v>
      </c>
      <c r="Q34" s="28">
        <f t="shared" si="5"/>
        <v>2.8846564841506817E-2</v>
      </c>
      <c r="R34" s="34">
        <v>45</v>
      </c>
      <c r="S34" s="27">
        <f t="shared" si="6"/>
        <v>2.2222222222222223E-2</v>
      </c>
      <c r="T34" s="73">
        <f t="shared" si="10"/>
        <v>2785.5117061873607</v>
      </c>
      <c r="U34" s="73">
        <f t="shared" si="2"/>
        <v>-172.59066666666686</v>
      </c>
      <c r="V34" s="74">
        <f t="shared" si="9"/>
        <v>0</v>
      </c>
      <c r="W34" s="71">
        <v>0</v>
      </c>
      <c r="X34" s="75">
        <f t="shared" si="7"/>
        <v>2612.9210395206937</v>
      </c>
      <c r="Y34" s="91">
        <v>2612.921177984213</v>
      </c>
      <c r="Z34" s="94">
        <f t="shared" si="8"/>
        <v>1.3846351930624223E-4</v>
      </c>
    </row>
    <row r="35" spans="1:26" ht="14.25" x14ac:dyDescent="0.2">
      <c r="A35" s="22">
        <v>1850</v>
      </c>
      <c r="B35" s="23" t="s">
        <v>95</v>
      </c>
      <c r="C35" s="51">
        <v>9004.7800000000007</v>
      </c>
      <c r="D35" s="52">
        <v>0</v>
      </c>
      <c r="E35" s="52">
        <v>0</v>
      </c>
      <c r="F35" s="52">
        <v>0</v>
      </c>
      <c r="G35" s="53">
        <f t="shared" si="3"/>
        <v>9004.7800000000007</v>
      </c>
      <c r="H35" s="54">
        <v>0</v>
      </c>
      <c r="I35" s="55">
        <v>0</v>
      </c>
      <c r="J35" s="61">
        <v>0</v>
      </c>
      <c r="K35" s="63">
        <v>0</v>
      </c>
      <c r="L35" s="63">
        <v>0</v>
      </c>
      <c r="M35" s="62">
        <f t="shared" si="4"/>
        <v>0</v>
      </c>
      <c r="N35" s="64">
        <v>0</v>
      </c>
      <c r="O35" s="64">
        <v>0</v>
      </c>
      <c r="P35" s="25">
        <v>30.343664768215472</v>
      </c>
      <c r="Q35" s="28">
        <f t="shared" si="5"/>
        <v>3.2955808325680055E-2</v>
      </c>
      <c r="R35" s="34">
        <v>45</v>
      </c>
      <c r="S35" s="27">
        <f t="shared" si="6"/>
        <v>2.2222222222222223E-2</v>
      </c>
      <c r="T35" s="73">
        <f t="shared" si="10"/>
        <v>296.75980369491725</v>
      </c>
      <c r="U35" s="73">
        <f t="shared" si="2"/>
        <v>0</v>
      </c>
      <c r="V35" s="74">
        <f t="shared" si="9"/>
        <v>0</v>
      </c>
      <c r="W35" s="71">
        <v>0</v>
      </c>
      <c r="X35" s="75">
        <f t="shared" si="7"/>
        <v>296.75980369491725</v>
      </c>
      <c r="Y35" s="91">
        <v>296.75980369491725</v>
      </c>
      <c r="Z35" s="94">
        <f t="shared" si="8"/>
        <v>0</v>
      </c>
    </row>
    <row r="36" spans="1:26" ht="14.25" x14ac:dyDescent="0.2">
      <c r="A36" s="22">
        <v>1850</v>
      </c>
      <c r="B36" s="23" t="s">
        <v>94</v>
      </c>
      <c r="C36" s="51">
        <v>73440.509999999995</v>
      </c>
      <c r="D36" s="52">
        <v>0</v>
      </c>
      <c r="E36" s="52">
        <v>0</v>
      </c>
      <c r="F36" s="52">
        <v>0</v>
      </c>
      <c r="G36" s="53">
        <f t="shared" si="3"/>
        <v>73440.509999999995</v>
      </c>
      <c r="H36" s="54">
        <v>0</v>
      </c>
      <c r="I36" s="55">
        <v>0</v>
      </c>
      <c r="J36" s="61">
        <v>70843.14</v>
      </c>
      <c r="K36" s="63">
        <v>0</v>
      </c>
      <c r="L36" s="63">
        <v>0</v>
      </c>
      <c r="M36" s="62">
        <f t="shared" si="4"/>
        <v>70843.14</v>
      </c>
      <c r="N36" s="64">
        <v>0</v>
      </c>
      <c r="O36" s="64">
        <v>0</v>
      </c>
      <c r="P36" s="25">
        <v>41.120323729373048</v>
      </c>
      <c r="Q36" s="28">
        <f t="shared" si="5"/>
        <v>2.4318874690319632E-2</v>
      </c>
      <c r="R36" s="34">
        <v>45</v>
      </c>
      <c r="S36" s="27">
        <f t="shared" si="6"/>
        <v>2.2222222222222223E-2</v>
      </c>
      <c r="T36" s="73">
        <f t="shared" si="10"/>
        <v>1785.9905598831658</v>
      </c>
      <c r="U36" s="73">
        <f t="shared" si="2"/>
        <v>1574.2919999999999</v>
      </c>
      <c r="V36" s="74">
        <f t="shared" si="9"/>
        <v>0</v>
      </c>
      <c r="W36" s="71">
        <v>0</v>
      </c>
      <c r="X36" s="75">
        <f t="shared" si="7"/>
        <v>3360.282559883166</v>
      </c>
      <c r="Y36" s="91">
        <v>3360.2827155239647</v>
      </c>
      <c r="Z36" s="94">
        <f t="shared" si="8"/>
        <v>1.556407987663988E-4</v>
      </c>
    </row>
    <row r="37" spans="1:26" ht="14.25" x14ac:dyDescent="0.2">
      <c r="A37" s="22">
        <v>1855</v>
      </c>
      <c r="B37" s="23" t="s">
        <v>39</v>
      </c>
      <c r="C37" s="51">
        <v>443106.85</v>
      </c>
      <c r="D37" s="52">
        <v>0</v>
      </c>
      <c r="E37" s="52">
        <v>0</v>
      </c>
      <c r="F37" s="52">
        <v>0</v>
      </c>
      <c r="G37" s="53">
        <f t="shared" si="3"/>
        <v>443106.85</v>
      </c>
      <c r="H37" s="54">
        <v>0</v>
      </c>
      <c r="I37" s="55">
        <v>0</v>
      </c>
      <c r="J37" s="61">
        <v>74614.37</v>
      </c>
      <c r="K37" s="63">
        <v>0</v>
      </c>
      <c r="L37" s="63">
        <v>0</v>
      </c>
      <c r="M37" s="62">
        <f t="shared" si="4"/>
        <v>74614.37</v>
      </c>
      <c r="N37" s="64">
        <v>0</v>
      </c>
      <c r="O37" s="64">
        <v>85000.005000000005</v>
      </c>
      <c r="P37" s="25">
        <v>55.084048120454398</v>
      </c>
      <c r="Q37" s="28">
        <f t="shared" si="5"/>
        <v>1.8154076073226531E-2</v>
      </c>
      <c r="R37" s="34">
        <v>60</v>
      </c>
      <c r="S37" s="27">
        <f t="shared" si="6"/>
        <v>1.6666666666666666E-2</v>
      </c>
      <c r="T37" s="73">
        <f t="shared" si="10"/>
        <v>8044.1954634677768</v>
      </c>
      <c r="U37" s="73">
        <f t="shared" si="2"/>
        <v>1243.5728333333332</v>
      </c>
      <c r="V37" s="74">
        <f t="shared" si="9"/>
        <v>708.33337500000005</v>
      </c>
      <c r="W37" s="71">
        <v>0</v>
      </c>
      <c r="X37" s="75">
        <f t="shared" si="7"/>
        <v>9996.1016718011106</v>
      </c>
      <c r="Y37" s="91">
        <v>9996.1033750000006</v>
      </c>
      <c r="Z37" s="94">
        <f t="shared" si="8"/>
        <v>1.7031988900271244E-3</v>
      </c>
    </row>
    <row r="38" spans="1:26" ht="14.25" x14ac:dyDescent="0.2">
      <c r="A38" s="22">
        <v>1855</v>
      </c>
      <c r="B38" s="23" t="s">
        <v>61</v>
      </c>
      <c r="C38" s="51">
        <v>1679060.21</v>
      </c>
      <c r="D38" s="52">
        <v>0</v>
      </c>
      <c r="E38" s="52">
        <v>0</v>
      </c>
      <c r="F38" s="52">
        <v>0</v>
      </c>
      <c r="G38" s="53">
        <f t="shared" si="3"/>
        <v>1679060.21</v>
      </c>
      <c r="H38" s="54">
        <v>0</v>
      </c>
      <c r="I38" s="55">
        <v>0</v>
      </c>
      <c r="J38" s="61">
        <v>1318130.0900000001</v>
      </c>
      <c r="K38" s="63">
        <v>0</v>
      </c>
      <c r="L38" s="63">
        <v>0</v>
      </c>
      <c r="M38" s="62">
        <f t="shared" si="4"/>
        <v>1318130.0900000001</v>
      </c>
      <c r="N38" s="64">
        <v>0</v>
      </c>
      <c r="O38" s="64">
        <v>554590.83299999998</v>
      </c>
      <c r="P38" s="25">
        <v>38.612934990754923</v>
      </c>
      <c r="Q38" s="28">
        <f t="shared" si="5"/>
        <v>2.5898057224591438E-2</v>
      </c>
      <c r="R38" s="34">
        <v>45</v>
      </c>
      <c r="S38" s="27">
        <f t="shared" si="6"/>
        <v>2.2222222222222223E-2</v>
      </c>
      <c r="T38" s="73">
        <f t="shared" si="10"/>
        <v>43484.397402114511</v>
      </c>
      <c r="U38" s="73">
        <f>IF(R38=0,0,+M38/R38+N38)</f>
        <v>29291.779777777781</v>
      </c>
      <c r="V38" s="74">
        <f t="shared" si="9"/>
        <v>6162.1203666666661</v>
      </c>
      <c r="W38" s="71">
        <v>0</v>
      </c>
      <c r="X38" s="75">
        <f t="shared" si="7"/>
        <v>78938.297546558955</v>
      </c>
      <c r="Y38" s="91">
        <v>78938.320366666667</v>
      </c>
      <c r="Z38" s="94">
        <f t="shared" si="8"/>
        <v>2.2820107711595483E-2</v>
      </c>
    </row>
    <row r="39" spans="1:26" ht="14.25" x14ac:dyDescent="0.2">
      <c r="A39" s="22">
        <v>1860</v>
      </c>
      <c r="B39" s="23" t="s">
        <v>40</v>
      </c>
      <c r="C39" s="51">
        <v>197059.06000000011</v>
      </c>
      <c r="D39" s="52">
        <v>8067.0549000000001</v>
      </c>
      <c r="E39" s="52">
        <v>2184.4270000000001</v>
      </c>
      <c r="F39" s="52">
        <v>0</v>
      </c>
      <c r="G39" s="53">
        <f t="shared" si="3"/>
        <v>186807.57810000013</v>
      </c>
      <c r="H39" s="54">
        <v>363.90499999999997</v>
      </c>
      <c r="I39" s="55">
        <v>0</v>
      </c>
      <c r="J39" s="61">
        <v>81116.640000000014</v>
      </c>
      <c r="K39" s="63">
        <v>0</v>
      </c>
      <c r="L39" s="63">
        <v>0</v>
      </c>
      <c r="M39" s="62">
        <f t="shared" si="4"/>
        <v>81116.640000000014</v>
      </c>
      <c r="N39" s="64">
        <v>0</v>
      </c>
      <c r="O39" s="64">
        <v>30000.002</v>
      </c>
      <c r="P39" s="25">
        <v>22.919602091593511</v>
      </c>
      <c r="Q39" s="28">
        <f t="shared" si="5"/>
        <v>4.3630774915013978E-2</v>
      </c>
      <c r="R39" s="34">
        <v>25</v>
      </c>
      <c r="S39" s="27">
        <f t="shared" si="6"/>
        <v>0.04</v>
      </c>
      <c r="T39" s="73">
        <f t="shared" si="10"/>
        <v>8514.4643925</v>
      </c>
      <c r="U39" s="73">
        <f t="shared" si="2"/>
        <v>3244.6656000000007</v>
      </c>
      <c r="V39" s="74">
        <f t="shared" si="9"/>
        <v>600.00004000000001</v>
      </c>
      <c r="W39" s="71">
        <v>0</v>
      </c>
      <c r="X39" s="75">
        <f t="shared" si="7"/>
        <v>12359.130032500001</v>
      </c>
      <c r="Y39" s="91">
        <v>12359.130032500001</v>
      </c>
      <c r="Z39" s="94">
        <f t="shared" si="8"/>
        <v>0</v>
      </c>
    </row>
    <row r="40" spans="1:26" ht="14.25" x14ac:dyDescent="0.2">
      <c r="A40" s="22">
        <v>1860</v>
      </c>
      <c r="B40" s="23" t="s">
        <v>41</v>
      </c>
      <c r="C40" s="51">
        <v>1370813.38</v>
      </c>
      <c r="D40" s="52">
        <v>4591.6099999999997</v>
      </c>
      <c r="E40" s="52">
        <v>0</v>
      </c>
      <c r="F40" s="52">
        <v>0</v>
      </c>
      <c r="G40" s="53">
        <f t="shared" si="3"/>
        <v>1366221.7699999998</v>
      </c>
      <c r="H40" s="54">
        <v>0</v>
      </c>
      <c r="I40" s="55">
        <v>0</v>
      </c>
      <c r="J40" s="61">
        <v>260941.81</v>
      </c>
      <c r="K40" s="63">
        <v>0</v>
      </c>
      <c r="L40" s="63">
        <v>0</v>
      </c>
      <c r="M40" s="62">
        <f t="shared" si="4"/>
        <v>260941.81</v>
      </c>
      <c r="N40" s="64">
        <v>0</v>
      </c>
      <c r="O40" s="64">
        <v>45000.001000000004</v>
      </c>
      <c r="P40" s="25">
        <v>12.538163317448651</v>
      </c>
      <c r="Q40" s="28">
        <f t="shared" si="5"/>
        <v>7.975649819526251E-2</v>
      </c>
      <c r="R40" s="34">
        <v>15</v>
      </c>
      <c r="S40" s="27">
        <f t="shared" si="6"/>
        <v>6.6666666666666666E-2</v>
      </c>
      <c r="T40" s="73">
        <f t="shared" si="10"/>
        <v>108965.06413333333</v>
      </c>
      <c r="U40" s="73">
        <f t="shared" si="2"/>
        <v>17396.120666666666</v>
      </c>
      <c r="V40" s="74">
        <f t="shared" si="9"/>
        <v>1500.0000333333335</v>
      </c>
      <c r="W40" s="71">
        <v>0</v>
      </c>
      <c r="X40" s="75">
        <f t="shared" si="7"/>
        <v>127861.18483333333</v>
      </c>
      <c r="Y40" s="91">
        <v>127861.18483333333</v>
      </c>
      <c r="Z40" s="94">
        <f t="shared" si="8"/>
        <v>0</v>
      </c>
    </row>
    <row r="41" spans="1:26" ht="14.25" x14ac:dyDescent="0.2">
      <c r="A41" s="22">
        <v>1860</v>
      </c>
      <c r="B41" s="23" t="s">
        <v>62</v>
      </c>
      <c r="C41" s="51">
        <v>102246.28999999998</v>
      </c>
      <c r="D41" s="52">
        <v>102730.5772</v>
      </c>
      <c r="E41" s="52">
        <v>3716.8123999999998</v>
      </c>
      <c r="F41" s="52">
        <v>0</v>
      </c>
      <c r="G41" s="53">
        <f t="shared" si="3"/>
        <v>-4201.0996000000205</v>
      </c>
      <c r="H41" s="54">
        <v>619.18599999999992</v>
      </c>
      <c r="I41" s="55">
        <v>0</v>
      </c>
      <c r="J41" s="61">
        <v>0</v>
      </c>
      <c r="K41" s="63">
        <v>0</v>
      </c>
      <c r="L41" s="63">
        <v>0</v>
      </c>
      <c r="M41" s="62">
        <f t="shared" si="4"/>
        <v>0</v>
      </c>
      <c r="N41" s="64">
        <v>0</v>
      </c>
      <c r="O41" s="64">
        <v>0</v>
      </c>
      <c r="P41" s="25">
        <v>6.7848749810235063</v>
      </c>
      <c r="Q41" s="28">
        <f t="shared" si="5"/>
        <v>0.14738665086635816</v>
      </c>
      <c r="R41" s="34">
        <v>0</v>
      </c>
      <c r="S41" s="27">
        <f t="shared" si="6"/>
        <v>0</v>
      </c>
      <c r="T41" s="73">
        <f t="shared" si="10"/>
        <v>0</v>
      </c>
      <c r="U41" s="73">
        <f t="shared" si="2"/>
        <v>0</v>
      </c>
      <c r="V41" s="74">
        <f t="shared" si="9"/>
        <v>0</v>
      </c>
      <c r="W41" s="71">
        <v>0</v>
      </c>
      <c r="X41" s="75">
        <f t="shared" si="7"/>
        <v>0</v>
      </c>
      <c r="Y41" s="91">
        <v>0</v>
      </c>
      <c r="Z41" s="94">
        <f t="shared" si="8"/>
        <v>0</v>
      </c>
    </row>
    <row r="42" spans="1:26" ht="14.25" x14ac:dyDescent="0.2">
      <c r="A42" s="22">
        <v>1860</v>
      </c>
      <c r="B42" s="23" t="s">
        <v>63</v>
      </c>
      <c r="C42" s="51">
        <v>0</v>
      </c>
      <c r="D42" s="52">
        <v>0</v>
      </c>
      <c r="E42" s="52">
        <v>0</v>
      </c>
      <c r="F42" s="52">
        <v>0</v>
      </c>
      <c r="G42" s="53">
        <f t="shared" si="3"/>
        <v>0</v>
      </c>
      <c r="H42" s="54">
        <v>0</v>
      </c>
      <c r="I42" s="55">
        <v>0</v>
      </c>
      <c r="J42" s="61">
        <v>27757.63</v>
      </c>
      <c r="K42" s="63">
        <v>0</v>
      </c>
      <c r="L42" s="63">
        <v>0</v>
      </c>
      <c r="M42" s="62">
        <f t="shared" si="4"/>
        <v>27757.63</v>
      </c>
      <c r="N42" s="64">
        <v>0</v>
      </c>
      <c r="O42" s="64">
        <v>0</v>
      </c>
      <c r="P42" s="25">
        <v>0</v>
      </c>
      <c r="Q42" s="28">
        <f t="shared" si="5"/>
        <v>0</v>
      </c>
      <c r="R42" s="34">
        <v>25</v>
      </c>
      <c r="S42" s="27">
        <f t="shared" si="6"/>
        <v>0.04</v>
      </c>
      <c r="T42" s="73">
        <f t="shared" si="10"/>
        <v>0</v>
      </c>
      <c r="U42" s="73">
        <f t="shared" si="2"/>
        <v>1110.3052</v>
      </c>
      <c r="V42" s="74">
        <f t="shared" si="9"/>
        <v>0</v>
      </c>
      <c r="W42" s="71">
        <v>0</v>
      </c>
      <c r="X42" s="75">
        <f t="shared" si="7"/>
        <v>1110.3052</v>
      </c>
      <c r="Y42" s="91">
        <v>1110.3052</v>
      </c>
      <c r="Z42" s="94">
        <f t="shared" si="8"/>
        <v>0</v>
      </c>
    </row>
    <row r="43" spans="1:26" ht="14.25" x14ac:dyDescent="0.2">
      <c r="A43" s="22">
        <v>1860</v>
      </c>
      <c r="B43" s="23" t="s">
        <v>64</v>
      </c>
      <c r="C43" s="51">
        <v>0</v>
      </c>
      <c r="D43" s="52">
        <v>0</v>
      </c>
      <c r="E43" s="52">
        <v>0</v>
      </c>
      <c r="F43" s="52">
        <v>0</v>
      </c>
      <c r="G43" s="53">
        <f t="shared" si="3"/>
        <v>0</v>
      </c>
      <c r="H43" s="54">
        <v>0</v>
      </c>
      <c r="I43" s="55">
        <v>0</v>
      </c>
      <c r="J43" s="61">
        <v>0</v>
      </c>
      <c r="K43" s="63">
        <v>0</v>
      </c>
      <c r="L43" s="63">
        <v>0</v>
      </c>
      <c r="M43" s="62">
        <f t="shared" si="4"/>
        <v>0</v>
      </c>
      <c r="N43" s="64">
        <v>0</v>
      </c>
      <c r="O43" s="64">
        <v>0</v>
      </c>
      <c r="P43" s="25">
        <v>0</v>
      </c>
      <c r="Q43" s="28">
        <f t="shared" si="5"/>
        <v>0</v>
      </c>
      <c r="R43" s="34">
        <v>40</v>
      </c>
      <c r="S43" s="27">
        <f t="shared" si="6"/>
        <v>2.5000000000000001E-2</v>
      </c>
      <c r="T43" s="73">
        <f t="shared" si="10"/>
        <v>0</v>
      </c>
      <c r="U43" s="73">
        <f t="shared" si="2"/>
        <v>0</v>
      </c>
      <c r="V43" s="74">
        <f t="shared" si="9"/>
        <v>0</v>
      </c>
      <c r="W43" s="71">
        <v>0</v>
      </c>
      <c r="X43" s="75">
        <f t="shared" si="7"/>
        <v>0</v>
      </c>
      <c r="Y43" s="91">
        <v>0</v>
      </c>
      <c r="Z43" s="94">
        <f t="shared" si="8"/>
        <v>0</v>
      </c>
    </row>
    <row r="44" spans="1:26" ht="14.25" x14ac:dyDescent="0.2">
      <c r="A44" s="22">
        <v>1860</v>
      </c>
      <c r="B44" s="23" t="s">
        <v>65</v>
      </c>
      <c r="C44" s="51">
        <v>39189.18</v>
      </c>
      <c r="D44" s="52">
        <v>0</v>
      </c>
      <c r="E44" s="52">
        <v>0</v>
      </c>
      <c r="F44" s="52">
        <v>0</v>
      </c>
      <c r="G44" s="53">
        <f t="shared" si="3"/>
        <v>39189.18</v>
      </c>
      <c r="H44" s="54">
        <v>0</v>
      </c>
      <c r="I44" s="55">
        <v>0</v>
      </c>
      <c r="J44" s="61">
        <v>-11501.870000000003</v>
      </c>
      <c r="K44" s="63">
        <v>0</v>
      </c>
      <c r="L44" s="63">
        <v>0</v>
      </c>
      <c r="M44" s="62">
        <f t="shared" si="4"/>
        <v>-11501.870000000003</v>
      </c>
      <c r="N44" s="64">
        <v>0</v>
      </c>
      <c r="O44" s="64">
        <v>0</v>
      </c>
      <c r="P44" s="25">
        <v>17.489919783968148</v>
      </c>
      <c r="Q44" s="28">
        <f t="shared" si="5"/>
        <v>5.7175791104349935E-2</v>
      </c>
      <c r="R44" s="34">
        <v>25</v>
      </c>
      <c r="S44" s="27">
        <f t="shared" si="6"/>
        <v>0.04</v>
      </c>
      <c r="T44" s="73">
        <f t="shared" si="10"/>
        <v>2240.6723692307687</v>
      </c>
      <c r="U44" s="73">
        <f t="shared" si="2"/>
        <v>-460.0748000000001</v>
      </c>
      <c r="V44" s="74">
        <f t="shared" si="9"/>
        <v>0</v>
      </c>
      <c r="W44" s="71">
        <v>0</v>
      </c>
      <c r="X44" s="75">
        <f t="shared" si="7"/>
        <v>1780.5975692307686</v>
      </c>
      <c r="Y44" s="91">
        <v>1780.5975692307688</v>
      </c>
      <c r="Z44" s="94">
        <f t="shared" si="8"/>
        <v>2.2737367544323206E-13</v>
      </c>
    </row>
    <row r="45" spans="1:26" ht="14.25" x14ac:dyDescent="0.2">
      <c r="A45" s="22">
        <v>1860</v>
      </c>
      <c r="B45" s="23" t="s">
        <v>96</v>
      </c>
      <c r="C45" s="51">
        <v>46634.38</v>
      </c>
      <c r="D45" s="52">
        <v>0</v>
      </c>
      <c r="E45" s="52">
        <v>0</v>
      </c>
      <c r="F45" s="52">
        <v>0</v>
      </c>
      <c r="G45" s="53">
        <f t="shared" si="3"/>
        <v>46634.38</v>
      </c>
      <c r="H45" s="54">
        <v>0</v>
      </c>
      <c r="I45" s="55">
        <v>0</v>
      </c>
      <c r="J45" s="61">
        <v>-17898.559999999998</v>
      </c>
      <c r="K45" s="63">
        <v>0</v>
      </c>
      <c r="L45" s="63">
        <v>0</v>
      </c>
      <c r="M45" s="62">
        <f t="shared" si="4"/>
        <v>-17898.559999999998</v>
      </c>
      <c r="N45" s="64">
        <v>0</v>
      </c>
      <c r="O45" s="64">
        <v>0</v>
      </c>
      <c r="P45" s="25">
        <v>14.006045590407144</v>
      </c>
      <c r="Q45" s="28">
        <f t="shared" si="5"/>
        <v>7.139773989347202E-2</v>
      </c>
      <c r="R45" s="34">
        <v>15</v>
      </c>
      <c r="S45" s="27">
        <f t="shared" si="6"/>
        <v>6.6666666666666666E-2</v>
      </c>
      <c r="T45" s="73">
        <f t="shared" si="10"/>
        <v>3329.5893333333333</v>
      </c>
      <c r="U45" s="73">
        <f t="shared" si="2"/>
        <v>-1193.2373333333333</v>
      </c>
      <c r="V45" s="74">
        <f t="shared" si="9"/>
        <v>0</v>
      </c>
      <c r="W45" s="71">
        <v>0</v>
      </c>
      <c r="X45" s="75">
        <f t="shared" si="7"/>
        <v>2136.3519999999999</v>
      </c>
      <c r="Y45" s="91">
        <v>2136.3519999999999</v>
      </c>
      <c r="Z45" s="94">
        <f t="shared" si="8"/>
        <v>0</v>
      </c>
    </row>
    <row r="46" spans="1:26" ht="14.25" x14ac:dyDescent="0.2">
      <c r="A46" s="22">
        <v>1860</v>
      </c>
      <c r="B46" s="23" t="s">
        <v>111</v>
      </c>
      <c r="C46" s="51">
        <v>0</v>
      </c>
      <c r="D46" s="52">
        <v>0</v>
      </c>
      <c r="E46" s="52">
        <v>0</v>
      </c>
      <c r="F46" s="52">
        <v>0</v>
      </c>
      <c r="G46" s="53">
        <f t="shared" si="3"/>
        <v>0</v>
      </c>
      <c r="H46" s="54">
        <v>0</v>
      </c>
      <c r="I46" s="55">
        <v>0</v>
      </c>
      <c r="J46" s="61">
        <v>6307.93</v>
      </c>
      <c r="K46" s="63">
        <v>0</v>
      </c>
      <c r="L46" s="63">
        <v>0</v>
      </c>
      <c r="M46" s="62">
        <f t="shared" si="4"/>
        <v>6307.93</v>
      </c>
      <c r="N46" s="64">
        <v>0</v>
      </c>
      <c r="O46" s="64">
        <v>0</v>
      </c>
      <c r="P46" s="25">
        <v>0</v>
      </c>
      <c r="Q46" s="28">
        <f t="shared" si="5"/>
        <v>0</v>
      </c>
      <c r="R46" s="34">
        <v>40</v>
      </c>
      <c r="S46" s="27">
        <f t="shared" si="6"/>
        <v>2.5000000000000001E-2</v>
      </c>
      <c r="T46" s="73">
        <f t="shared" si="10"/>
        <v>0</v>
      </c>
      <c r="U46" s="73">
        <f t="shared" si="2"/>
        <v>157.69825</v>
      </c>
      <c r="V46" s="74">
        <f t="shared" si="9"/>
        <v>0</v>
      </c>
      <c r="W46" s="71">
        <v>0</v>
      </c>
      <c r="X46" s="75">
        <f t="shared" si="7"/>
        <v>157.69825</v>
      </c>
      <c r="Y46" s="91">
        <v>157.69825000000003</v>
      </c>
      <c r="Z46" s="94">
        <f t="shared" si="8"/>
        <v>2.8421709430404007E-14</v>
      </c>
    </row>
    <row r="47" spans="1:26" ht="14.25" x14ac:dyDescent="0.2">
      <c r="A47" s="22">
        <v>1905</v>
      </c>
      <c r="B47" s="23" t="s">
        <v>29</v>
      </c>
      <c r="C47" s="51">
        <v>49000</v>
      </c>
      <c r="D47" s="52">
        <v>0</v>
      </c>
      <c r="E47" s="52">
        <v>0</v>
      </c>
      <c r="F47" s="52">
        <v>0</v>
      </c>
      <c r="G47" s="53">
        <f t="shared" si="3"/>
        <v>49000</v>
      </c>
      <c r="H47" s="54">
        <v>0</v>
      </c>
      <c r="I47" s="55">
        <v>0</v>
      </c>
      <c r="J47" s="61">
        <v>0</v>
      </c>
      <c r="K47" s="63">
        <v>0</v>
      </c>
      <c r="L47" s="63">
        <v>0</v>
      </c>
      <c r="M47" s="62">
        <f t="shared" si="4"/>
        <v>0</v>
      </c>
      <c r="N47" s="64">
        <v>0</v>
      </c>
      <c r="O47" s="64">
        <v>0</v>
      </c>
      <c r="P47" s="25">
        <v>0</v>
      </c>
      <c r="Q47" s="28">
        <f t="shared" si="5"/>
        <v>0</v>
      </c>
      <c r="R47" s="34">
        <v>0</v>
      </c>
      <c r="S47" s="27">
        <f t="shared" si="6"/>
        <v>0</v>
      </c>
      <c r="T47" s="73">
        <f t="shared" si="10"/>
        <v>0</v>
      </c>
      <c r="U47" s="73">
        <f t="shared" si="2"/>
        <v>0</v>
      </c>
      <c r="V47" s="74">
        <f t="shared" si="9"/>
        <v>0</v>
      </c>
      <c r="W47" s="71">
        <v>0</v>
      </c>
      <c r="X47" s="75">
        <f t="shared" si="7"/>
        <v>0</v>
      </c>
      <c r="Y47" s="91">
        <v>0</v>
      </c>
      <c r="Z47" s="94">
        <f t="shared" si="8"/>
        <v>0</v>
      </c>
    </row>
    <row r="48" spans="1:26" ht="14.25" x14ac:dyDescent="0.2">
      <c r="A48" s="22">
        <v>1908</v>
      </c>
      <c r="B48" s="23" t="s">
        <v>42</v>
      </c>
      <c r="C48" s="51">
        <v>678369.83000000007</v>
      </c>
      <c r="D48" s="52">
        <v>0</v>
      </c>
      <c r="E48" s="52">
        <v>0</v>
      </c>
      <c r="F48" s="52">
        <v>0</v>
      </c>
      <c r="G48" s="53">
        <f t="shared" si="3"/>
        <v>678369.83000000007</v>
      </c>
      <c r="H48" s="54">
        <v>0</v>
      </c>
      <c r="I48" s="55">
        <v>0</v>
      </c>
      <c r="J48" s="61">
        <v>144617.49</v>
      </c>
      <c r="K48" s="63">
        <v>0</v>
      </c>
      <c r="L48" s="63">
        <v>0</v>
      </c>
      <c r="M48" s="62">
        <f t="shared" si="4"/>
        <v>144617.49</v>
      </c>
      <c r="N48" s="64">
        <v>0</v>
      </c>
      <c r="O48" s="64">
        <v>51510.100000000006</v>
      </c>
      <c r="P48" s="25">
        <v>39.328800163467413</v>
      </c>
      <c r="Q48" s="28">
        <f t="shared" si="5"/>
        <v>2.5426659238104641E-2</v>
      </c>
      <c r="R48" s="34">
        <v>60</v>
      </c>
      <c r="S48" s="27">
        <f t="shared" si="6"/>
        <v>1.6666666666666666E-2</v>
      </c>
      <c r="T48" s="73">
        <f t="shared" si="10"/>
        <v>17248.678504820975</v>
      </c>
      <c r="U48" s="73">
        <f t="shared" si="2"/>
        <v>2410.2914999999998</v>
      </c>
      <c r="V48" s="74">
        <f t="shared" si="9"/>
        <v>429.25083333333339</v>
      </c>
      <c r="W48" s="71">
        <v>0</v>
      </c>
      <c r="X48" s="75">
        <f t="shared" si="7"/>
        <v>20088.220838154306</v>
      </c>
      <c r="Y48" s="91">
        <v>20088.240833333333</v>
      </c>
      <c r="Z48" s="94">
        <f t="shared" si="8"/>
        <v>1.9995179027318954E-2</v>
      </c>
    </row>
    <row r="49" spans="1:26" ht="14.25" x14ac:dyDescent="0.2">
      <c r="A49" s="22">
        <v>1908</v>
      </c>
      <c r="B49" s="23" t="s">
        <v>66</v>
      </c>
      <c r="C49" s="51">
        <v>1605.5</v>
      </c>
      <c r="D49" s="52">
        <v>1605.6017999999999</v>
      </c>
      <c r="E49" s="52">
        <v>0</v>
      </c>
      <c r="F49" s="52">
        <v>0</v>
      </c>
      <c r="G49" s="53">
        <f t="shared" si="3"/>
        <v>-0.10179999999991196</v>
      </c>
      <c r="H49" s="54">
        <v>0</v>
      </c>
      <c r="I49" s="55">
        <v>0</v>
      </c>
      <c r="J49" s="61">
        <v>0</v>
      </c>
      <c r="K49" s="63">
        <v>0</v>
      </c>
      <c r="L49" s="63">
        <v>0</v>
      </c>
      <c r="M49" s="62">
        <f t="shared" si="4"/>
        <v>0</v>
      </c>
      <c r="N49" s="64">
        <v>0</v>
      </c>
      <c r="O49" s="64">
        <v>0</v>
      </c>
      <c r="P49" s="25">
        <v>0</v>
      </c>
      <c r="Q49" s="28">
        <f t="shared" si="5"/>
        <v>0</v>
      </c>
      <c r="R49" s="34">
        <v>30</v>
      </c>
      <c r="S49" s="27">
        <f t="shared" si="6"/>
        <v>3.3333333333333333E-2</v>
      </c>
      <c r="T49" s="73">
        <f t="shared" si="10"/>
        <v>0</v>
      </c>
      <c r="U49" s="73">
        <f>IF(R49=0,0,+M49/R49+N49)</f>
        <v>0</v>
      </c>
      <c r="V49" s="74">
        <f>IF(R49=0,0,+(O49*0.5)/R49)</f>
        <v>0</v>
      </c>
      <c r="W49" s="71">
        <v>0</v>
      </c>
      <c r="X49" s="75">
        <f t="shared" si="7"/>
        <v>0</v>
      </c>
      <c r="Y49" s="91">
        <v>0</v>
      </c>
      <c r="Z49" s="94">
        <f t="shared" si="8"/>
        <v>0</v>
      </c>
    </row>
    <row r="50" spans="1:26" ht="14.25" x14ac:dyDescent="0.2">
      <c r="A50" s="22">
        <v>1910</v>
      </c>
      <c r="B50" s="23" t="s">
        <v>31</v>
      </c>
      <c r="C50" s="51">
        <v>0</v>
      </c>
      <c r="D50" s="52">
        <v>0</v>
      </c>
      <c r="E50" s="52">
        <v>0</v>
      </c>
      <c r="F50" s="52">
        <v>0</v>
      </c>
      <c r="G50" s="53">
        <f t="shared" si="3"/>
        <v>0</v>
      </c>
      <c r="H50" s="54">
        <v>0</v>
      </c>
      <c r="I50" s="55">
        <v>0</v>
      </c>
      <c r="J50" s="61">
        <v>0</v>
      </c>
      <c r="K50" s="63">
        <v>0</v>
      </c>
      <c r="L50" s="63">
        <v>0</v>
      </c>
      <c r="M50" s="62">
        <f t="shared" si="4"/>
        <v>0</v>
      </c>
      <c r="N50" s="64">
        <v>0</v>
      </c>
      <c r="O50" s="64">
        <v>0</v>
      </c>
      <c r="P50" s="25">
        <v>0</v>
      </c>
      <c r="Q50" s="28">
        <f t="shared" si="5"/>
        <v>0</v>
      </c>
      <c r="R50" s="34">
        <v>0</v>
      </c>
      <c r="S50" s="27">
        <f t="shared" si="6"/>
        <v>0</v>
      </c>
      <c r="T50" s="73">
        <f t="shared" si="10"/>
        <v>0</v>
      </c>
      <c r="U50" s="73">
        <f t="shared" si="2"/>
        <v>0</v>
      </c>
      <c r="V50" s="74">
        <f t="shared" si="9"/>
        <v>0</v>
      </c>
      <c r="W50" s="71">
        <v>0</v>
      </c>
      <c r="X50" s="75">
        <f t="shared" si="7"/>
        <v>0</v>
      </c>
      <c r="Y50" s="91">
        <v>0</v>
      </c>
      <c r="Z50" s="94">
        <f t="shared" si="8"/>
        <v>0</v>
      </c>
    </row>
    <row r="51" spans="1:26" ht="14.25" x14ac:dyDescent="0.2">
      <c r="A51" s="22">
        <v>1915</v>
      </c>
      <c r="B51" s="23" t="s">
        <v>43</v>
      </c>
      <c r="C51" s="51">
        <v>43264.039999999979</v>
      </c>
      <c r="D51" s="52">
        <v>8489.9261000000006</v>
      </c>
      <c r="E51" s="52">
        <v>2692.5911999999998</v>
      </c>
      <c r="F51" s="52">
        <v>0</v>
      </c>
      <c r="G51" s="53">
        <f t="shared" si="3"/>
        <v>32081.522699999983</v>
      </c>
      <c r="H51" s="54">
        <v>242.82959999999997</v>
      </c>
      <c r="I51" s="55">
        <v>0</v>
      </c>
      <c r="J51" s="61">
        <v>13207.12</v>
      </c>
      <c r="K51" s="63">
        <v>0</v>
      </c>
      <c r="L51" s="63">
        <v>0</v>
      </c>
      <c r="M51" s="62">
        <f t="shared" si="4"/>
        <v>13207.12</v>
      </c>
      <c r="N51" s="64">
        <v>0</v>
      </c>
      <c r="O51" s="64">
        <v>6077.75</v>
      </c>
      <c r="P51" s="25">
        <v>7.8269018274802349</v>
      </c>
      <c r="Q51" s="28">
        <f t="shared" si="5"/>
        <v>0.12776447463401192</v>
      </c>
      <c r="R51" s="34">
        <v>10</v>
      </c>
      <c r="S51" s="27">
        <f t="shared" si="6"/>
        <v>0.1</v>
      </c>
      <c r="T51" s="73">
        <f t="shared" si="10"/>
        <v>4341.7084932246253</v>
      </c>
      <c r="U51" s="73">
        <f t="shared" si="2"/>
        <v>1320.712</v>
      </c>
      <c r="V51" s="74">
        <f t="shared" si="9"/>
        <v>303.88749999999999</v>
      </c>
      <c r="W51" s="71">
        <v>0</v>
      </c>
      <c r="X51" s="75">
        <f t="shared" si="7"/>
        <v>5966.3079932246246</v>
      </c>
      <c r="Y51" s="91">
        <v>5966.2874999999995</v>
      </c>
      <c r="Z51" s="94">
        <f t="shared" si="8"/>
        <v>-2.0493224625170114E-2</v>
      </c>
    </row>
    <row r="52" spans="1:26" ht="14.25" x14ac:dyDescent="0.2">
      <c r="A52" s="22">
        <v>1915</v>
      </c>
      <c r="B52" s="23" t="s">
        <v>44</v>
      </c>
      <c r="C52" s="51">
        <v>0</v>
      </c>
      <c r="D52" s="52">
        <v>0</v>
      </c>
      <c r="E52" s="52">
        <v>0</v>
      </c>
      <c r="F52" s="52">
        <v>0</v>
      </c>
      <c r="G52" s="53">
        <f t="shared" si="3"/>
        <v>0</v>
      </c>
      <c r="H52" s="54">
        <v>0</v>
      </c>
      <c r="I52" s="55">
        <v>0</v>
      </c>
      <c r="J52" s="61">
        <v>0</v>
      </c>
      <c r="K52" s="63">
        <v>0</v>
      </c>
      <c r="L52" s="63">
        <v>0</v>
      </c>
      <c r="M52" s="62">
        <f t="shared" si="4"/>
        <v>0</v>
      </c>
      <c r="N52" s="64">
        <v>0</v>
      </c>
      <c r="O52" s="64">
        <v>0</v>
      </c>
      <c r="P52" s="25">
        <v>0</v>
      </c>
      <c r="Q52" s="28">
        <f t="shared" si="5"/>
        <v>0</v>
      </c>
      <c r="R52" s="34">
        <v>0</v>
      </c>
      <c r="S52" s="27">
        <f t="shared" si="6"/>
        <v>0</v>
      </c>
      <c r="T52" s="73">
        <f t="shared" si="10"/>
        <v>0</v>
      </c>
      <c r="U52" s="73">
        <f t="shared" si="2"/>
        <v>0</v>
      </c>
      <c r="V52" s="74">
        <f t="shared" si="9"/>
        <v>0</v>
      </c>
      <c r="W52" s="71">
        <v>0</v>
      </c>
      <c r="X52" s="75">
        <f t="shared" si="7"/>
        <v>0</v>
      </c>
      <c r="Y52" s="91">
        <v>0</v>
      </c>
      <c r="Z52" s="94">
        <f t="shared" si="8"/>
        <v>0</v>
      </c>
    </row>
    <row r="53" spans="1:26" ht="14.25" x14ac:dyDescent="0.2">
      <c r="A53" s="22">
        <v>1920</v>
      </c>
      <c r="B53" s="23" t="s">
        <v>45</v>
      </c>
      <c r="C53" s="51">
        <v>38221.879999999946</v>
      </c>
      <c r="D53" s="52">
        <v>38222.089</v>
      </c>
      <c r="E53" s="52">
        <v>0</v>
      </c>
      <c r="F53" s="52">
        <v>0</v>
      </c>
      <c r="G53" s="53">
        <f t="shared" si="3"/>
        <v>-0.20900000005349284</v>
      </c>
      <c r="H53" s="54">
        <v>0</v>
      </c>
      <c r="I53" s="55">
        <v>0</v>
      </c>
      <c r="J53" s="61">
        <v>90958.079999999987</v>
      </c>
      <c r="K53" s="63">
        <v>44795.18</v>
      </c>
      <c r="L53" s="63">
        <v>18754.03</v>
      </c>
      <c r="M53" s="62">
        <f t="shared" si="4"/>
        <v>27408.869999999988</v>
      </c>
      <c r="N53" s="64">
        <v>3125.6716666666666</v>
      </c>
      <c r="O53" s="64">
        <v>9999.9999999999982</v>
      </c>
      <c r="P53" s="25">
        <v>0</v>
      </c>
      <c r="Q53" s="28">
        <f t="shared" si="5"/>
        <v>0</v>
      </c>
      <c r="R53" s="34">
        <v>3</v>
      </c>
      <c r="S53" s="27">
        <f t="shared" si="6"/>
        <v>0.33333333333333331</v>
      </c>
      <c r="T53" s="73">
        <f t="shared" si="10"/>
        <v>0</v>
      </c>
      <c r="U53" s="73">
        <f>IF(R53=0,0,+M53/R53+N53)</f>
        <v>12261.961666666662</v>
      </c>
      <c r="V53" s="74">
        <f t="shared" si="9"/>
        <v>1666.6666666666663</v>
      </c>
      <c r="W53" s="71">
        <v>0</v>
      </c>
      <c r="X53" s="75">
        <f t="shared" si="7"/>
        <v>13928.628333333329</v>
      </c>
      <c r="Y53" s="91">
        <v>13928.636666666665</v>
      </c>
      <c r="Z53" s="94">
        <f t="shared" si="8"/>
        <v>8.3333333368500462E-3</v>
      </c>
    </row>
    <row r="54" spans="1:26" ht="14.25" x14ac:dyDescent="0.2">
      <c r="A54" s="22">
        <v>1920</v>
      </c>
      <c r="B54" s="23" t="s">
        <v>46</v>
      </c>
      <c r="C54" s="51">
        <v>0</v>
      </c>
      <c r="D54" s="52">
        <v>0</v>
      </c>
      <c r="E54" s="52">
        <v>0</v>
      </c>
      <c r="F54" s="52">
        <v>0</v>
      </c>
      <c r="G54" s="53">
        <f t="shared" si="3"/>
        <v>0</v>
      </c>
      <c r="H54" s="54">
        <v>0</v>
      </c>
      <c r="I54" s="55">
        <v>0</v>
      </c>
      <c r="J54" s="61">
        <v>0</v>
      </c>
      <c r="K54" s="63">
        <v>0</v>
      </c>
      <c r="L54" s="63">
        <v>0</v>
      </c>
      <c r="M54" s="62">
        <f t="shared" si="4"/>
        <v>0</v>
      </c>
      <c r="N54" s="64">
        <v>0</v>
      </c>
      <c r="O54" s="64">
        <v>0</v>
      </c>
      <c r="P54" s="25">
        <v>0</v>
      </c>
      <c r="Q54" s="28">
        <f t="shared" si="5"/>
        <v>0</v>
      </c>
      <c r="R54" s="34">
        <v>0</v>
      </c>
      <c r="S54" s="27">
        <f t="shared" si="6"/>
        <v>0</v>
      </c>
      <c r="T54" s="73">
        <f t="shared" si="10"/>
        <v>0</v>
      </c>
      <c r="U54" s="73">
        <f t="shared" ref="U54:U93" si="11">IF(R54=0,0,+M54/R54+N54)</f>
        <v>0</v>
      </c>
      <c r="V54" s="74">
        <f t="shared" si="9"/>
        <v>0</v>
      </c>
      <c r="W54" s="71">
        <v>0</v>
      </c>
      <c r="X54" s="75">
        <f t="shared" si="7"/>
        <v>0</v>
      </c>
      <c r="Y54" s="91">
        <v>0</v>
      </c>
      <c r="Z54" s="94">
        <f t="shared" si="8"/>
        <v>0</v>
      </c>
    </row>
    <row r="55" spans="1:26" ht="14.25" x14ac:dyDescent="0.2">
      <c r="A55" s="22">
        <v>1920</v>
      </c>
      <c r="B55" s="23" t="s">
        <v>47</v>
      </c>
      <c r="C55" s="51">
        <v>0</v>
      </c>
      <c r="D55" s="52">
        <v>0</v>
      </c>
      <c r="E55" s="52">
        <v>0</v>
      </c>
      <c r="F55" s="52">
        <v>0</v>
      </c>
      <c r="G55" s="53">
        <f t="shared" si="3"/>
        <v>0</v>
      </c>
      <c r="H55" s="54">
        <v>0</v>
      </c>
      <c r="I55" s="55">
        <v>0</v>
      </c>
      <c r="J55" s="61">
        <v>0</v>
      </c>
      <c r="K55" s="63">
        <v>0</v>
      </c>
      <c r="L55" s="63">
        <v>0</v>
      </c>
      <c r="M55" s="62">
        <f t="shared" si="4"/>
        <v>0</v>
      </c>
      <c r="N55" s="64">
        <v>0</v>
      </c>
      <c r="O55" s="64">
        <v>0</v>
      </c>
      <c r="P55" s="25">
        <v>0</v>
      </c>
      <c r="Q55" s="28">
        <f t="shared" si="5"/>
        <v>0</v>
      </c>
      <c r="R55" s="34">
        <v>0</v>
      </c>
      <c r="S55" s="27">
        <f t="shared" si="6"/>
        <v>0</v>
      </c>
      <c r="T55" s="73">
        <f t="shared" si="10"/>
        <v>0</v>
      </c>
      <c r="U55" s="73">
        <f t="shared" si="11"/>
        <v>0</v>
      </c>
      <c r="V55" s="74">
        <f t="shared" si="9"/>
        <v>0</v>
      </c>
      <c r="W55" s="71">
        <v>0</v>
      </c>
      <c r="X55" s="75">
        <f t="shared" si="7"/>
        <v>0</v>
      </c>
      <c r="Y55" s="91">
        <v>0</v>
      </c>
      <c r="Z55" s="94">
        <f t="shared" si="8"/>
        <v>0</v>
      </c>
    </row>
    <row r="56" spans="1:26" ht="14.25" x14ac:dyDescent="0.2">
      <c r="A56" s="22">
        <v>1930</v>
      </c>
      <c r="B56" s="23" t="s">
        <v>48</v>
      </c>
      <c r="C56" s="51">
        <v>11707.149999999965</v>
      </c>
      <c r="D56" s="52">
        <v>11707.110600000002</v>
      </c>
      <c r="E56" s="52">
        <v>0</v>
      </c>
      <c r="F56" s="52">
        <v>0</v>
      </c>
      <c r="G56" s="53">
        <f t="shared" si="3"/>
        <v>3.9399999963279697E-2</v>
      </c>
      <c r="H56" s="54">
        <v>0</v>
      </c>
      <c r="I56" s="55">
        <v>0</v>
      </c>
      <c r="J56" s="61">
        <v>98643.43</v>
      </c>
      <c r="K56" s="63">
        <v>0</v>
      </c>
      <c r="L56" s="63">
        <v>53680.71</v>
      </c>
      <c r="M56" s="62">
        <f t="shared" si="4"/>
        <v>44962.719999999994</v>
      </c>
      <c r="N56" s="64">
        <v>5368.0709999999999</v>
      </c>
      <c r="O56" s="64">
        <v>0</v>
      </c>
      <c r="P56" s="25">
        <v>0</v>
      </c>
      <c r="Q56" s="28">
        <f t="shared" si="5"/>
        <v>0</v>
      </c>
      <c r="R56" s="34">
        <v>5</v>
      </c>
      <c r="S56" s="27">
        <f t="shared" si="6"/>
        <v>0.2</v>
      </c>
      <c r="T56" s="73">
        <f t="shared" si="10"/>
        <v>0</v>
      </c>
      <c r="U56" s="73">
        <f t="shared" si="11"/>
        <v>14360.614999999998</v>
      </c>
      <c r="V56" s="74">
        <f t="shared" si="9"/>
        <v>0</v>
      </c>
      <c r="W56" s="71">
        <v>0</v>
      </c>
      <c r="X56" s="75">
        <f t="shared" si="7"/>
        <v>14360.614999999998</v>
      </c>
      <c r="Y56" s="91">
        <v>14360.62</v>
      </c>
      <c r="Z56" s="94">
        <f t="shared" si="8"/>
        <v>5.0000000028376235E-3</v>
      </c>
    </row>
    <row r="57" spans="1:26" ht="14.25" x14ac:dyDescent="0.2">
      <c r="A57" s="22">
        <v>1930</v>
      </c>
      <c r="B57" s="23" t="s">
        <v>68</v>
      </c>
      <c r="C57" s="51">
        <v>623112.80000000005</v>
      </c>
      <c r="D57" s="52">
        <v>78116.672200000001</v>
      </c>
      <c r="E57" s="52">
        <v>0</v>
      </c>
      <c r="F57" s="52">
        <v>0</v>
      </c>
      <c r="G57" s="53">
        <f t="shared" si="3"/>
        <v>544996.12780000002</v>
      </c>
      <c r="H57" s="54">
        <v>0</v>
      </c>
      <c r="I57" s="55">
        <v>0</v>
      </c>
      <c r="J57" s="61">
        <v>0</v>
      </c>
      <c r="K57" s="63">
        <v>0</v>
      </c>
      <c r="L57" s="63">
        <v>0</v>
      </c>
      <c r="M57" s="62">
        <f t="shared" si="4"/>
        <v>0</v>
      </c>
      <c r="N57" s="64">
        <v>0</v>
      </c>
      <c r="O57" s="64">
        <v>364294.68999999994</v>
      </c>
      <c r="P57" s="25">
        <v>8.8053892745550222</v>
      </c>
      <c r="Q57" s="28">
        <f t="shared" si="5"/>
        <v>0.11356681332530125</v>
      </c>
      <c r="R57" s="34">
        <v>10</v>
      </c>
      <c r="S57" s="27">
        <f t="shared" si="6"/>
        <v>0.1</v>
      </c>
      <c r="T57" s="73">
        <f t="shared" si="10"/>
        <v>61893.473508874624</v>
      </c>
      <c r="U57" s="73">
        <f>IF(R57=0,0,+M57/R57+N57)</f>
        <v>0</v>
      </c>
      <c r="V57" s="74">
        <f>IF(R57=0,0,+(O57*0.5)/R57)</f>
        <v>18214.734499999999</v>
      </c>
      <c r="W57" s="71">
        <v>0</v>
      </c>
      <c r="X57" s="75">
        <f t="shared" si="7"/>
        <v>80108.208008874615</v>
      </c>
      <c r="Y57" s="91">
        <v>80108.224499999997</v>
      </c>
      <c r="Z57" s="94">
        <f t="shared" si="8"/>
        <v>1.6491125381435268E-2</v>
      </c>
    </row>
    <row r="58" spans="1:26" ht="14.25" x14ac:dyDescent="0.2">
      <c r="A58" s="22">
        <v>1930</v>
      </c>
      <c r="B58" s="23" t="s">
        <v>69</v>
      </c>
      <c r="C58" s="51">
        <v>0</v>
      </c>
      <c r="D58" s="52">
        <v>0</v>
      </c>
      <c r="E58" s="52">
        <v>0</v>
      </c>
      <c r="F58" s="52">
        <v>0</v>
      </c>
      <c r="G58" s="53">
        <f t="shared" si="3"/>
        <v>0</v>
      </c>
      <c r="H58" s="54">
        <v>0</v>
      </c>
      <c r="I58" s="55">
        <v>0</v>
      </c>
      <c r="J58" s="61">
        <v>45650</v>
      </c>
      <c r="K58" s="63">
        <v>0</v>
      </c>
      <c r="L58" s="63">
        <v>0</v>
      </c>
      <c r="M58" s="62">
        <f t="shared" si="4"/>
        <v>45650</v>
      </c>
      <c r="N58" s="64">
        <v>0</v>
      </c>
      <c r="O58" s="64">
        <v>0</v>
      </c>
      <c r="P58" s="25">
        <v>0</v>
      </c>
      <c r="Q58" s="28">
        <f t="shared" si="5"/>
        <v>0</v>
      </c>
      <c r="R58" s="34">
        <v>15</v>
      </c>
      <c r="S58" s="27">
        <f t="shared" si="6"/>
        <v>6.6666666666666666E-2</v>
      </c>
      <c r="T58" s="73">
        <f t="shared" si="10"/>
        <v>0</v>
      </c>
      <c r="U58" s="73">
        <f>IF(R58=0,0,+M58/R58+N58)</f>
        <v>3043.3333333333335</v>
      </c>
      <c r="V58" s="74">
        <f>IF(R58=0,0,+(O58*0.5)/R58)</f>
        <v>0</v>
      </c>
      <c r="W58" s="71">
        <v>0</v>
      </c>
      <c r="X58" s="75">
        <f t="shared" si="7"/>
        <v>3043.3333333333335</v>
      </c>
      <c r="Y58" s="91">
        <v>3043.33</v>
      </c>
      <c r="Z58" s="94">
        <f t="shared" si="8"/>
        <v>-3.3333333335576754E-3</v>
      </c>
    </row>
    <row r="59" spans="1:26" ht="14.25" x14ac:dyDescent="0.2">
      <c r="A59" s="22">
        <v>1935</v>
      </c>
      <c r="B59" s="23" t="s">
        <v>49</v>
      </c>
      <c r="C59" s="51">
        <v>6308.9300000000039</v>
      </c>
      <c r="D59" s="52">
        <v>810.47440000000006</v>
      </c>
      <c r="E59" s="52">
        <v>723.12210000000005</v>
      </c>
      <c r="F59" s="52">
        <v>0</v>
      </c>
      <c r="G59" s="53">
        <f t="shared" si="3"/>
        <v>4775.3335000000043</v>
      </c>
      <c r="H59" s="54">
        <v>65.214300000000009</v>
      </c>
      <c r="I59" s="55">
        <v>0</v>
      </c>
      <c r="J59" s="61">
        <v>0</v>
      </c>
      <c r="K59" s="63">
        <v>0</v>
      </c>
      <c r="L59" s="63">
        <v>0</v>
      </c>
      <c r="M59" s="62">
        <f t="shared" si="4"/>
        <v>0</v>
      </c>
      <c r="N59" s="64">
        <v>0</v>
      </c>
      <c r="O59" s="64">
        <v>0</v>
      </c>
      <c r="P59" s="25">
        <v>6.5166511669797318</v>
      </c>
      <c r="Q59" s="28">
        <f t="shared" si="5"/>
        <v>0.15345305040525428</v>
      </c>
      <c r="R59" s="34">
        <v>10</v>
      </c>
      <c r="S59" s="27">
        <f t="shared" si="6"/>
        <v>0.1</v>
      </c>
      <c r="T59" s="73">
        <f t="shared" si="10"/>
        <v>798.00379227740007</v>
      </c>
      <c r="U59" s="73">
        <f t="shared" si="11"/>
        <v>0</v>
      </c>
      <c r="V59" s="74">
        <f t="shared" si="9"/>
        <v>0</v>
      </c>
      <c r="W59" s="71">
        <v>0</v>
      </c>
      <c r="X59" s="75">
        <f t="shared" si="7"/>
        <v>798.00379227740007</v>
      </c>
      <c r="Y59" s="91">
        <v>798.02</v>
      </c>
      <c r="Z59" s="94">
        <f t="shared" si="8"/>
        <v>1.6207722599915542E-2</v>
      </c>
    </row>
    <row r="60" spans="1:26" ht="14.25" x14ac:dyDescent="0.2">
      <c r="A60" s="22">
        <v>1940</v>
      </c>
      <c r="B60" s="23" t="s">
        <v>50</v>
      </c>
      <c r="C60" s="51">
        <v>63171.44</v>
      </c>
      <c r="D60" s="52">
        <v>42961.317199999998</v>
      </c>
      <c r="E60" s="52">
        <v>10262.393099999999</v>
      </c>
      <c r="F60" s="52">
        <v>0</v>
      </c>
      <c r="G60" s="53">
        <f t="shared" si="3"/>
        <v>9947.7297000000053</v>
      </c>
      <c r="H60" s="54">
        <v>925.50729999999999</v>
      </c>
      <c r="I60" s="55">
        <v>0</v>
      </c>
      <c r="J60" s="61">
        <v>34926.090000000004</v>
      </c>
      <c r="K60" s="63">
        <v>0</v>
      </c>
      <c r="L60" s="63">
        <v>0</v>
      </c>
      <c r="M60" s="62">
        <f t="shared" si="4"/>
        <v>34926.090000000004</v>
      </c>
      <c r="N60" s="64">
        <v>0</v>
      </c>
      <c r="O60" s="64">
        <v>51031.979999999996</v>
      </c>
      <c r="P60" s="25">
        <v>6.8887905158375808</v>
      </c>
      <c r="Q60" s="28">
        <f t="shared" si="5"/>
        <v>0.14516336324946499</v>
      </c>
      <c r="R60" s="34">
        <v>8</v>
      </c>
      <c r="S60" s="27">
        <f t="shared" si="6"/>
        <v>0.125</v>
      </c>
      <c r="T60" s="73">
        <f t="shared" si="10"/>
        <v>2369.553199948592</v>
      </c>
      <c r="U60" s="73">
        <f t="shared" si="11"/>
        <v>4365.7612500000005</v>
      </c>
      <c r="V60" s="74">
        <f t="shared" si="9"/>
        <v>3189.4987499999997</v>
      </c>
      <c r="W60" s="71">
        <v>0</v>
      </c>
      <c r="X60" s="75">
        <f t="shared" si="7"/>
        <v>9924.8131999485922</v>
      </c>
      <c r="Y60" s="91">
        <v>9924.838749999999</v>
      </c>
      <c r="Z60" s="94">
        <f t="shared" si="8"/>
        <v>2.5550051406753482E-2</v>
      </c>
    </row>
    <row r="61" spans="1:26" ht="14.25" x14ac:dyDescent="0.2">
      <c r="A61" s="22">
        <v>1945</v>
      </c>
      <c r="B61" s="23" t="s">
        <v>51</v>
      </c>
      <c r="C61" s="51">
        <v>0</v>
      </c>
      <c r="D61" s="52">
        <v>0</v>
      </c>
      <c r="E61" s="52">
        <v>0</v>
      </c>
      <c r="F61" s="52">
        <v>0</v>
      </c>
      <c r="G61" s="53">
        <f t="shared" si="3"/>
        <v>0</v>
      </c>
      <c r="H61" s="54">
        <v>0</v>
      </c>
      <c r="I61" s="55">
        <v>0</v>
      </c>
      <c r="J61" s="61">
        <v>0</v>
      </c>
      <c r="K61" s="63">
        <v>0</v>
      </c>
      <c r="L61" s="63">
        <v>0</v>
      </c>
      <c r="M61" s="62">
        <f t="shared" si="4"/>
        <v>0</v>
      </c>
      <c r="N61" s="64">
        <v>0</v>
      </c>
      <c r="O61" s="64">
        <v>0</v>
      </c>
      <c r="P61" s="25">
        <v>0</v>
      </c>
      <c r="Q61" s="28">
        <f t="shared" si="5"/>
        <v>0</v>
      </c>
      <c r="R61" s="34">
        <v>0</v>
      </c>
      <c r="S61" s="27">
        <f t="shared" si="6"/>
        <v>0</v>
      </c>
      <c r="T61" s="73">
        <f t="shared" si="10"/>
        <v>0</v>
      </c>
      <c r="U61" s="73">
        <f t="shared" si="11"/>
        <v>0</v>
      </c>
      <c r="V61" s="74">
        <f t="shared" si="9"/>
        <v>0</v>
      </c>
      <c r="W61" s="71">
        <v>0</v>
      </c>
      <c r="X61" s="75">
        <f t="shared" si="7"/>
        <v>0</v>
      </c>
      <c r="Y61" s="91">
        <v>0</v>
      </c>
      <c r="Z61" s="94">
        <f t="shared" si="8"/>
        <v>0</v>
      </c>
    </row>
    <row r="62" spans="1:26" ht="14.25" x14ac:dyDescent="0.2">
      <c r="A62" s="22">
        <v>1950</v>
      </c>
      <c r="B62" s="23" t="s">
        <v>52</v>
      </c>
      <c r="C62" s="51">
        <v>0</v>
      </c>
      <c r="D62" s="52">
        <v>0</v>
      </c>
      <c r="E62" s="52">
        <v>0</v>
      </c>
      <c r="F62" s="52">
        <v>0</v>
      </c>
      <c r="G62" s="53">
        <f t="shared" si="3"/>
        <v>0</v>
      </c>
      <c r="H62" s="54">
        <v>0</v>
      </c>
      <c r="I62" s="55">
        <v>0</v>
      </c>
      <c r="J62" s="61">
        <v>0</v>
      </c>
      <c r="K62" s="63">
        <v>0</v>
      </c>
      <c r="L62" s="63">
        <v>0</v>
      </c>
      <c r="M62" s="62">
        <f t="shared" si="4"/>
        <v>0</v>
      </c>
      <c r="N62" s="64">
        <v>0</v>
      </c>
      <c r="O62" s="64">
        <v>0</v>
      </c>
      <c r="P62" s="25">
        <v>0</v>
      </c>
      <c r="Q62" s="28">
        <f t="shared" si="5"/>
        <v>0</v>
      </c>
      <c r="R62" s="34">
        <v>0</v>
      </c>
      <c r="S62" s="27">
        <f t="shared" si="6"/>
        <v>0</v>
      </c>
      <c r="T62" s="73">
        <f t="shared" si="10"/>
        <v>0</v>
      </c>
      <c r="U62" s="73">
        <f t="shared" si="11"/>
        <v>0</v>
      </c>
      <c r="V62" s="74">
        <f t="shared" si="9"/>
        <v>0</v>
      </c>
      <c r="W62" s="71">
        <v>0</v>
      </c>
      <c r="X62" s="75">
        <f t="shared" si="7"/>
        <v>0</v>
      </c>
      <c r="Y62" s="91">
        <v>0</v>
      </c>
      <c r="Z62" s="94">
        <f t="shared" si="8"/>
        <v>0</v>
      </c>
    </row>
    <row r="63" spans="1:26" ht="14.25" x14ac:dyDescent="0.2">
      <c r="A63" s="22">
        <v>1955</v>
      </c>
      <c r="B63" s="23" t="s">
        <v>53</v>
      </c>
      <c r="C63" s="51">
        <v>15937.759999999995</v>
      </c>
      <c r="D63" s="52">
        <v>5573.4069</v>
      </c>
      <c r="E63" s="52">
        <v>6531.1794</v>
      </c>
      <c r="F63" s="52">
        <v>0</v>
      </c>
      <c r="G63" s="53">
        <f t="shared" si="3"/>
        <v>3833.1736999999948</v>
      </c>
      <c r="H63" s="54">
        <v>589.01019999999994</v>
      </c>
      <c r="I63" s="55">
        <v>0</v>
      </c>
      <c r="J63" s="61">
        <v>0</v>
      </c>
      <c r="K63" s="63">
        <v>0</v>
      </c>
      <c r="L63" s="63">
        <v>0</v>
      </c>
      <c r="M63" s="62">
        <f t="shared" si="4"/>
        <v>0</v>
      </c>
      <c r="N63" s="64">
        <v>0</v>
      </c>
      <c r="O63" s="64">
        <v>0</v>
      </c>
      <c r="P63" s="25">
        <v>6.6772080853969538</v>
      </c>
      <c r="Q63" s="28">
        <f t="shared" si="5"/>
        <v>0.14976319252158679</v>
      </c>
      <c r="R63" s="34">
        <v>10</v>
      </c>
      <c r="S63" s="27">
        <f t="shared" si="6"/>
        <v>0.1</v>
      </c>
      <c r="T63" s="73">
        <f t="shared" si="10"/>
        <v>1163.0785308017823</v>
      </c>
      <c r="U63" s="73">
        <f t="shared" si="11"/>
        <v>0</v>
      </c>
      <c r="V63" s="74">
        <f t="shared" si="9"/>
        <v>0</v>
      </c>
      <c r="W63" s="71">
        <v>0</v>
      </c>
      <c r="X63" s="75">
        <f t="shared" si="7"/>
        <v>1163.0785308017823</v>
      </c>
      <c r="Y63" s="91">
        <v>1163.08</v>
      </c>
      <c r="Z63" s="94">
        <f t="shared" si="8"/>
        <v>1.4691982175918383E-3</v>
      </c>
    </row>
    <row r="64" spans="1:26" ht="14.25" x14ac:dyDescent="0.2">
      <c r="A64" s="22">
        <v>1955</v>
      </c>
      <c r="B64" s="23" t="s">
        <v>54</v>
      </c>
      <c r="C64" s="51">
        <v>0</v>
      </c>
      <c r="D64" s="52">
        <v>0</v>
      </c>
      <c r="E64" s="52">
        <v>0</v>
      </c>
      <c r="F64" s="52">
        <v>0</v>
      </c>
      <c r="G64" s="53">
        <f t="shared" si="3"/>
        <v>0</v>
      </c>
      <c r="H64" s="54">
        <v>0</v>
      </c>
      <c r="I64" s="55">
        <v>0</v>
      </c>
      <c r="J64" s="61">
        <v>0</v>
      </c>
      <c r="K64" s="63">
        <v>0</v>
      </c>
      <c r="L64" s="63">
        <v>0</v>
      </c>
      <c r="M64" s="62">
        <f t="shared" si="4"/>
        <v>0</v>
      </c>
      <c r="N64" s="64">
        <v>0</v>
      </c>
      <c r="O64" s="64">
        <v>0</v>
      </c>
      <c r="P64" s="25">
        <v>0</v>
      </c>
      <c r="Q64" s="28">
        <f t="shared" si="5"/>
        <v>0</v>
      </c>
      <c r="R64" s="34">
        <v>0</v>
      </c>
      <c r="S64" s="27">
        <f t="shared" si="6"/>
        <v>0</v>
      </c>
      <c r="T64" s="73">
        <f t="shared" si="10"/>
        <v>0</v>
      </c>
      <c r="U64" s="73">
        <f t="shared" si="11"/>
        <v>0</v>
      </c>
      <c r="V64" s="74">
        <f t="shared" si="9"/>
        <v>0</v>
      </c>
      <c r="W64" s="71">
        <v>0</v>
      </c>
      <c r="X64" s="75">
        <f t="shared" si="7"/>
        <v>0</v>
      </c>
      <c r="Y64" s="91">
        <v>0</v>
      </c>
      <c r="Z64" s="94">
        <f t="shared" si="8"/>
        <v>0</v>
      </c>
    </row>
    <row r="65" spans="1:26" ht="14.25" x14ac:dyDescent="0.2">
      <c r="A65" s="22">
        <v>1960</v>
      </c>
      <c r="B65" s="23" t="s">
        <v>55</v>
      </c>
      <c r="C65" s="51">
        <v>0</v>
      </c>
      <c r="D65" s="52">
        <v>0</v>
      </c>
      <c r="E65" s="52">
        <v>0</v>
      </c>
      <c r="F65" s="52">
        <v>0</v>
      </c>
      <c r="G65" s="53">
        <f t="shared" si="3"/>
        <v>0</v>
      </c>
      <c r="H65" s="54">
        <v>0</v>
      </c>
      <c r="I65" s="55">
        <v>0</v>
      </c>
      <c r="J65" s="61">
        <v>0</v>
      </c>
      <c r="K65" s="63">
        <v>0</v>
      </c>
      <c r="L65" s="63">
        <v>0</v>
      </c>
      <c r="M65" s="62">
        <f t="shared" si="4"/>
        <v>0</v>
      </c>
      <c r="N65" s="64">
        <v>0</v>
      </c>
      <c r="O65" s="64">
        <v>0</v>
      </c>
      <c r="P65" s="25">
        <v>0</v>
      </c>
      <c r="Q65" s="28">
        <f t="shared" si="5"/>
        <v>0</v>
      </c>
      <c r="R65" s="34">
        <v>0</v>
      </c>
      <c r="S65" s="27">
        <f t="shared" si="6"/>
        <v>0</v>
      </c>
      <c r="T65" s="73">
        <f t="shared" si="10"/>
        <v>0</v>
      </c>
      <c r="U65" s="73">
        <f t="shared" si="11"/>
        <v>0</v>
      </c>
      <c r="V65" s="74">
        <f t="shared" si="9"/>
        <v>0</v>
      </c>
      <c r="W65" s="71">
        <v>0</v>
      </c>
      <c r="X65" s="75">
        <f t="shared" si="7"/>
        <v>0</v>
      </c>
      <c r="Y65" s="91">
        <v>0</v>
      </c>
      <c r="Z65" s="94">
        <f t="shared" si="8"/>
        <v>0</v>
      </c>
    </row>
    <row r="66" spans="1:26" ht="14.25" x14ac:dyDescent="0.2">
      <c r="A66" s="22">
        <v>1970</v>
      </c>
      <c r="B66" s="24" t="s">
        <v>56</v>
      </c>
      <c r="C66" s="51">
        <v>0</v>
      </c>
      <c r="D66" s="52">
        <v>0</v>
      </c>
      <c r="E66" s="52">
        <v>0</v>
      </c>
      <c r="F66" s="52">
        <v>0</v>
      </c>
      <c r="G66" s="53">
        <f t="shared" si="3"/>
        <v>0</v>
      </c>
      <c r="H66" s="54">
        <v>0</v>
      </c>
      <c r="I66" s="55">
        <v>0</v>
      </c>
      <c r="J66" s="61">
        <v>0</v>
      </c>
      <c r="K66" s="63">
        <v>0</v>
      </c>
      <c r="L66" s="63">
        <v>0</v>
      </c>
      <c r="M66" s="62">
        <f t="shared" si="4"/>
        <v>0</v>
      </c>
      <c r="N66" s="64">
        <v>0</v>
      </c>
      <c r="O66" s="64">
        <v>0</v>
      </c>
      <c r="P66" s="25">
        <v>0</v>
      </c>
      <c r="Q66" s="28">
        <f t="shared" si="5"/>
        <v>0</v>
      </c>
      <c r="R66" s="34">
        <v>0</v>
      </c>
      <c r="S66" s="27">
        <f t="shared" si="6"/>
        <v>0</v>
      </c>
      <c r="T66" s="73">
        <f t="shared" si="10"/>
        <v>0</v>
      </c>
      <c r="U66" s="73">
        <f t="shared" si="11"/>
        <v>0</v>
      </c>
      <c r="V66" s="74">
        <f t="shared" si="9"/>
        <v>0</v>
      </c>
      <c r="W66" s="71">
        <v>0</v>
      </c>
      <c r="X66" s="75">
        <f t="shared" si="7"/>
        <v>0</v>
      </c>
      <c r="Y66" s="91">
        <v>0</v>
      </c>
      <c r="Z66" s="94">
        <f t="shared" si="8"/>
        <v>0</v>
      </c>
    </row>
    <row r="67" spans="1:26" ht="14.25" x14ac:dyDescent="0.2">
      <c r="A67" s="22">
        <v>1975</v>
      </c>
      <c r="B67" s="23" t="s">
        <v>57</v>
      </c>
      <c r="C67" s="51">
        <v>0</v>
      </c>
      <c r="D67" s="52">
        <v>0</v>
      </c>
      <c r="E67" s="52">
        <v>0</v>
      </c>
      <c r="F67" s="52">
        <v>0</v>
      </c>
      <c r="G67" s="53">
        <f t="shared" si="3"/>
        <v>0</v>
      </c>
      <c r="H67" s="54">
        <v>0</v>
      </c>
      <c r="I67" s="55">
        <v>0</v>
      </c>
      <c r="J67" s="61">
        <v>0</v>
      </c>
      <c r="K67" s="63">
        <v>0</v>
      </c>
      <c r="L67" s="63">
        <v>0</v>
      </c>
      <c r="M67" s="62">
        <f t="shared" si="4"/>
        <v>0</v>
      </c>
      <c r="N67" s="64">
        <v>0</v>
      </c>
      <c r="O67" s="64">
        <v>0</v>
      </c>
      <c r="P67" s="25">
        <v>0</v>
      </c>
      <c r="Q67" s="28">
        <f t="shared" si="5"/>
        <v>0</v>
      </c>
      <c r="R67" s="34">
        <v>0</v>
      </c>
      <c r="S67" s="27">
        <f t="shared" si="6"/>
        <v>0</v>
      </c>
      <c r="T67" s="73">
        <f t="shared" si="10"/>
        <v>0</v>
      </c>
      <c r="U67" s="73">
        <f t="shared" si="11"/>
        <v>0</v>
      </c>
      <c r="V67" s="74">
        <f t="shared" si="9"/>
        <v>0</v>
      </c>
      <c r="W67" s="71">
        <v>0</v>
      </c>
      <c r="X67" s="75">
        <f t="shared" si="7"/>
        <v>0</v>
      </c>
      <c r="Y67" s="91">
        <v>0</v>
      </c>
      <c r="Z67" s="94">
        <f t="shared" si="8"/>
        <v>0</v>
      </c>
    </row>
    <row r="68" spans="1:26" ht="14.25" x14ac:dyDescent="0.2">
      <c r="A68" s="22">
        <v>1980</v>
      </c>
      <c r="B68" s="23" t="s">
        <v>58</v>
      </c>
      <c r="C68" s="51">
        <v>110748.56000000003</v>
      </c>
      <c r="D68" s="52">
        <v>101487.3216</v>
      </c>
      <c r="E68" s="52">
        <v>0</v>
      </c>
      <c r="F68" s="52">
        <v>0</v>
      </c>
      <c r="G68" s="53">
        <f t="shared" si="3"/>
        <v>9261.2384000000311</v>
      </c>
      <c r="H68" s="54">
        <v>0</v>
      </c>
      <c r="I68" s="55">
        <v>0</v>
      </c>
      <c r="J68" s="61">
        <v>342099.19</v>
      </c>
      <c r="K68" s="63">
        <v>0</v>
      </c>
      <c r="L68" s="63">
        <v>0</v>
      </c>
      <c r="M68" s="62">
        <f t="shared" si="4"/>
        <v>342099.19</v>
      </c>
      <c r="N68" s="64">
        <v>0</v>
      </c>
      <c r="O68" s="64">
        <v>20170.63</v>
      </c>
      <c r="P68" s="25">
        <v>8.3860295432597738</v>
      </c>
      <c r="Q68" s="28">
        <f t="shared" si="5"/>
        <v>0.11924594289126308</v>
      </c>
      <c r="R68" s="34">
        <v>10</v>
      </c>
      <c r="S68" s="27">
        <f t="shared" si="6"/>
        <v>0.1</v>
      </c>
      <c r="T68" s="73">
        <f t="shared" si="10"/>
        <v>1104.3651053487763</v>
      </c>
      <c r="U68" s="73">
        <f t="shared" si="11"/>
        <v>34209.919000000002</v>
      </c>
      <c r="V68" s="74">
        <f t="shared" si="9"/>
        <v>1008.5315000000001</v>
      </c>
      <c r="W68" s="71">
        <v>-5568.2000000000007</v>
      </c>
      <c r="X68" s="75">
        <f t="shared" si="7"/>
        <v>30754.615605348776</v>
      </c>
      <c r="Y68" s="91">
        <v>30829.691500000001</v>
      </c>
      <c r="Z68" s="94">
        <f t="shared" si="8"/>
        <v>75.075894651225099</v>
      </c>
    </row>
    <row r="69" spans="1:26" ht="14.25" x14ac:dyDescent="0.2">
      <c r="A69" s="22">
        <v>1985</v>
      </c>
      <c r="B69" s="23" t="s">
        <v>59</v>
      </c>
      <c r="C69" s="51">
        <v>0</v>
      </c>
      <c r="D69" s="52">
        <v>0</v>
      </c>
      <c r="E69" s="52">
        <v>0</v>
      </c>
      <c r="F69" s="52">
        <v>0</v>
      </c>
      <c r="G69" s="53">
        <f t="shared" si="3"/>
        <v>0</v>
      </c>
      <c r="H69" s="54">
        <v>0</v>
      </c>
      <c r="I69" s="55">
        <v>0</v>
      </c>
      <c r="J69" s="61">
        <v>0</v>
      </c>
      <c r="K69" s="63">
        <v>0</v>
      </c>
      <c r="L69" s="63">
        <v>0</v>
      </c>
      <c r="M69" s="62">
        <f t="shared" si="4"/>
        <v>0</v>
      </c>
      <c r="N69" s="64">
        <v>0</v>
      </c>
      <c r="O69" s="64">
        <v>0</v>
      </c>
      <c r="P69" s="25">
        <v>0</v>
      </c>
      <c r="Q69" s="28">
        <f t="shared" si="5"/>
        <v>0</v>
      </c>
      <c r="R69" s="34">
        <v>0</v>
      </c>
      <c r="S69" s="27">
        <f t="shared" si="6"/>
        <v>0</v>
      </c>
      <c r="T69" s="73">
        <f t="shared" si="10"/>
        <v>0</v>
      </c>
      <c r="U69" s="73">
        <f t="shared" si="11"/>
        <v>0</v>
      </c>
      <c r="V69" s="74">
        <f t="shared" si="9"/>
        <v>0</v>
      </c>
      <c r="W69" s="71">
        <v>0</v>
      </c>
      <c r="X69" s="75">
        <f t="shared" si="7"/>
        <v>0</v>
      </c>
      <c r="Y69" s="91">
        <v>0</v>
      </c>
      <c r="Z69" s="94">
        <f t="shared" si="8"/>
        <v>0</v>
      </c>
    </row>
    <row r="70" spans="1:26" ht="14.25" x14ac:dyDescent="0.2">
      <c r="A70" s="22">
        <v>1990</v>
      </c>
      <c r="B70" s="38" t="s">
        <v>60</v>
      </c>
      <c r="C70" s="51">
        <v>0</v>
      </c>
      <c r="D70" s="52">
        <v>0</v>
      </c>
      <c r="E70" s="52">
        <v>0</v>
      </c>
      <c r="F70" s="52">
        <v>0</v>
      </c>
      <c r="G70" s="53">
        <f t="shared" si="3"/>
        <v>0</v>
      </c>
      <c r="H70" s="54">
        <v>0</v>
      </c>
      <c r="I70" s="55">
        <v>0</v>
      </c>
      <c r="J70" s="61">
        <v>0</v>
      </c>
      <c r="K70" s="63">
        <v>0</v>
      </c>
      <c r="L70" s="63">
        <v>0</v>
      </c>
      <c r="M70" s="62">
        <f t="shared" si="4"/>
        <v>0</v>
      </c>
      <c r="N70" s="64">
        <v>0</v>
      </c>
      <c r="O70" s="64">
        <v>0</v>
      </c>
      <c r="P70" s="25">
        <v>0</v>
      </c>
      <c r="Q70" s="28">
        <f t="shared" si="5"/>
        <v>0</v>
      </c>
      <c r="R70" s="34">
        <v>0</v>
      </c>
      <c r="S70" s="27">
        <f t="shared" si="6"/>
        <v>0</v>
      </c>
      <c r="T70" s="73">
        <f t="shared" si="10"/>
        <v>0</v>
      </c>
      <c r="U70" s="73">
        <f t="shared" si="11"/>
        <v>0</v>
      </c>
      <c r="V70" s="74">
        <f t="shared" si="9"/>
        <v>0</v>
      </c>
      <c r="W70" s="71">
        <v>0</v>
      </c>
      <c r="X70" s="75">
        <f t="shared" si="7"/>
        <v>0</v>
      </c>
      <c r="Y70" s="91">
        <v>0</v>
      </c>
      <c r="Z70" s="94">
        <f t="shared" si="8"/>
        <v>0</v>
      </c>
    </row>
    <row r="71" spans="1:26" ht="14.25" x14ac:dyDescent="0.2">
      <c r="A71" s="22">
        <v>1995</v>
      </c>
      <c r="B71" s="23" t="s">
        <v>70</v>
      </c>
      <c r="C71" s="51">
        <v>-169565.24999999994</v>
      </c>
      <c r="D71" s="52">
        <v>0</v>
      </c>
      <c r="E71" s="52">
        <v>0</v>
      </c>
      <c r="F71" s="52">
        <v>0</v>
      </c>
      <c r="G71" s="53">
        <f t="shared" si="3"/>
        <v>-169565.24999999994</v>
      </c>
      <c r="H71" s="54">
        <v>0</v>
      </c>
      <c r="I71" s="55">
        <v>0</v>
      </c>
      <c r="J71" s="61">
        <v>-6683.25</v>
      </c>
      <c r="K71" s="63">
        <v>0</v>
      </c>
      <c r="L71" s="63">
        <v>0</v>
      </c>
      <c r="M71" s="62">
        <f t="shared" si="4"/>
        <v>-6683.25</v>
      </c>
      <c r="N71" s="64">
        <v>0</v>
      </c>
      <c r="O71" s="64">
        <v>0</v>
      </c>
      <c r="P71" s="25">
        <v>38.54519913525241</v>
      </c>
      <c r="Q71" s="28">
        <f t="shared" si="5"/>
        <v>2.5943568133895738E-2</v>
      </c>
      <c r="R71" s="34">
        <v>45</v>
      </c>
      <c r="S71" s="27">
        <f t="shared" si="6"/>
        <v>2.2222222222222223E-2</v>
      </c>
      <c r="T71" s="73">
        <f t="shared" si="10"/>
        <v>-4399.1276165160625</v>
      </c>
      <c r="U71" s="73">
        <f t="shared" si="11"/>
        <v>-148.51666666666668</v>
      </c>
      <c r="V71" s="74">
        <f t="shared" si="9"/>
        <v>0</v>
      </c>
      <c r="W71" s="71">
        <v>0</v>
      </c>
      <c r="X71" s="75">
        <f t="shared" si="7"/>
        <v>-4547.6442831827289</v>
      </c>
      <c r="Y71" s="91">
        <v>-4547.644378309149</v>
      </c>
      <c r="Z71" s="94">
        <f t="shared" si="8"/>
        <v>-9.5126420092128683E-5</v>
      </c>
    </row>
    <row r="72" spans="1:26" ht="14.25" x14ac:dyDescent="0.2">
      <c r="A72" s="22">
        <v>1995</v>
      </c>
      <c r="B72" s="23" t="s">
        <v>112</v>
      </c>
      <c r="C72" s="51">
        <v>-164116.12</v>
      </c>
      <c r="D72" s="52">
        <v>0</v>
      </c>
      <c r="E72" s="52">
        <v>0</v>
      </c>
      <c r="F72" s="52">
        <v>0</v>
      </c>
      <c r="G72" s="53">
        <f t="shared" si="3"/>
        <v>-164116.12</v>
      </c>
      <c r="H72" s="54">
        <v>0</v>
      </c>
      <c r="I72" s="55">
        <v>0</v>
      </c>
      <c r="J72" s="61">
        <v>0</v>
      </c>
      <c r="K72" s="63">
        <v>0</v>
      </c>
      <c r="L72" s="63">
        <v>0</v>
      </c>
      <c r="M72" s="62">
        <f t="shared" si="4"/>
        <v>0</v>
      </c>
      <c r="N72" s="64">
        <v>0</v>
      </c>
      <c r="O72" s="64">
        <v>0</v>
      </c>
      <c r="P72" s="25">
        <v>52.817116713442701</v>
      </c>
      <c r="Q72" s="28">
        <f t="shared" si="5"/>
        <v>1.8933256153028245E-2</v>
      </c>
      <c r="R72" s="34">
        <v>60</v>
      </c>
      <c r="S72" s="27">
        <f t="shared" si="6"/>
        <v>1.6666666666666666E-2</v>
      </c>
      <c r="T72" s="73">
        <f t="shared" si="10"/>
        <v>-3107.2525388011218</v>
      </c>
      <c r="U72" s="73">
        <f t="shared" si="11"/>
        <v>0</v>
      </c>
      <c r="V72" s="74"/>
      <c r="W72" s="71">
        <v>0</v>
      </c>
      <c r="X72" s="75">
        <f t="shared" si="7"/>
        <v>-3107.2525388011218</v>
      </c>
      <c r="Y72" s="91">
        <v>-3107.2524453970591</v>
      </c>
      <c r="Z72" s="94">
        <f t="shared" si="8"/>
        <v>9.3404062681656796E-5</v>
      </c>
    </row>
    <row r="73" spans="1:26" ht="14.25" x14ac:dyDescent="0.2">
      <c r="A73" s="22">
        <v>1995</v>
      </c>
      <c r="B73" s="23" t="s">
        <v>113</v>
      </c>
      <c r="C73" s="51">
        <v>-88520.37</v>
      </c>
      <c r="D73" s="52">
        <v>0</v>
      </c>
      <c r="E73" s="52">
        <v>0</v>
      </c>
      <c r="F73" s="52">
        <v>0</v>
      </c>
      <c r="G73" s="53">
        <f t="shared" si="3"/>
        <v>-88520.37</v>
      </c>
      <c r="H73" s="54">
        <v>0</v>
      </c>
      <c r="I73" s="55">
        <v>0</v>
      </c>
      <c r="J73" s="61">
        <v>-9013.56</v>
      </c>
      <c r="K73" s="63">
        <v>0</v>
      </c>
      <c r="L73" s="63">
        <v>0</v>
      </c>
      <c r="M73" s="62">
        <f t="shared" si="4"/>
        <v>-9013.56</v>
      </c>
      <c r="N73" s="64">
        <v>0</v>
      </c>
      <c r="O73" s="64">
        <v>0</v>
      </c>
      <c r="P73" s="25">
        <v>51.235749125459478</v>
      </c>
      <c r="Q73" s="28">
        <f t="shared" si="5"/>
        <v>1.9517622306084163E-2</v>
      </c>
      <c r="R73" s="34">
        <v>65</v>
      </c>
      <c r="S73" s="27">
        <f t="shared" si="6"/>
        <v>1.5384615384615385E-2</v>
      </c>
      <c r="T73" s="73">
        <f t="shared" si="10"/>
        <v>-1727.7071480548232</v>
      </c>
      <c r="U73" s="73">
        <f t="shared" si="11"/>
        <v>-138.67015384615385</v>
      </c>
      <c r="V73" s="74">
        <f t="shared" si="9"/>
        <v>0</v>
      </c>
      <c r="W73" s="71">
        <v>0</v>
      </c>
      <c r="X73" s="75">
        <f t="shared" si="7"/>
        <v>-1866.377301900977</v>
      </c>
      <c r="Y73" s="91">
        <v>-1877.9328435799157</v>
      </c>
      <c r="Z73" s="94">
        <f t="shared" si="8"/>
        <v>-11.555541678938653</v>
      </c>
    </row>
    <row r="74" spans="1:26" ht="14.25" x14ac:dyDescent="0.2">
      <c r="A74" s="22">
        <v>1995</v>
      </c>
      <c r="B74" s="23" t="s">
        <v>114</v>
      </c>
      <c r="C74" s="51">
        <v>-578116.79</v>
      </c>
      <c r="D74" s="52">
        <v>0</v>
      </c>
      <c r="E74" s="52">
        <v>0</v>
      </c>
      <c r="F74" s="52">
        <v>0</v>
      </c>
      <c r="G74" s="53">
        <f t="shared" si="3"/>
        <v>-578116.79</v>
      </c>
      <c r="H74" s="54">
        <v>0</v>
      </c>
      <c r="I74" s="55">
        <v>0</v>
      </c>
      <c r="J74" s="61">
        <v>-97677.7</v>
      </c>
      <c r="K74" s="63">
        <v>0</v>
      </c>
      <c r="L74" s="63">
        <v>0</v>
      </c>
      <c r="M74" s="62">
        <f t="shared" si="4"/>
        <v>-97677.7</v>
      </c>
      <c r="N74" s="64">
        <v>0</v>
      </c>
      <c r="O74" s="64">
        <v>0</v>
      </c>
      <c r="P74" s="25">
        <v>59.128787261753125</v>
      </c>
      <c r="Q74" s="28">
        <f t="shared" si="5"/>
        <v>1.691223592280304E-2</v>
      </c>
      <c r="R74" s="34">
        <v>65</v>
      </c>
      <c r="S74" s="27">
        <f t="shared" si="6"/>
        <v>1.5384615384615385E-2</v>
      </c>
      <c r="T74" s="73">
        <f t="shared" si="10"/>
        <v>-9777.2475434135813</v>
      </c>
      <c r="U74" s="73">
        <f t="shared" si="11"/>
        <v>-1502.7338461538461</v>
      </c>
      <c r="V74" s="74">
        <f t="shared" si="9"/>
        <v>0</v>
      </c>
      <c r="W74" s="71">
        <v>0</v>
      </c>
      <c r="X74" s="75">
        <f t="shared" si="7"/>
        <v>-11279.981389567427</v>
      </c>
      <c r="Y74" s="91">
        <v>-11279.981450451478</v>
      </c>
      <c r="Z74" s="94">
        <f t="shared" si="8"/>
        <v>-6.0884050981258042E-5</v>
      </c>
    </row>
    <row r="75" spans="1:26" ht="14.25" x14ac:dyDescent="0.2">
      <c r="A75" s="22">
        <v>1995</v>
      </c>
      <c r="B75" s="23" t="s">
        <v>115</v>
      </c>
      <c r="C75" s="51">
        <v>-1090529.3699999999</v>
      </c>
      <c r="D75" s="52">
        <v>0</v>
      </c>
      <c r="E75" s="52">
        <v>0</v>
      </c>
      <c r="F75" s="52">
        <v>0</v>
      </c>
      <c r="G75" s="53">
        <f t="shared" si="3"/>
        <v>-1090529.3699999999</v>
      </c>
      <c r="H75" s="54">
        <v>0</v>
      </c>
      <c r="I75" s="55">
        <v>0</v>
      </c>
      <c r="J75" s="61">
        <v>-144330.32</v>
      </c>
      <c r="K75" s="63">
        <v>0</v>
      </c>
      <c r="L75" s="63">
        <v>0</v>
      </c>
      <c r="M75" s="62">
        <f t="shared" si="4"/>
        <v>-144330.32</v>
      </c>
      <c r="N75" s="64">
        <v>0</v>
      </c>
      <c r="O75" s="64">
        <v>0</v>
      </c>
      <c r="P75" s="25">
        <v>37.000519863699509</v>
      </c>
      <c r="Q75" s="28">
        <f t="shared" si="5"/>
        <v>2.7026647292625761E-2</v>
      </c>
      <c r="R75" s="34">
        <v>45</v>
      </c>
      <c r="S75" s="27">
        <f t="shared" si="6"/>
        <v>2.2222222222222223E-2</v>
      </c>
      <c r="T75" s="73">
        <f t="shared" si="10"/>
        <v>-29473.352645239374</v>
      </c>
      <c r="U75" s="73">
        <f t="shared" si="11"/>
        <v>-3207.3404444444445</v>
      </c>
      <c r="V75" s="74">
        <f t="shared" si="9"/>
        <v>0</v>
      </c>
      <c r="W75" s="71">
        <v>0</v>
      </c>
      <c r="X75" s="75">
        <f t="shared" si="7"/>
        <v>-32680.69308968382</v>
      </c>
      <c r="Y75" s="91">
        <v>-32680.693037432306</v>
      </c>
      <c r="Z75" s="94">
        <f t="shared" si="8"/>
        <v>5.2251514716772363E-5</v>
      </c>
    </row>
    <row r="76" spans="1:26" ht="14.25" x14ac:dyDescent="0.2">
      <c r="A76" s="22">
        <v>1995</v>
      </c>
      <c r="B76" s="23" t="s">
        <v>116</v>
      </c>
      <c r="C76" s="51">
        <v>-1031864.9600000003</v>
      </c>
      <c r="D76" s="52">
        <v>0</v>
      </c>
      <c r="E76" s="52">
        <v>0</v>
      </c>
      <c r="F76" s="52">
        <v>0</v>
      </c>
      <c r="G76" s="53">
        <f t="shared" si="3"/>
        <v>-1031864.9600000003</v>
      </c>
      <c r="H76" s="54">
        <v>0</v>
      </c>
      <c r="I76" s="55">
        <v>0</v>
      </c>
      <c r="J76" s="61">
        <v>-171231.45</v>
      </c>
      <c r="K76" s="63">
        <v>0</v>
      </c>
      <c r="L76" s="63">
        <v>0</v>
      </c>
      <c r="M76" s="62">
        <f t="shared" si="4"/>
        <v>-171231.45</v>
      </c>
      <c r="N76" s="64">
        <v>0</v>
      </c>
      <c r="O76" s="64">
        <v>0</v>
      </c>
      <c r="P76" s="25">
        <v>38.474491157279623</v>
      </c>
      <c r="Q76" s="28">
        <f t="shared" si="5"/>
        <v>2.5991246925452672E-2</v>
      </c>
      <c r="R76" s="34">
        <v>45</v>
      </c>
      <c r="S76" s="27">
        <f t="shared" si="6"/>
        <v>2.2222222222222223E-2</v>
      </c>
      <c r="T76" s="73">
        <f t="shared" si="10"/>
        <v>-26819.456969082352</v>
      </c>
      <c r="U76" s="73">
        <f t="shared" si="11"/>
        <v>-3805.1433333333334</v>
      </c>
      <c r="V76" s="74"/>
      <c r="W76" s="71">
        <v>0</v>
      </c>
      <c r="X76" s="75">
        <f t="shared" si="7"/>
        <v>-30624.600302415685</v>
      </c>
      <c r="Y76" s="91">
        <v>-30624.599945469214</v>
      </c>
      <c r="Z76" s="94">
        <f t="shared" si="8"/>
        <v>3.5694647158379667E-4</v>
      </c>
    </row>
    <row r="77" spans="1:26" ht="14.25" x14ac:dyDescent="0.2">
      <c r="A77" s="22">
        <v>1995</v>
      </c>
      <c r="B77" s="23" t="s">
        <v>71</v>
      </c>
      <c r="C77" s="51">
        <v>-1509639.2600000002</v>
      </c>
      <c r="D77" s="52">
        <v>0</v>
      </c>
      <c r="E77" s="52">
        <v>0</v>
      </c>
      <c r="F77" s="52">
        <v>0</v>
      </c>
      <c r="G77" s="53">
        <f t="shared" si="3"/>
        <v>-1509639.2600000002</v>
      </c>
      <c r="H77" s="54">
        <v>0</v>
      </c>
      <c r="I77" s="55">
        <v>0</v>
      </c>
      <c r="J77" s="61">
        <v>-143572.74</v>
      </c>
      <c r="K77" s="63">
        <v>0</v>
      </c>
      <c r="L77" s="63">
        <v>0</v>
      </c>
      <c r="M77" s="62">
        <f t="shared" si="4"/>
        <v>-143572.74</v>
      </c>
      <c r="N77" s="64">
        <v>0</v>
      </c>
      <c r="O77" s="64">
        <v>0</v>
      </c>
      <c r="P77" s="25">
        <v>38.056365728252011</v>
      </c>
      <c r="Q77" s="28">
        <f t="shared" si="5"/>
        <v>2.6276812850198863E-2</v>
      </c>
      <c r="R77" s="34">
        <v>45</v>
      </c>
      <c r="S77" s="27">
        <f t="shared" si="6"/>
        <v>2.2222222222222223E-2</v>
      </c>
      <c r="T77" s="73">
        <f t="shared" si="10"/>
        <v>-39668.508306332704</v>
      </c>
      <c r="U77" s="73">
        <f t="shared" si="11"/>
        <v>-3190.5053333333331</v>
      </c>
      <c r="V77" s="74">
        <f t="shared" si="9"/>
        <v>0</v>
      </c>
      <c r="W77" s="71">
        <v>0</v>
      </c>
      <c r="X77" s="75">
        <f t="shared" si="7"/>
        <v>-42859.013639666038</v>
      </c>
      <c r="Y77" s="91">
        <v>-42859.014427970425</v>
      </c>
      <c r="Z77" s="94">
        <f t="shared" si="8"/>
        <v>-7.8830438724253327E-4</v>
      </c>
    </row>
    <row r="78" spans="1:26" ht="14.25" x14ac:dyDescent="0.2">
      <c r="A78" s="22">
        <v>1995</v>
      </c>
      <c r="B78" s="23" t="s">
        <v>72</v>
      </c>
      <c r="C78" s="51">
        <v>-4319.3300000000017</v>
      </c>
      <c r="D78" s="52">
        <v>0</v>
      </c>
      <c r="E78" s="52">
        <v>0</v>
      </c>
      <c r="F78" s="52">
        <v>0</v>
      </c>
      <c r="G78" s="53">
        <f t="shared" si="3"/>
        <v>-4319.3300000000017</v>
      </c>
      <c r="H78" s="54">
        <v>0</v>
      </c>
      <c r="I78" s="55">
        <v>0</v>
      </c>
      <c r="J78" s="61">
        <v>0</v>
      </c>
      <c r="K78" s="63">
        <v>0</v>
      </c>
      <c r="L78" s="63">
        <v>0</v>
      </c>
      <c r="M78" s="62">
        <f t="shared" si="4"/>
        <v>0</v>
      </c>
      <c r="N78" s="64">
        <v>0</v>
      </c>
      <c r="O78" s="64">
        <v>0</v>
      </c>
      <c r="P78" s="25">
        <v>14.704250428596913</v>
      </c>
      <c r="Q78" s="28">
        <f t="shared" si="5"/>
        <v>6.8007546855648901E-2</v>
      </c>
      <c r="R78" s="34">
        <v>25</v>
      </c>
      <c r="S78" s="27">
        <f t="shared" si="6"/>
        <v>0.04</v>
      </c>
      <c r="T78" s="73">
        <f t="shared" si="10"/>
        <v>-293.7470373600101</v>
      </c>
      <c r="U78" s="73">
        <f t="shared" si="11"/>
        <v>0</v>
      </c>
      <c r="V78" s="74">
        <f t="shared" si="9"/>
        <v>0</v>
      </c>
      <c r="W78" s="71">
        <v>0</v>
      </c>
      <c r="X78" s="75">
        <f t="shared" si="7"/>
        <v>-293.7470373600101</v>
      </c>
      <c r="Y78" s="91">
        <v>-293.74919999999929</v>
      </c>
      <c r="Z78" s="94">
        <f t="shared" si="8"/>
        <v>-2.1626399891943038E-3</v>
      </c>
    </row>
    <row r="79" spans="1:26" ht="14.25" x14ac:dyDescent="0.2">
      <c r="A79" s="22">
        <v>1995</v>
      </c>
      <c r="B79" s="23" t="s">
        <v>73</v>
      </c>
      <c r="C79" s="51">
        <v>-9619.73</v>
      </c>
      <c r="D79" s="52">
        <v>0</v>
      </c>
      <c r="E79" s="52">
        <v>0</v>
      </c>
      <c r="F79" s="52">
        <v>0</v>
      </c>
      <c r="G79" s="53">
        <f t="shared" si="3"/>
        <v>-9619.73</v>
      </c>
      <c r="H79" s="54">
        <v>0</v>
      </c>
      <c r="I79" s="55">
        <v>0</v>
      </c>
      <c r="J79" s="61">
        <v>0</v>
      </c>
      <c r="K79" s="63">
        <v>0</v>
      </c>
      <c r="L79" s="63">
        <v>0</v>
      </c>
      <c r="M79" s="62">
        <f t="shared" si="4"/>
        <v>0</v>
      </c>
      <c r="N79" s="64">
        <v>0</v>
      </c>
      <c r="O79" s="64">
        <v>0</v>
      </c>
      <c r="P79" s="25">
        <v>47</v>
      </c>
      <c r="Q79" s="28">
        <f t="shared" si="5"/>
        <v>2.1276595744680851E-2</v>
      </c>
      <c r="R79" s="34">
        <v>60</v>
      </c>
      <c r="S79" s="27">
        <f t="shared" si="6"/>
        <v>1.6666666666666666E-2</v>
      </c>
      <c r="T79" s="73">
        <f t="shared" si="10"/>
        <v>-204.67510638297873</v>
      </c>
      <c r="U79" s="73">
        <f t="shared" si="11"/>
        <v>0</v>
      </c>
      <c r="V79" s="74">
        <f t="shared" si="9"/>
        <v>0</v>
      </c>
      <c r="W79" s="71">
        <v>0</v>
      </c>
      <c r="X79" s="75">
        <f t="shared" si="7"/>
        <v>-204.67510638297873</v>
      </c>
      <c r="Y79" s="91">
        <v>-204.68085106382978</v>
      </c>
      <c r="Z79" s="94">
        <f t="shared" si="8"/>
        <v>-5.7446808510519531E-3</v>
      </c>
    </row>
    <row r="80" spans="1:26" ht="14.25" x14ac:dyDescent="0.2">
      <c r="A80" s="22">
        <v>1995</v>
      </c>
      <c r="B80" s="23" t="s">
        <v>74</v>
      </c>
      <c r="C80" s="51">
        <v>3.9999999999054126E-2</v>
      </c>
      <c r="D80" s="52">
        <v>0</v>
      </c>
      <c r="E80" s="52">
        <v>0</v>
      </c>
      <c r="F80" s="52">
        <v>0</v>
      </c>
      <c r="G80" s="53">
        <f t="shared" si="3"/>
        <v>3.9999999999054126E-2</v>
      </c>
      <c r="H80" s="54">
        <v>0</v>
      </c>
      <c r="I80" s="55">
        <v>0</v>
      </c>
      <c r="J80" s="61">
        <v>0</v>
      </c>
      <c r="K80" s="63">
        <v>0</v>
      </c>
      <c r="L80" s="63">
        <v>0</v>
      </c>
      <c r="M80" s="62">
        <f t="shared" si="4"/>
        <v>0</v>
      </c>
      <c r="N80" s="64">
        <v>0</v>
      </c>
      <c r="O80" s="64">
        <v>0</v>
      </c>
      <c r="P80" s="25">
        <v>0</v>
      </c>
      <c r="Q80" s="28">
        <f t="shared" si="5"/>
        <v>0</v>
      </c>
      <c r="R80" s="34">
        <v>0</v>
      </c>
      <c r="S80" s="27">
        <f t="shared" si="6"/>
        <v>0</v>
      </c>
      <c r="T80" s="73">
        <f t="shared" si="10"/>
        <v>0</v>
      </c>
      <c r="U80" s="73">
        <f t="shared" si="11"/>
        <v>0</v>
      </c>
      <c r="V80" s="74">
        <f t="shared" si="9"/>
        <v>0</v>
      </c>
      <c r="W80" s="71">
        <v>0</v>
      </c>
      <c r="X80" s="75">
        <f t="shared" si="7"/>
        <v>0</v>
      </c>
      <c r="Y80" s="91">
        <v>0</v>
      </c>
      <c r="Z80" s="94">
        <f t="shared" si="8"/>
        <v>0</v>
      </c>
    </row>
    <row r="81" spans="1:26" ht="14.25" x14ac:dyDescent="0.2">
      <c r="A81" s="22">
        <v>1606</v>
      </c>
      <c r="B81" s="23" t="s">
        <v>75</v>
      </c>
      <c r="C81" s="51">
        <v>9806.9499999999989</v>
      </c>
      <c r="D81" s="52">
        <v>9807</v>
      </c>
      <c r="E81" s="52">
        <v>0</v>
      </c>
      <c r="F81" s="52">
        <v>0</v>
      </c>
      <c r="G81" s="53">
        <f t="shared" si="3"/>
        <v>-5.0000000001091394E-2</v>
      </c>
      <c r="H81" s="54">
        <v>0</v>
      </c>
      <c r="I81" s="55">
        <v>0</v>
      </c>
      <c r="J81" s="61">
        <v>0</v>
      </c>
      <c r="K81" s="63">
        <v>0</v>
      </c>
      <c r="L81" s="63">
        <v>0</v>
      </c>
      <c r="M81" s="62">
        <f t="shared" si="4"/>
        <v>0</v>
      </c>
      <c r="N81" s="64">
        <v>0</v>
      </c>
      <c r="O81" s="64">
        <v>0</v>
      </c>
      <c r="P81" s="25">
        <v>20</v>
      </c>
      <c r="Q81" s="28">
        <f t="shared" si="5"/>
        <v>0.05</v>
      </c>
      <c r="R81" s="34">
        <v>0</v>
      </c>
      <c r="S81" s="27">
        <f t="shared" si="6"/>
        <v>0</v>
      </c>
      <c r="T81" s="73">
        <f t="shared" si="10"/>
        <v>-2.5000000000545697E-3</v>
      </c>
      <c r="U81" s="73">
        <f t="shared" si="11"/>
        <v>0</v>
      </c>
      <c r="V81" s="74">
        <f t="shared" si="9"/>
        <v>0</v>
      </c>
      <c r="W81" s="71">
        <v>0</v>
      </c>
      <c r="X81" s="75">
        <f t="shared" si="7"/>
        <v>-2.5000000000545697E-3</v>
      </c>
      <c r="Y81" s="91">
        <v>0</v>
      </c>
      <c r="Z81" s="94">
        <f t="shared" si="8"/>
        <v>2.5000000000545697E-3</v>
      </c>
    </row>
    <row r="82" spans="1:26" ht="14.25" x14ac:dyDescent="0.2">
      <c r="A82" s="22">
        <v>2440</v>
      </c>
      <c r="B82" s="23" t="s">
        <v>99</v>
      </c>
      <c r="C82" s="51">
        <v>0</v>
      </c>
      <c r="D82" s="52">
        <v>0</v>
      </c>
      <c r="E82" s="52">
        <v>0</v>
      </c>
      <c r="F82" s="52">
        <v>0</v>
      </c>
      <c r="G82" s="53">
        <f t="shared" si="3"/>
        <v>0</v>
      </c>
      <c r="H82" s="54">
        <v>0</v>
      </c>
      <c r="I82" s="55">
        <v>0</v>
      </c>
      <c r="J82" s="61">
        <v>-200954.86</v>
      </c>
      <c r="K82" s="63">
        <v>0</v>
      </c>
      <c r="L82" s="63">
        <v>0</v>
      </c>
      <c r="M82" s="62">
        <f t="shared" si="4"/>
        <v>-200954.86</v>
      </c>
      <c r="N82" s="64">
        <v>0</v>
      </c>
      <c r="O82" s="64">
        <v>-327500.005</v>
      </c>
      <c r="P82" s="25">
        <v>0</v>
      </c>
      <c r="Q82" s="28">
        <f t="shared" si="5"/>
        <v>0</v>
      </c>
      <c r="R82" s="34">
        <v>45</v>
      </c>
      <c r="S82" s="27">
        <f t="shared" si="6"/>
        <v>2.2222222222222223E-2</v>
      </c>
      <c r="T82" s="73">
        <f t="shared" si="10"/>
        <v>0</v>
      </c>
      <c r="U82" s="73">
        <f t="shared" si="11"/>
        <v>-4465.6635555555549</v>
      </c>
      <c r="V82" s="74">
        <f t="shared" si="9"/>
        <v>-3638.8889444444444</v>
      </c>
      <c r="W82" s="71">
        <v>0</v>
      </c>
      <c r="X82" s="75">
        <f t="shared" si="7"/>
        <v>-8104.5524999999998</v>
      </c>
      <c r="Y82" s="91">
        <v>-8104.5524999999998</v>
      </c>
      <c r="Z82" s="94">
        <f t="shared" si="8"/>
        <v>0</v>
      </c>
    </row>
    <row r="83" spans="1:26" ht="25.5" customHeight="1" x14ac:dyDescent="0.2">
      <c r="A83" s="22">
        <v>2440</v>
      </c>
      <c r="B83" s="23" t="s">
        <v>100</v>
      </c>
      <c r="C83" s="51">
        <v>0</v>
      </c>
      <c r="D83" s="52">
        <v>0</v>
      </c>
      <c r="E83" s="52">
        <v>0</v>
      </c>
      <c r="F83" s="52">
        <v>0</v>
      </c>
      <c r="G83" s="53">
        <f t="shared" si="3"/>
        <v>0</v>
      </c>
      <c r="H83" s="54">
        <v>0</v>
      </c>
      <c r="I83" s="55">
        <v>0</v>
      </c>
      <c r="J83" s="61">
        <v>-93495.83</v>
      </c>
      <c r="K83" s="63">
        <v>0</v>
      </c>
      <c r="L83" s="63">
        <v>0</v>
      </c>
      <c r="M83" s="62">
        <f t="shared" si="4"/>
        <v>-93495.83</v>
      </c>
      <c r="N83" s="64">
        <v>0</v>
      </c>
      <c r="O83" s="64">
        <v>-267000.005</v>
      </c>
      <c r="P83" s="25">
        <v>0</v>
      </c>
      <c r="Q83" s="28">
        <f t="shared" si="5"/>
        <v>0</v>
      </c>
      <c r="R83" s="34">
        <v>60</v>
      </c>
      <c r="S83" s="27">
        <f t="shared" si="6"/>
        <v>1.6666666666666666E-2</v>
      </c>
      <c r="T83" s="73">
        <f t="shared" si="10"/>
        <v>0</v>
      </c>
      <c r="U83" s="73">
        <f t="shared" si="11"/>
        <v>-1558.2638333333334</v>
      </c>
      <c r="V83" s="74">
        <f t="shared" si="9"/>
        <v>-2225.0000416666667</v>
      </c>
      <c r="W83" s="71">
        <v>0</v>
      </c>
      <c r="X83" s="75">
        <f t="shared" si="7"/>
        <v>-3783.2638750000001</v>
      </c>
      <c r="Y83" s="91">
        <v>-3783.2638749999996</v>
      </c>
      <c r="Z83" s="94">
        <f t="shared" si="8"/>
        <v>4.5474735088646412E-13</v>
      </c>
    </row>
    <row r="84" spans="1:26" ht="25.5" customHeight="1" x14ac:dyDescent="0.2">
      <c r="A84" s="22">
        <v>2440</v>
      </c>
      <c r="B84" s="23" t="s">
        <v>101</v>
      </c>
      <c r="C84" s="51">
        <v>0</v>
      </c>
      <c r="D84" s="52">
        <v>0</v>
      </c>
      <c r="E84" s="52">
        <v>0</v>
      </c>
      <c r="F84" s="52">
        <v>0</v>
      </c>
      <c r="G84" s="53">
        <f t="shared" si="3"/>
        <v>0</v>
      </c>
      <c r="H84" s="54">
        <v>0</v>
      </c>
      <c r="I84" s="55">
        <v>0</v>
      </c>
      <c r="J84" s="61">
        <v>-33978.07</v>
      </c>
      <c r="K84" s="63">
        <v>0</v>
      </c>
      <c r="L84" s="63">
        <v>0</v>
      </c>
      <c r="M84" s="62">
        <f t="shared" si="4"/>
        <v>-33978.07</v>
      </c>
      <c r="N84" s="64">
        <v>0</v>
      </c>
      <c r="O84" s="64">
        <v>-65000.005000000005</v>
      </c>
      <c r="P84" s="25">
        <v>0</v>
      </c>
      <c r="Q84" s="28">
        <f t="shared" si="5"/>
        <v>0</v>
      </c>
      <c r="R84" s="34">
        <v>60</v>
      </c>
      <c r="S84" s="27">
        <f t="shared" si="6"/>
        <v>1.6666666666666666E-2</v>
      </c>
      <c r="T84" s="73">
        <f t="shared" si="10"/>
        <v>0</v>
      </c>
      <c r="U84" s="73">
        <f t="shared" si="11"/>
        <v>-566.30116666666663</v>
      </c>
      <c r="V84" s="74">
        <f t="shared" si="9"/>
        <v>-541.66670833333342</v>
      </c>
      <c r="W84" s="71">
        <v>0</v>
      </c>
      <c r="X84" s="75">
        <f t="shared" si="7"/>
        <v>-1107.967875</v>
      </c>
      <c r="Y84" s="91">
        <v>-1107.9678749999998</v>
      </c>
      <c r="Z84" s="94">
        <f t="shared" si="8"/>
        <v>2.2737367544323206E-13</v>
      </c>
    </row>
    <row r="85" spans="1:26" ht="25.5" customHeight="1" x14ac:dyDescent="0.2">
      <c r="A85" s="22">
        <v>2440</v>
      </c>
      <c r="B85" s="23" t="s">
        <v>102</v>
      </c>
      <c r="C85" s="51">
        <v>0</v>
      </c>
      <c r="D85" s="52">
        <v>0</v>
      </c>
      <c r="E85" s="52">
        <v>0</v>
      </c>
      <c r="F85" s="52">
        <v>0</v>
      </c>
      <c r="G85" s="53">
        <f t="shared" ref="G85:G93" si="12">C85-D85-E85-F85</f>
        <v>0</v>
      </c>
      <c r="H85" s="54">
        <v>0</v>
      </c>
      <c r="I85" s="55">
        <v>0</v>
      </c>
      <c r="J85" s="61">
        <v>-456514.88999999996</v>
      </c>
      <c r="K85" s="63">
        <v>0</v>
      </c>
      <c r="L85" s="63">
        <v>0</v>
      </c>
      <c r="M85" s="62">
        <f t="shared" ref="M85:M93" si="13">J85-K85-L85</f>
        <v>-456514.88999999996</v>
      </c>
      <c r="N85" s="64">
        <v>0</v>
      </c>
      <c r="O85" s="64">
        <v>-291125.01200000005</v>
      </c>
      <c r="P85" s="25">
        <v>0</v>
      </c>
      <c r="Q85" s="28">
        <f t="shared" ref="Q85:Q93" si="14">IF(P85=0,0,1/P85)</f>
        <v>0</v>
      </c>
      <c r="R85" s="34">
        <v>65</v>
      </c>
      <c r="S85" s="27">
        <f t="shared" ref="S85:S93" si="15">IF(R85=0,0,1/R85)</f>
        <v>1.5384615384615385E-2</v>
      </c>
      <c r="T85" s="73">
        <f t="shared" si="10"/>
        <v>0</v>
      </c>
      <c r="U85" s="73">
        <f t="shared" si="11"/>
        <v>-7023.3059999999996</v>
      </c>
      <c r="V85" s="74">
        <f t="shared" si="9"/>
        <v>-2239.4231692307694</v>
      </c>
      <c r="W85" s="71">
        <v>0</v>
      </c>
      <c r="X85" s="75">
        <f t="shared" ref="X85:X93" si="16">IF(ISERROR(+T85+U85+V85+W85), 0, +T85+U85+V85+W85)</f>
        <v>-9262.7291692307699</v>
      </c>
      <c r="Y85" s="91">
        <v>-9262.7291692307681</v>
      </c>
      <c r="Z85" s="94">
        <f t="shared" ref="Z85:Z93" si="17">IF(ISERROR(+Y85-122), 0, +Y85-X85)</f>
        <v>1.8189894035458565E-12</v>
      </c>
    </row>
    <row r="86" spans="1:26" ht="25.5" customHeight="1" x14ac:dyDescent="0.2">
      <c r="A86" s="22">
        <v>2440</v>
      </c>
      <c r="B86" s="23" t="s">
        <v>103</v>
      </c>
      <c r="C86" s="51">
        <v>0</v>
      </c>
      <c r="D86" s="52">
        <v>0</v>
      </c>
      <c r="E86" s="52">
        <v>0</v>
      </c>
      <c r="F86" s="52">
        <v>0</v>
      </c>
      <c r="G86" s="53">
        <f t="shared" si="12"/>
        <v>0</v>
      </c>
      <c r="H86" s="54">
        <v>0</v>
      </c>
      <c r="I86" s="55">
        <v>0</v>
      </c>
      <c r="J86" s="61">
        <v>-662785.43999999994</v>
      </c>
      <c r="K86" s="63">
        <v>0</v>
      </c>
      <c r="L86" s="63">
        <v>0</v>
      </c>
      <c r="M86" s="62">
        <f t="shared" si="13"/>
        <v>-662785.43999999994</v>
      </c>
      <c r="N86" s="64">
        <v>0</v>
      </c>
      <c r="O86" s="64">
        <v>-200125.01300000001</v>
      </c>
      <c r="P86" s="25">
        <v>0</v>
      </c>
      <c r="Q86" s="28">
        <f t="shared" si="14"/>
        <v>0</v>
      </c>
      <c r="R86" s="34">
        <v>45</v>
      </c>
      <c r="S86" s="27">
        <f t="shared" si="15"/>
        <v>2.2222222222222223E-2</v>
      </c>
      <c r="T86" s="73">
        <f t="shared" si="10"/>
        <v>0</v>
      </c>
      <c r="U86" s="73">
        <f t="shared" si="11"/>
        <v>-14728.565333333332</v>
      </c>
      <c r="V86" s="74">
        <f t="shared" ref="V86:V93" si="18">IF(R86=0,0,+(O86*0.5)/R86)</f>
        <v>-2223.6112555555555</v>
      </c>
      <c r="W86" s="71">
        <v>0</v>
      </c>
      <c r="X86" s="75">
        <f t="shared" si="16"/>
        <v>-16952.176588888888</v>
      </c>
      <c r="Y86" s="91">
        <v>-16952.176588888884</v>
      </c>
      <c r="Z86" s="94">
        <f t="shared" si="17"/>
        <v>3.637978807091713E-12</v>
      </c>
    </row>
    <row r="87" spans="1:26" ht="25.5" customHeight="1" x14ac:dyDescent="0.2">
      <c r="A87" s="22">
        <v>2440</v>
      </c>
      <c r="B87" s="23" t="s">
        <v>104</v>
      </c>
      <c r="C87" s="51">
        <v>0</v>
      </c>
      <c r="D87" s="52">
        <v>0</v>
      </c>
      <c r="E87" s="52">
        <v>0</v>
      </c>
      <c r="F87" s="52">
        <v>0</v>
      </c>
      <c r="G87" s="53">
        <f t="shared" si="12"/>
        <v>0</v>
      </c>
      <c r="H87" s="54">
        <v>0</v>
      </c>
      <c r="I87" s="55">
        <v>0</v>
      </c>
      <c r="J87" s="61">
        <v>-780079.74</v>
      </c>
      <c r="K87" s="63">
        <v>0</v>
      </c>
      <c r="L87" s="63">
        <v>0</v>
      </c>
      <c r="M87" s="62">
        <f t="shared" si="13"/>
        <v>-780079.74</v>
      </c>
      <c r="N87" s="64">
        <v>0</v>
      </c>
      <c r="O87" s="64">
        <v>-65000.013000000014</v>
      </c>
      <c r="P87" s="25">
        <v>0</v>
      </c>
      <c r="Q87" s="28">
        <f t="shared" si="14"/>
        <v>0</v>
      </c>
      <c r="R87" s="34">
        <v>45</v>
      </c>
      <c r="S87" s="27">
        <f t="shared" si="15"/>
        <v>2.2222222222222223E-2</v>
      </c>
      <c r="T87" s="73">
        <f t="shared" si="10"/>
        <v>0</v>
      </c>
      <c r="U87" s="73">
        <f t="shared" si="11"/>
        <v>-17335.105333333333</v>
      </c>
      <c r="V87" s="74">
        <f t="shared" si="18"/>
        <v>-722.22236666666686</v>
      </c>
      <c r="W87" s="71">
        <v>0</v>
      </c>
      <c r="X87" s="75">
        <f t="shared" si="16"/>
        <v>-18057.327700000002</v>
      </c>
      <c r="Y87" s="91">
        <v>-18057.327700000002</v>
      </c>
      <c r="Z87" s="94">
        <f t="shared" si="17"/>
        <v>0</v>
      </c>
    </row>
    <row r="88" spans="1:26" ht="25.5" customHeight="1" x14ac:dyDescent="0.2">
      <c r="A88" s="22">
        <v>2440</v>
      </c>
      <c r="B88" s="23" t="s">
        <v>105</v>
      </c>
      <c r="C88" s="51">
        <v>0</v>
      </c>
      <c r="D88" s="52">
        <v>0</v>
      </c>
      <c r="E88" s="52">
        <v>0</v>
      </c>
      <c r="F88" s="52">
        <v>0</v>
      </c>
      <c r="G88" s="53">
        <f t="shared" si="12"/>
        <v>0</v>
      </c>
      <c r="H88" s="54">
        <v>0</v>
      </c>
      <c r="I88" s="55">
        <v>0</v>
      </c>
      <c r="J88" s="61">
        <v>-935012.62999999989</v>
      </c>
      <c r="K88" s="63">
        <v>0</v>
      </c>
      <c r="L88" s="63">
        <v>0</v>
      </c>
      <c r="M88" s="62">
        <f t="shared" si="13"/>
        <v>-935012.62999999989</v>
      </c>
      <c r="N88" s="64">
        <v>0</v>
      </c>
      <c r="O88" s="64">
        <v>-216750.01400000002</v>
      </c>
      <c r="P88" s="25">
        <v>0</v>
      </c>
      <c r="Q88" s="28">
        <f t="shared" si="14"/>
        <v>0</v>
      </c>
      <c r="R88" s="34">
        <v>45</v>
      </c>
      <c r="S88" s="27">
        <f t="shared" si="15"/>
        <v>2.2222222222222223E-2</v>
      </c>
      <c r="T88" s="73">
        <f t="shared" si="10"/>
        <v>0</v>
      </c>
      <c r="U88" s="73">
        <f t="shared" si="11"/>
        <v>-20778.058444444443</v>
      </c>
      <c r="V88" s="74">
        <f t="shared" si="18"/>
        <v>-2408.333488888889</v>
      </c>
      <c r="W88" s="71">
        <v>0</v>
      </c>
      <c r="X88" s="75">
        <f t="shared" si="16"/>
        <v>-23186.391933333332</v>
      </c>
      <c r="Y88" s="91">
        <v>-23186.391933333336</v>
      </c>
      <c r="Z88" s="94">
        <f t="shared" si="17"/>
        <v>-3.637978807091713E-12</v>
      </c>
    </row>
    <row r="89" spans="1:26" ht="14.25" x14ac:dyDescent="0.2">
      <c r="A89" s="22">
        <v>2440</v>
      </c>
      <c r="B89" s="23" t="s">
        <v>106</v>
      </c>
      <c r="C89" s="51">
        <v>0</v>
      </c>
      <c r="D89" s="52">
        <v>0</v>
      </c>
      <c r="E89" s="52">
        <v>0</v>
      </c>
      <c r="F89" s="52">
        <v>0</v>
      </c>
      <c r="G89" s="53">
        <f t="shared" si="12"/>
        <v>0</v>
      </c>
      <c r="H89" s="54">
        <v>0</v>
      </c>
      <c r="I89" s="55">
        <v>0</v>
      </c>
      <c r="J89" s="61">
        <v>-69595.509999999995</v>
      </c>
      <c r="K89" s="63">
        <v>0</v>
      </c>
      <c r="L89" s="63">
        <v>0</v>
      </c>
      <c r="M89" s="62">
        <f t="shared" si="13"/>
        <v>-69595.509999999995</v>
      </c>
      <c r="N89" s="64">
        <v>0</v>
      </c>
      <c r="O89" s="64">
        <v>-15000.003000000004</v>
      </c>
      <c r="P89" s="25">
        <v>0</v>
      </c>
      <c r="Q89" s="28">
        <f t="shared" si="14"/>
        <v>0</v>
      </c>
      <c r="R89" s="34">
        <v>25</v>
      </c>
      <c r="S89" s="27">
        <f t="shared" si="15"/>
        <v>0.04</v>
      </c>
      <c r="T89" s="73">
        <f t="shared" si="10"/>
        <v>0</v>
      </c>
      <c r="U89" s="73">
        <f t="shared" si="11"/>
        <v>-2783.8203999999996</v>
      </c>
      <c r="V89" s="74">
        <f t="shared" si="18"/>
        <v>-300.00006000000008</v>
      </c>
      <c r="W89" s="71">
        <v>0</v>
      </c>
      <c r="X89" s="75">
        <f t="shared" si="16"/>
        <v>-3083.8204599999999</v>
      </c>
      <c r="Y89" s="91">
        <v>-3083.81646</v>
      </c>
      <c r="Z89" s="94">
        <f t="shared" si="17"/>
        <v>3.9999999999054126E-3</v>
      </c>
    </row>
    <row r="90" spans="1:26" ht="14.25" x14ac:dyDescent="0.2">
      <c r="A90" s="22">
        <v>2440</v>
      </c>
      <c r="B90" s="23" t="s">
        <v>107</v>
      </c>
      <c r="C90" s="51">
        <v>0</v>
      </c>
      <c r="D90" s="52">
        <v>0</v>
      </c>
      <c r="E90" s="52">
        <v>0</v>
      </c>
      <c r="F90" s="52">
        <v>0</v>
      </c>
      <c r="G90" s="53">
        <f t="shared" si="12"/>
        <v>0</v>
      </c>
      <c r="H90" s="54">
        <v>0</v>
      </c>
      <c r="I90" s="55">
        <v>0</v>
      </c>
      <c r="J90" s="61">
        <v>0</v>
      </c>
      <c r="K90" s="63">
        <v>0</v>
      </c>
      <c r="L90" s="63">
        <v>0</v>
      </c>
      <c r="M90" s="62">
        <f t="shared" si="13"/>
        <v>0</v>
      </c>
      <c r="N90" s="64">
        <v>0</v>
      </c>
      <c r="O90" s="64">
        <v>0</v>
      </c>
      <c r="P90" s="25">
        <v>0</v>
      </c>
      <c r="Q90" s="28">
        <f t="shared" si="14"/>
        <v>0</v>
      </c>
      <c r="R90" s="34">
        <v>60</v>
      </c>
      <c r="S90" s="27">
        <f t="shared" si="15"/>
        <v>1.6666666666666666E-2</v>
      </c>
      <c r="T90" s="73">
        <f t="shared" si="10"/>
        <v>0</v>
      </c>
      <c r="U90" s="73">
        <f t="shared" si="11"/>
        <v>0</v>
      </c>
      <c r="V90" s="74">
        <f t="shared" si="18"/>
        <v>0</v>
      </c>
      <c r="W90" s="71">
        <v>0</v>
      </c>
      <c r="X90" s="75">
        <f t="shared" si="16"/>
        <v>0</v>
      </c>
      <c r="Y90" s="91">
        <v>0</v>
      </c>
      <c r="Z90" s="94">
        <f t="shared" si="17"/>
        <v>0</v>
      </c>
    </row>
    <row r="91" spans="1:26" ht="14.25" x14ac:dyDescent="0.2">
      <c r="A91" s="22">
        <v>2440</v>
      </c>
      <c r="B91" s="23" t="s">
        <v>108</v>
      </c>
      <c r="C91" s="51">
        <v>0</v>
      </c>
      <c r="D91" s="52">
        <v>0</v>
      </c>
      <c r="E91" s="52">
        <v>0</v>
      </c>
      <c r="F91" s="52">
        <v>0</v>
      </c>
      <c r="G91" s="53">
        <f t="shared" si="12"/>
        <v>0</v>
      </c>
      <c r="H91" s="54">
        <v>0</v>
      </c>
      <c r="I91" s="55">
        <v>0</v>
      </c>
      <c r="J91" s="61">
        <v>0</v>
      </c>
      <c r="K91" s="63">
        <v>0</v>
      </c>
      <c r="L91" s="63">
        <v>0</v>
      </c>
      <c r="M91" s="62">
        <f t="shared" si="13"/>
        <v>0</v>
      </c>
      <c r="N91" s="64">
        <v>0</v>
      </c>
      <c r="O91" s="64">
        <v>0</v>
      </c>
      <c r="P91" s="25">
        <v>0</v>
      </c>
      <c r="Q91" s="28">
        <f t="shared" si="14"/>
        <v>0</v>
      </c>
      <c r="R91" s="34">
        <v>0</v>
      </c>
      <c r="S91" s="27">
        <f t="shared" si="15"/>
        <v>0</v>
      </c>
      <c r="T91" s="73">
        <f t="shared" si="10"/>
        <v>0</v>
      </c>
      <c r="U91" s="73">
        <f t="shared" si="11"/>
        <v>0</v>
      </c>
      <c r="V91" s="74">
        <f t="shared" si="18"/>
        <v>0</v>
      </c>
      <c r="W91" s="71">
        <v>0</v>
      </c>
      <c r="X91" s="75">
        <f t="shared" si="16"/>
        <v>0</v>
      </c>
      <c r="Y91" s="91">
        <v>0</v>
      </c>
      <c r="Z91" s="94">
        <f t="shared" si="17"/>
        <v>0</v>
      </c>
    </row>
    <row r="92" spans="1:26" ht="14.25" x14ac:dyDescent="0.2">
      <c r="A92" s="22">
        <v>2440</v>
      </c>
      <c r="B92" s="23" t="s">
        <v>109</v>
      </c>
      <c r="C92" s="51">
        <v>0</v>
      </c>
      <c r="D92" s="52">
        <v>0</v>
      </c>
      <c r="E92" s="52">
        <v>0</v>
      </c>
      <c r="F92" s="52">
        <v>0</v>
      </c>
      <c r="G92" s="53">
        <f t="shared" si="12"/>
        <v>0</v>
      </c>
      <c r="H92" s="54">
        <v>0</v>
      </c>
      <c r="I92" s="55">
        <v>0</v>
      </c>
      <c r="J92" s="61">
        <v>0</v>
      </c>
      <c r="K92" s="63">
        <v>0</v>
      </c>
      <c r="L92" s="63">
        <v>0</v>
      </c>
      <c r="M92" s="62">
        <f t="shared" si="13"/>
        <v>0</v>
      </c>
      <c r="N92" s="64">
        <v>0</v>
      </c>
      <c r="O92" s="64">
        <v>-160000</v>
      </c>
      <c r="P92" s="25">
        <v>0</v>
      </c>
      <c r="Q92" s="28">
        <f t="shared" si="14"/>
        <v>0</v>
      </c>
      <c r="R92" s="34">
        <v>45</v>
      </c>
      <c r="S92" s="27">
        <f t="shared" si="15"/>
        <v>2.2222222222222223E-2</v>
      </c>
      <c r="T92" s="73">
        <f t="shared" si="10"/>
        <v>0</v>
      </c>
      <c r="U92" s="73">
        <f t="shared" si="11"/>
        <v>0</v>
      </c>
      <c r="V92" s="74">
        <f t="shared" si="18"/>
        <v>-1777.7777777777778</v>
      </c>
      <c r="W92" s="71">
        <v>0</v>
      </c>
      <c r="X92" s="75">
        <f t="shared" si="16"/>
        <v>-1777.7777777777778</v>
      </c>
      <c r="Y92" s="91">
        <v>-1777.7777777777778</v>
      </c>
      <c r="Z92" s="94">
        <f t="shared" si="17"/>
        <v>0</v>
      </c>
    </row>
    <row r="93" spans="1:26" ht="14.25" x14ac:dyDescent="0.2">
      <c r="A93" s="22">
        <v>2440</v>
      </c>
      <c r="B93" s="23" t="s">
        <v>110</v>
      </c>
      <c r="C93" s="56">
        <v>0</v>
      </c>
      <c r="D93" s="57">
        <v>0</v>
      </c>
      <c r="E93" s="57">
        <v>0</v>
      </c>
      <c r="F93" s="57">
        <v>0</v>
      </c>
      <c r="G93" s="58">
        <f t="shared" si="12"/>
        <v>0</v>
      </c>
      <c r="H93" s="59">
        <v>0</v>
      </c>
      <c r="I93" s="60">
        <v>0</v>
      </c>
      <c r="J93" s="65">
        <v>0</v>
      </c>
      <c r="K93" s="66">
        <v>0</v>
      </c>
      <c r="L93" s="66">
        <v>0</v>
      </c>
      <c r="M93" s="67">
        <f t="shared" si="13"/>
        <v>0</v>
      </c>
      <c r="N93" s="68">
        <v>0</v>
      </c>
      <c r="O93" s="68">
        <v>0</v>
      </c>
      <c r="P93" s="46">
        <v>0</v>
      </c>
      <c r="Q93" s="48">
        <f t="shared" si="14"/>
        <v>0</v>
      </c>
      <c r="R93" s="49">
        <v>0</v>
      </c>
      <c r="S93" s="50">
        <f t="shared" si="15"/>
        <v>0</v>
      </c>
      <c r="T93" s="76">
        <f t="shared" si="10"/>
        <v>0</v>
      </c>
      <c r="U93" s="76">
        <f t="shared" si="11"/>
        <v>0</v>
      </c>
      <c r="V93" s="77">
        <f t="shared" si="18"/>
        <v>0</v>
      </c>
      <c r="W93" s="85">
        <v>0</v>
      </c>
      <c r="X93" s="78">
        <f t="shared" si="16"/>
        <v>0</v>
      </c>
      <c r="Y93" s="92">
        <v>0</v>
      </c>
      <c r="Z93" s="95">
        <f t="shared" si="17"/>
        <v>0</v>
      </c>
    </row>
    <row r="94" spans="1:26" ht="15.75" thickBot="1" x14ac:dyDescent="0.3">
      <c r="A94" s="39"/>
      <c r="B94" s="40" t="s">
        <v>76</v>
      </c>
      <c r="C94" s="79">
        <f>SUM(C15:C93)</f>
        <v>21566950.621699993</v>
      </c>
      <c r="D94" s="80">
        <f t="shared" ref="D94:Z94" si="19">SUM(D15:D93)</f>
        <v>1107253.2216999999</v>
      </c>
      <c r="E94" s="80">
        <f t="shared" si="19"/>
        <v>26110.525200000004</v>
      </c>
      <c r="F94" s="80">
        <f t="shared" si="19"/>
        <v>259036.56</v>
      </c>
      <c r="G94" s="81">
        <f t="shared" si="19"/>
        <v>20174550.314800005</v>
      </c>
      <c r="H94" s="79">
        <f t="shared" si="19"/>
        <v>10061.052399999999</v>
      </c>
      <c r="I94" s="81">
        <f t="shared" si="19"/>
        <v>0</v>
      </c>
      <c r="J94" s="82">
        <f t="shared" si="19"/>
        <v>9090856.6630719136</v>
      </c>
      <c r="K94" s="83">
        <f t="shared" si="19"/>
        <v>279065.8</v>
      </c>
      <c r="L94" s="83">
        <f t="shared" si="19"/>
        <v>181252.5</v>
      </c>
      <c r="M94" s="84">
        <f t="shared" si="19"/>
        <v>8630538.3630719129</v>
      </c>
      <c r="N94" s="82">
        <f t="shared" si="19"/>
        <v>26630.035999999996</v>
      </c>
      <c r="O94" s="82">
        <f t="shared" si="19"/>
        <v>2696547.1500000004</v>
      </c>
      <c r="P94" s="88"/>
      <c r="Q94" s="89"/>
      <c r="R94" s="89"/>
      <c r="S94" s="90"/>
      <c r="T94" s="86">
        <f t="shared" si="19"/>
        <v>679228.0386799773</v>
      </c>
      <c r="U94" s="86">
        <f t="shared" si="19"/>
        <v>340148.77182091674</v>
      </c>
      <c r="V94" s="89">
        <f t="shared" si="19"/>
        <v>50526.873899580416</v>
      </c>
      <c r="W94" s="89">
        <f t="shared" si="19"/>
        <v>-5568.2000000000007</v>
      </c>
      <c r="X94" s="90">
        <f t="shared" si="19"/>
        <v>1064335.4844004738</v>
      </c>
      <c r="Y94" s="93">
        <f t="shared" si="19"/>
        <v>1064398.9169584794</v>
      </c>
      <c r="Z94" s="87">
        <f t="shared" si="19"/>
        <v>63.432558005019018</v>
      </c>
    </row>
    <row r="95" spans="1:26" ht="14.25" x14ac:dyDescent="0.2">
      <c r="A95" s="41"/>
      <c r="B95" s="42"/>
      <c r="C95" s="43"/>
      <c r="D95" s="43"/>
      <c r="E95" s="43"/>
      <c r="F95" s="43"/>
      <c r="G95" s="43"/>
      <c r="H95" s="43"/>
      <c r="I95" s="43"/>
      <c r="J95" s="43"/>
      <c r="K95" s="43"/>
      <c r="L95" s="43"/>
      <c r="M95" s="43"/>
      <c r="N95" s="43"/>
      <c r="O95" s="43"/>
      <c r="P95" s="43"/>
      <c r="Q95" s="43"/>
      <c r="R95" s="44"/>
      <c r="S95" s="45"/>
      <c r="T95" s="43"/>
      <c r="U95" s="43"/>
      <c r="V95" s="43"/>
      <c r="W95" s="43"/>
      <c r="X95" s="43"/>
      <c r="Y95" s="43"/>
      <c r="Z95" s="43"/>
    </row>
    <row r="96" spans="1:26" x14ac:dyDescent="0.2">
      <c r="C96" s="20"/>
      <c r="O96" s="21">
        <v>2696547.1500000004</v>
      </c>
      <c r="Y96" s="21">
        <v>1064398.9169584792</v>
      </c>
      <c r="Z96" s="26"/>
    </row>
    <row r="97" spans="3:25" x14ac:dyDescent="0.2">
      <c r="O97" s="120">
        <f>+O94-O96</f>
        <v>0</v>
      </c>
      <c r="Y97" s="120">
        <f>+Y94-Y96</f>
        <v>0</v>
      </c>
    </row>
    <row r="112" spans="3:25" x14ac:dyDescent="0.2">
      <c r="C112" s="20"/>
    </row>
  </sheetData>
  <mergeCells count="16">
    <mergeCell ref="A13:A14"/>
    <mergeCell ref="B13:B14"/>
    <mergeCell ref="A8:B8"/>
    <mergeCell ref="C8:X8"/>
    <mergeCell ref="A9:B9"/>
    <mergeCell ref="C9:X9"/>
    <mergeCell ref="C12:O12"/>
    <mergeCell ref="P12:S12"/>
    <mergeCell ref="T12:X12"/>
    <mergeCell ref="A7:B7"/>
    <mergeCell ref="C7:X7"/>
    <mergeCell ref="A1:Z1"/>
    <mergeCell ref="A2:Z2"/>
    <mergeCell ref="A3:Z3"/>
    <mergeCell ref="A6:B6"/>
    <mergeCell ref="C6:X6"/>
  </mergeCells>
  <dataValidations count="1">
    <dataValidation allowBlank="1" showInputMessage="1" showErrorMessage="1" promptTitle="Date Format" prompt="E.g:  &quot;August 1, 2011&quot;" sqref="Z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Z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Z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Z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Z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Z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Z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Z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Z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Z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Z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Z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Z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Z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Z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xr:uid="{A211F0DB-7D6F-4DC1-BC09-A02D2138A981}"/>
  </dataValidations>
  <printOptions horizontalCentered="1"/>
  <pageMargins left="0.11811023622047245" right="0.11811023622047245" top="0.19685039370078741" bottom="0.19685039370078741" header="0.11811023622047245" footer="0.11811023622047245"/>
  <pageSetup scale="2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A237D-F3FE-46E1-8F46-046F1F353EA8}">
  <sheetPr>
    <pageSetUpPr fitToPage="1"/>
  </sheetPr>
  <dimension ref="A1:BUT112"/>
  <sheetViews>
    <sheetView topLeftCell="G1" zoomScale="75" zoomScaleNormal="75" workbookViewId="0">
      <selection sqref="A1:Z1"/>
    </sheetView>
  </sheetViews>
  <sheetFormatPr defaultRowHeight="12.75" x14ac:dyDescent="0.2"/>
  <cols>
    <col min="1" max="1" width="14.140625" style="1" customWidth="1"/>
    <col min="2" max="2" width="40.28515625" style="1" bestFit="1" customWidth="1"/>
    <col min="3" max="3" width="20.140625" style="1" bestFit="1" customWidth="1"/>
    <col min="4" max="4" width="17.140625" style="1" customWidth="1"/>
    <col min="5" max="6" width="15" style="1" customWidth="1"/>
    <col min="7" max="7" width="21.28515625" style="1" customWidth="1"/>
    <col min="8" max="8" width="18.28515625" style="1" customWidth="1"/>
    <col min="9" max="9" width="15" style="1" customWidth="1"/>
    <col min="10" max="11" width="19.5703125" style="1" customWidth="1"/>
    <col min="12" max="12" width="17.28515625" style="1" customWidth="1"/>
    <col min="13" max="13" width="17.5703125" style="1" customWidth="1"/>
    <col min="14" max="14" width="20.28515625" style="1" customWidth="1"/>
    <col min="15" max="15" width="16" style="1" customWidth="1"/>
    <col min="16" max="16" width="16.5703125" style="1" customWidth="1"/>
    <col min="17" max="17" width="14.85546875" style="1" customWidth="1"/>
    <col min="18" max="19" width="14.5703125" style="1" customWidth="1"/>
    <col min="20" max="20" width="18.5703125" style="1" customWidth="1"/>
    <col min="21" max="21" width="17.5703125" style="1" customWidth="1"/>
    <col min="22" max="22" width="18.28515625" style="1" customWidth="1"/>
    <col min="23" max="23" width="16" style="1" customWidth="1"/>
    <col min="24" max="24" width="16.85546875" style="1" bestFit="1" customWidth="1"/>
    <col min="25" max="25" width="23.28515625" style="1" customWidth="1"/>
    <col min="26" max="26" width="18.28515625" style="1" bestFit="1" customWidth="1"/>
    <col min="27" max="251" width="9.140625" style="1"/>
    <col min="252" max="252" width="2.7109375" style="1" customWidth="1"/>
    <col min="253" max="253" width="9.140625" style="1"/>
    <col min="254" max="254" width="40.28515625" style="1" bestFit="1" customWidth="1"/>
    <col min="255" max="255" width="12" style="1" customWidth="1"/>
    <col min="256" max="256" width="10" style="1" customWidth="1"/>
    <col min="257" max="257" width="14.85546875" style="1" customWidth="1"/>
    <col min="258" max="258" width="9.5703125" style="1" customWidth="1"/>
    <col min="259" max="260" width="12.28515625" style="1" customWidth="1"/>
    <col min="261" max="263" width="12.85546875" style="1" customWidth="1"/>
    <col min="264" max="264" width="12.7109375" style="1" customWidth="1"/>
    <col min="265" max="265" width="12.28515625" style="1" bestFit="1" customWidth="1"/>
    <col min="266" max="266" width="13.140625" style="1" customWidth="1"/>
    <col min="267" max="507" width="9.140625" style="1"/>
    <col min="508" max="508" width="2.7109375" style="1" customWidth="1"/>
    <col min="509" max="509" width="9.140625" style="1"/>
    <col min="510" max="510" width="40.28515625" style="1" bestFit="1" customWidth="1"/>
    <col min="511" max="511" width="12" style="1" customWidth="1"/>
    <col min="512" max="512" width="10" style="1" customWidth="1"/>
    <col min="513" max="513" width="14.85546875" style="1" customWidth="1"/>
    <col min="514" max="514" width="9.5703125" style="1" customWidth="1"/>
    <col min="515" max="516" width="12.28515625" style="1" customWidth="1"/>
    <col min="517" max="519" width="12.85546875" style="1" customWidth="1"/>
    <col min="520" max="520" width="12.7109375" style="1" customWidth="1"/>
    <col min="521" max="521" width="12.28515625" style="1" bestFit="1" customWidth="1"/>
    <col min="522" max="522" width="13.140625" style="1" customWidth="1"/>
    <col min="523" max="763" width="9.140625" style="1"/>
    <col min="764" max="764" width="2.7109375" style="1" customWidth="1"/>
    <col min="765" max="765" width="9.140625" style="1"/>
    <col min="766" max="766" width="40.28515625" style="1" bestFit="1" customWidth="1"/>
    <col min="767" max="767" width="12" style="1" customWidth="1"/>
    <col min="768" max="768" width="10" style="1" customWidth="1"/>
    <col min="769" max="769" width="14.85546875" style="1" customWidth="1"/>
    <col min="770" max="770" width="9.5703125" style="1" customWidth="1"/>
    <col min="771" max="772" width="12.28515625" style="1" customWidth="1"/>
    <col min="773" max="775" width="12.85546875" style="1" customWidth="1"/>
    <col min="776" max="776" width="12.7109375" style="1" customWidth="1"/>
    <col min="777" max="777" width="12.28515625" style="1" bestFit="1" customWidth="1"/>
    <col min="778" max="778" width="13.140625" style="1" customWidth="1"/>
    <col min="779" max="1019" width="9.140625" style="1"/>
    <col min="1020" max="1020" width="2.7109375" style="1" customWidth="1"/>
    <col min="1021" max="1021" width="9.140625" style="1"/>
    <col min="1022" max="1022" width="40.28515625" style="1" bestFit="1" customWidth="1"/>
    <col min="1023" max="1023" width="12" style="1" customWidth="1"/>
    <col min="1024" max="1024" width="10" style="1" customWidth="1"/>
    <col min="1025" max="1025" width="14.85546875" style="1" customWidth="1"/>
    <col min="1026" max="1026" width="9.5703125" style="1" customWidth="1"/>
    <col min="1027" max="1028" width="12.28515625" style="1" customWidth="1"/>
    <col min="1029" max="1031" width="12.85546875" style="1" customWidth="1"/>
    <col min="1032" max="1032" width="12.7109375" style="1" customWidth="1"/>
    <col min="1033" max="1033" width="12.28515625" style="1" bestFit="1" customWidth="1"/>
    <col min="1034" max="1034" width="13.140625" style="1" customWidth="1"/>
    <col min="1035" max="1275" width="9.140625" style="1"/>
    <col min="1276" max="1276" width="2.7109375" style="1" customWidth="1"/>
    <col min="1277" max="1277" width="9.140625" style="1"/>
    <col min="1278" max="1278" width="40.28515625" style="1" bestFit="1" customWidth="1"/>
    <col min="1279" max="1279" width="12" style="1" customWidth="1"/>
    <col min="1280" max="1280" width="10" style="1" customWidth="1"/>
    <col min="1281" max="1281" width="14.85546875" style="1" customWidth="1"/>
    <col min="1282" max="1282" width="9.5703125" style="1" customWidth="1"/>
    <col min="1283" max="1284" width="12.28515625" style="1" customWidth="1"/>
    <col min="1285" max="1287" width="12.85546875" style="1" customWidth="1"/>
    <col min="1288" max="1288" width="12.7109375" style="1" customWidth="1"/>
    <col min="1289" max="1289" width="12.28515625" style="1" bestFit="1" customWidth="1"/>
    <col min="1290" max="1290" width="13.140625" style="1" customWidth="1"/>
    <col min="1291" max="1531" width="9.140625" style="1"/>
    <col min="1532" max="1532" width="2.7109375" style="1" customWidth="1"/>
    <col min="1533" max="1533" width="9.140625" style="1"/>
    <col min="1534" max="1534" width="40.28515625" style="1" bestFit="1" customWidth="1"/>
    <col min="1535" max="1535" width="12" style="1" customWidth="1"/>
    <col min="1536" max="1536" width="10" style="1" customWidth="1"/>
    <col min="1537" max="1537" width="14.85546875" style="1" customWidth="1"/>
    <col min="1538" max="1538" width="9.5703125" style="1" customWidth="1"/>
    <col min="1539" max="1540" width="12.28515625" style="1" customWidth="1"/>
    <col min="1541" max="1543" width="12.85546875" style="1" customWidth="1"/>
    <col min="1544" max="1544" width="12.7109375" style="1" customWidth="1"/>
    <col min="1545" max="1545" width="12.28515625" style="1" bestFit="1" customWidth="1"/>
    <col min="1546" max="1546" width="13.140625" style="1" customWidth="1"/>
    <col min="1547" max="1787" width="9.140625" style="1"/>
    <col min="1788" max="1788" width="2.7109375" style="1" customWidth="1"/>
    <col min="1789" max="1789" width="9.140625" style="1"/>
    <col min="1790" max="1790" width="40.28515625" style="1" bestFit="1" customWidth="1"/>
    <col min="1791" max="1791" width="12" style="1" customWidth="1"/>
    <col min="1792" max="1792" width="10" style="1" customWidth="1"/>
    <col min="1793" max="1793" width="14.85546875" style="1" customWidth="1"/>
    <col min="1794" max="1794" width="9.5703125" style="1" customWidth="1"/>
    <col min="1795" max="1796" width="12.28515625" style="1" customWidth="1"/>
    <col min="1797" max="1799" width="12.85546875" style="1" customWidth="1"/>
    <col min="1800" max="1800" width="12.7109375" style="1" customWidth="1"/>
    <col min="1801" max="1801" width="12.28515625" style="1" bestFit="1" customWidth="1"/>
    <col min="1802" max="1802" width="13.140625" style="1" customWidth="1"/>
    <col min="1803" max="2043" width="9.140625" style="1"/>
    <col min="2044" max="2044" width="2.7109375" style="1" customWidth="1"/>
    <col min="2045" max="2045" width="9.140625" style="1"/>
    <col min="2046" max="2046" width="40.28515625" style="1" bestFit="1" customWidth="1"/>
    <col min="2047" max="2047" width="12" style="1" customWidth="1"/>
    <col min="2048" max="2048" width="10" style="1" customWidth="1"/>
    <col min="2049" max="2049" width="14.85546875" style="1" customWidth="1"/>
    <col min="2050" max="2050" width="9.5703125" style="1" customWidth="1"/>
    <col min="2051" max="2052" width="12.28515625" style="1" customWidth="1"/>
    <col min="2053" max="2055" width="12.85546875" style="1" customWidth="1"/>
    <col min="2056" max="2056" width="12.7109375" style="1" customWidth="1"/>
    <col min="2057" max="2057" width="12.28515625" style="1" bestFit="1" customWidth="1"/>
    <col min="2058" max="2058" width="13.140625" style="1" customWidth="1"/>
    <col min="2059" max="2299" width="9.140625" style="1"/>
    <col min="2300" max="2300" width="2.7109375" style="1" customWidth="1"/>
    <col min="2301" max="2301" width="9.140625" style="1"/>
    <col min="2302" max="2302" width="40.28515625" style="1" bestFit="1" customWidth="1"/>
    <col min="2303" max="2303" width="12" style="1" customWidth="1"/>
    <col min="2304" max="2304" width="10" style="1" customWidth="1"/>
    <col min="2305" max="2305" width="14.85546875" style="1" customWidth="1"/>
    <col min="2306" max="2306" width="9.5703125" style="1" customWidth="1"/>
    <col min="2307" max="2308" width="12.28515625" style="1" customWidth="1"/>
    <col min="2309" max="2311" width="12.85546875" style="1" customWidth="1"/>
    <col min="2312" max="2312" width="12.7109375" style="1" customWidth="1"/>
    <col min="2313" max="2313" width="12.28515625" style="1" bestFit="1" customWidth="1"/>
    <col min="2314" max="2314" width="13.140625" style="1" customWidth="1"/>
    <col min="2315" max="2555" width="9.140625" style="1"/>
    <col min="2556" max="2556" width="2.7109375" style="1" customWidth="1"/>
    <col min="2557" max="2557" width="9.140625" style="1"/>
    <col min="2558" max="2558" width="40.28515625" style="1" bestFit="1" customWidth="1"/>
    <col min="2559" max="2559" width="12" style="1" customWidth="1"/>
    <col min="2560" max="2560" width="10" style="1" customWidth="1"/>
    <col min="2561" max="2561" width="14.85546875" style="1" customWidth="1"/>
    <col min="2562" max="2562" width="9.5703125" style="1" customWidth="1"/>
    <col min="2563" max="2564" width="12.28515625" style="1" customWidth="1"/>
    <col min="2565" max="2567" width="12.85546875" style="1" customWidth="1"/>
    <col min="2568" max="2568" width="12.7109375" style="1" customWidth="1"/>
    <col min="2569" max="2569" width="12.28515625" style="1" bestFit="1" customWidth="1"/>
    <col min="2570" max="2570" width="13.140625" style="1" customWidth="1"/>
    <col min="2571" max="2811" width="9.140625" style="1"/>
    <col min="2812" max="2812" width="2.7109375" style="1" customWidth="1"/>
    <col min="2813" max="2813" width="9.140625" style="1"/>
    <col min="2814" max="2814" width="40.28515625" style="1" bestFit="1" customWidth="1"/>
    <col min="2815" max="2815" width="12" style="1" customWidth="1"/>
    <col min="2816" max="2816" width="10" style="1" customWidth="1"/>
    <col min="2817" max="2817" width="14.85546875" style="1" customWidth="1"/>
    <col min="2818" max="2818" width="9.5703125" style="1" customWidth="1"/>
    <col min="2819" max="2820" width="12.28515625" style="1" customWidth="1"/>
    <col min="2821" max="2823" width="12.85546875" style="1" customWidth="1"/>
    <col min="2824" max="2824" width="12.7109375" style="1" customWidth="1"/>
    <col min="2825" max="2825" width="12.28515625" style="1" bestFit="1" customWidth="1"/>
    <col min="2826" max="2826" width="13.140625" style="1" customWidth="1"/>
    <col min="2827" max="3067" width="9.140625" style="1"/>
    <col min="3068" max="3068" width="2.7109375" style="1" customWidth="1"/>
    <col min="3069" max="3069" width="9.140625" style="1"/>
    <col min="3070" max="3070" width="40.28515625" style="1" bestFit="1" customWidth="1"/>
    <col min="3071" max="3071" width="12" style="1" customWidth="1"/>
    <col min="3072" max="3072" width="10" style="1" customWidth="1"/>
    <col min="3073" max="3073" width="14.85546875" style="1" customWidth="1"/>
    <col min="3074" max="3074" width="9.5703125" style="1" customWidth="1"/>
    <col min="3075" max="3076" width="12.28515625" style="1" customWidth="1"/>
    <col min="3077" max="3079" width="12.85546875" style="1" customWidth="1"/>
    <col min="3080" max="3080" width="12.7109375" style="1" customWidth="1"/>
    <col min="3081" max="3081" width="12.28515625" style="1" bestFit="1" customWidth="1"/>
    <col min="3082" max="3082" width="13.140625" style="1" customWidth="1"/>
    <col min="3083" max="3323" width="9.140625" style="1"/>
    <col min="3324" max="3324" width="2.7109375" style="1" customWidth="1"/>
    <col min="3325" max="3325" width="9.140625" style="1"/>
    <col min="3326" max="3326" width="40.28515625" style="1" bestFit="1" customWidth="1"/>
    <col min="3327" max="3327" width="12" style="1" customWidth="1"/>
    <col min="3328" max="3328" width="10" style="1" customWidth="1"/>
    <col min="3329" max="3329" width="14.85546875" style="1" customWidth="1"/>
    <col min="3330" max="3330" width="9.5703125" style="1" customWidth="1"/>
    <col min="3331" max="3332" width="12.28515625" style="1" customWidth="1"/>
    <col min="3333" max="3335" width="12.85546875" style="1" customWidth="1"/>
    <col min="3336" max="3336" width="12.7109375" style="1" customWidth="1"/>
    <col min="3337" max="3337" width="12.28515625" style="1" bestFit="1" customWidth="1"/>
    <col min="3338" max="3338" width="13.140625" style="1" customWidth="1"/>
    <col min="3339" max="3579" width="9.140625" style="1"/>
    <col min="3580" max="3580" width="2.7109375" style="1" customWidth="1"/>
    <col min="3581" max="3581" width="9.140625" style="1"/>
    <col min="3582" max="3582" width="40.28515625" style="1" bestFit="1" customWidth="1"/>
    <col min="3583" max="3583" width="12" style="1" customWidth="1"/>
    <col min="3584" max="3584" width="10" style="1" customWidth="1"/>
    <col min="3585" max="3585" width="14.85546875" style="1" customWidth="1"/>
    <col min="3586" max="3586" width="9.5703125" style="1" customWidth="1"/>
    <col min="3587" max="3588" width="12.28515625" style="1" customWidth="1"/>
    <col min="3589" max="3591" width="12.85546875" style="1" customWidth="1"/>
    <col min="3592" max="3592" width="12.7109375" style="1" customWidth="1"/>
    <col min="3593" max="3593" width="12.28515625" style="1" bestFit="1" customWidth="1"/>
    <col min="3594" max="3594" width="13.140625" style="1" customWidth="1"/>
    <col min="3595" max="3835" width="9.140625" style="1"/>
    <col min="3836" max="3836" width="2.7109375" style="1" customWidth="1"/>
    <col min="3837" max="3837" width="9.140625" style="1"/>
    <col min="3838" max="3838" width="40.28515625" style="1" bestFit="1" customWidth="1"/>
    <col min="3839" max="3839" width="12" style="1" customWidth="1"/>
    <col min="3840" max="3840" width="10" style="1" customWidth="1"/>
    <col min="3841" max="3841" width="14.85546875" style="1" customWidth="1"/>
    <col min="3842" max="3842" width="9.5703125" style="1" customWidth="1"/>
    <col min="3843" max="3844" width="12.28515625" style="1" customWidth="1"/>
    <col min="3845" max="3847" width="12.85546875" style="1" customWidth="1"/>
    <col min="3848" max="3848" width="12.7109375" style="1" customWidth="1"/>
    <col min="3849" max="3849" width="12.28515625" style="1" bestFit="1" customWidth="1"/>
    <col min="3850" max="3850" width="13.140625" style="1" customWidth="1"/>
    <col min="3851" max="4091" width="9.140625" style="1"/>
    <col min="4092" max="4092" width="2.7109375" style="1" customWidth="1"/>
    <col min="4093" max="4093" width="9.140625" style="1"/>
    <col min="4094" max="4094" width="40.28515625" style="1" bestFit="1" customWidth="1"/>
    <col min="4095" max="4095" width="12" style="1" customWidth="1"/>
    <col min="4096" max="4096" width="10" style="1" customWidth="1"/>
    <col min="4097" max="4097" width="14.85546875" style="1" customWidth="1"/>
    <col min="4098" max="4098" width="9.5703125" style="1" customWidth="1"/>
    <col min="4099" max="4100" width="12.28515625" style="1" customWidth="1"/>
    <col min="4101" max="4103" width="12.85546875" style="1" customWidth="1"/>
    <col min="4104" max="4104" width="12.7109375" style="1" customWidth="1"/>
    <col min="4105" max="4105" width="12.28515625" style="1" bestFit="1" customWidth="1"/>
    <col min="4106" max="4106" width="13.140625" style="1" customWidth="1"/>
    <col min="4107" max="4347" width="9.140625" style="1"/>
    <col min="4348" max="4348" width="2.7109375" style="1" customWidth="1"/>
    <col min="4349" max="4349" width="9.140625" style="1"/>
    <col min="4350" max="4350" width="40.28515625" style="1" bestFit="1" customWidth="1"/>
    <col min="4351" max="4351" width="12" style="1" customWidth="1"/>
    <col min="4352" max="4352" width="10" style="1" customWidth="1"/>
    <col min="4353" max="4353" width="14.85546875" style="1" customWidth="1"/>
    <col min="4354" max="4354" width="9.5703125" style="1" customWidth="1"/>
    <col min="4355" max="4356" width="12.28515625" style="1" customWidth="1"/>
    <col min="4357" max="4359" width="12.85546875" style="1" customWidth="1"/>
    <col min="4360" max="4360" width="12.7109375" style="1" customWidth="1"/>
    <col min="4361" max="4361" width="12.28515625" style="1" bestFit="1" customWidth="1"/>
    <col min="4362" max="4362" width="13.140625" style="1" customWidth="1"/>
    <col min="4363" max="4603" width="9.140625" style="1"/>
    <col min="4604" max="4604" width="2.7109375" style="1" customWidth="1"/>
    <col min="4605" max="4605" width="9.140625" style="1"/>
    <col min="4606" max="4606" width="40.28515625" style="1" bestFit="1" customWidth="1"/>
    <col min="4607" max="4607" width="12" style="1" customWidth="1"/>
    <col min="4608" max="4608" width="10" style="1" customWidth="1"/>
    <col min="4609" max="4609" width="14.85546875" style="1" customWidth="1"/>
    <col min="4610" max="4610" width="9.5703125" style="1" customWidth="1"/>
    <col min="4611" max="4612" width="12.28515625" style="1" customWidth="1"/>
    <col min="4613" max="4615" width="12.85546875" style="1" customWidth="1"/>
    <col min="4616" max="4616" width="12.7109375" style="1" customWidth="1"/>
    <col min="4617" max="4617" width="12.28515625" style="1" bestFit="1" customWidth="1"/>
    <col min="4618" max="4618" width="13.140625" style="1" customWidth="1"/>
    <col min="4619" max="4859" width="9.140625" style="1"/>
    <col min="4860" max="4860" width="2.7109375" style="1" customWidth="1"/>
    <col min="4861" max="4861" width="9.140625" style="1"/>
    <col min="4862" max="4862" width="40.28515625" style="1" bestFit="1" customWidth="1"/>
    <col min="4863" max="4863" width="12" style="1" customWidth="1"/>
    <col min="4864" max="4864" width="10" style="1" customWidth="1"/>
    <col min="4865" max="4865" width="14.85546875" style="1" customWidth="1"/>
    <col min="4866" max="4866" width="9.5703125" style="1" customWidth="1"/>
    <col min="4867" max="4868" width="12.28515625" style="1" customWidth="1"/>
    <col min="4869" max="4871" width="12.85546875" style="1" customWidth="1"/>
    <col min="4872" max="4872" width="12.7109375" style="1" customWidth="1"/>
    <col min="4873" max="4873" width="12.28515625" style="1" bestFit="1" customWidth="1"/>
    <col min="4874" max="4874" width="13.140625" style="1" customWidth="1"/>
    <col min="4875" max="5115" width="9.140625" style="1"/>
    <col min="5116" max="5116" width="2.7109375" style="1" customWidth="1"/>
    <col min="5117" max="5117" width="9.140625" style="1"/>
    <col min="5118" max="5118" width="40.28515625" style="1" bestFit="1" customWidth="1"/>
    <col min="5119" max="5119" width="12" style="1" customWidth="1"/>
    <col min="5120" max="5120" width="10" style="1" customWidth="1"/>
    <col min="5121" max="5121" width="14.85546875" style="1" customWidth="1"/>
    <col min="5122" max="5122" width="9.5703125" style="1" customWidth="1"/>
    <col min="5123" max="5124" width="12.28515625" style="1" customWidth="1"/>
    <col min="5125" max="5127" width="12.85546875" style="1" customWidth="1"/>
    <col min="5128" max="5128" width="12.7109375" style="1" customWidth="1"/>
    <col min="5129" max="5129" width="12.28515625" style="1" bestFit="1" customWidth="1"/>
    <col min="5130" max="5130" width="13.140625" style="1" customWidth="1"/>
    <col min="5131" max="5371" width="9.140625" style="1"/>
    <col min="5372" max="5372" width="2.7109375" style="1" customWidth="1"/>
    <col min="5373" max="5373" width="9.140625" style="1"/>
    <col min="5374" max="5374" width="40.28515625" style="1" bestFit="1" customWidth="1"/>
    <col min="5375" max="5375" width="12" style="1" customWidth="1"/>
    <col min="5376" max="5376" width="10" style="1" customWidth="1"/>
    <col min="5377" max="5377" width="14.85546875" style="1" customWidth="1"/>
    <col min="5378" max="5378" width="9.5703125" style="1" customWidth="1"/>
    <col min="5379" max="5380" width="12.28515625" style="1" customWidth="1"/>
    <col min="5381" max="5383" width="12.85546875" style="1" customWidth="1"/>
    <col min="5384" max="5384" width="12.7109375" style="1" customWidth="1"/>
    <col min="5385" max="5385" width="12.28515625" style="1" bestFit="1" customWidth="1"/>
    <col min="5386" max="5386" width="13.140625" style="1" customWidth="1"/>
    <col min="5387" max="5627" width="9.140625" style="1"/>
    <col min="5628" max="5628" width="2.7109375" style="1" customWidth="1"/>
    <col min="5629" max="5629" width="9.140625" style="1"/>
    <col min="5630" max="5630" width="40.28515625" style="1" bestFit="1" customWidth="1"/>
    <col min="5631" max="5631" width="12" style="1" customWidth="1"/>
    <col min="5632" max="5632" width="10" style="1" customWidth="1"/>
    <col min="5633" max="5633" width="14.85546875" style="1" customWidth="1"/>
    <col min="5634" max="5634" width="9.5703125" style="1" customWidth="1"/>
    <col min="5635" max="5636" width="12.28515625" style="1" customWidth="1"/>
    <col min="5637" max="5639" width="12.85546875" style="1" customWidth="1"/>
    <col min="5640" max="5640" width="12.7109375" style="1" customWidth="1"/>
    <col min="5641" max="5641" width="12.28515625" style="1" bestFit="1" customWidth="1"/>
    <col min="5642" max="5642" width="13.140625" style="1" customWidth="1"/>
    <col min="5643" max="5883" width="9.140625" style="1"/>
    <col min="5884" max="5884" width="2.7109375" style="1" customWidth="1"/>
    <col min="5885" max="5885" width="9.140625" style="1"/>
    <col min="5886" max="5886" width="40.28515625" style="1" bestFit="1" customWidth="1"/>
    <col min="5887" max="5887" width="12" style="1" customWidth="1"/>
    <col min="5888" max="5888" width="10" style="1" customWidth="1"/>
    <col min="5889" max="5889" width="14.85546875" style="1" customWidth="1"/>
    <col min="5890" max="5890" width="9.5703125" style="1" customWidth="1"/>
    <col min="5891" max="5892" width="12.28515625" style="1" customWidth="1"/>
    <col min="5893" max="5895" width="12.85546875" style="1" customWidth="1"/>
    <col min="5896" max="5896" width="12.7109375" style="1" customWidth="1"/>
    <col min="5897" max="5897" width="12.28515625" style="1" bestFit="1" customWidth="1"/>
    <col min="5898" max="5898" width="13.140625" style="1" customWidth="1"/>
    <col min="5899" max="6139" width="9.140625" style="1"/>
    <col min="6140" max="6140" width="2.7109375" style="1" customWidth="1"/>
    <col min="6141" max="6141" width="9.140625" style="1"/>
    <col min="6142" max="6142" width="40.28515625" style="1" bestFit="1" customWidth="1"/>
    <col min="6143" max="6143" width="12" style="1" customWidth="1"/>
    <col min="6144" max="6144" width="10" style="1" customWidth="1"/>
    <col min="6145" max="6145" width="14.85546875" style="1" customWidth="1"/>
    <col min="6146" max="6146" width="9.5703125" style="1" customWidth="1"/>
    <col min="6147" max="6148" width="12.28515625" style="1" customWidth="1"/>
    <col min="6149" max="6151" width="12.85546875" style="1" customWidth="1"/>
    <col min="6152" max="6152" width="12.7109375" style="1" customWidth="1"/>
    <col min="6153" max="6153" width="12.28515625" style="1" bestFit="1" customWidth="1"/>
    <col min="6154" max="6154" width="13.140625" style="1" customWidth="1"/>
    <col min="6155" max="6395" width="9.140625" style="1"/>
    <col min="6396" max="6396" width="2.7109375" style="1" customWidth="1"/>
    <col min="6397" max="6397" width="9.140625" style="1"/>
    <col min="6398" max="6398" width="40.28515625" style="1" bestFit="1" customWidth="1"/>
    <col min="6399" max="6399" width="12" style="1" customWidth="1"/>
    <col min="6400" max="6400" width="10" style="1" customWidth="1"/>
    <col min="6401" max="6401" width="14.85546875" style="1" customWidth="1"/>
    <col min="6402" max="6402" width="9.5703125" style="1" customWidth="1"/>
    <col min="6403" max="6404" width="12.28515625" style="1" customWidth="1"/>
    <col min="6405" max="6407" width="12.85546875" style="1" customWidth="1"/>
    <col min="6408" max="6408" width="12.7109375" style="1" customWidth="1"/>
    <col min="6409" max="6409" width="12.28515625" style="1" bestFit="1" customWidth="1"/>
    <col min="6410" max="6410" width="13.140625" style="1" customWidth="1"/>
    <col min="6411" max="6651" width="9.140625" style="1"/>
    <col min="6652" max="6652" width="2.7109375" style="1" customWidth="1"/>
    <col min="6653" max="6653" width="9.140625" style="1"/>
    <col min="6654" max="6654" width="40.28515625" style="1" bestFit="1" customWidth="1"/>
    <col min="6655" max="6655" width="12" style="1" customWidth="1"/>
    <col min="6656" max="6656" width="10" style="1" customWidth="1"/>
    <col min="6657" max="6657" width="14.85546875" style="1" customWidth="1"/>
    <col min="6658" max="6658" width="9.5703125" style="1" customWidth="1"/>
    <col min="6659" max="6660" width="12.28515625" style="1" customWidth="1"/>
    <col min="6661" max="6663" width="12.85546875" style="1" customWidth="1"/>
    <col min="6664" max="6664" width="12.7109375" style="1" customWidth="1"/>
    <col min="6665" max="6665" width="12.28515625" style="1" bestFit="1" customWidth="1"/>
    <col min="6666" max="6666" width="13.140625" style="1" customWidth="1"/>
    <col min="6667" max="6907" width="9.140625" style="1"/>
    <col min="6908" max="6908" width="2.7109375" style="1" customWidth="1"/>
    <col min="6909" max="6909" width="9.140625" style="1"/>
    <col min="6910" max="6910" width="40.28515625" style="1" bestFit="1" customWidth="1"/>
    <col min="6911" max="6911" width="12" style="1" customWidth="1"/>
    <col min="6912" max="6912" width="10" style="1" customWidth="1"/>
    <col min="6913" max="6913" width="14.85546875" style="1" customWidth="1"/>
    <col min="6914" max="6914" width="9.5703125" style="1" customWidth="1"/>
    <col min="6915" max="6916" width="12.28515625" style="1" customWidth="1"/>
    <col min="6917" max="6919" width="12.85546875" style="1" customWidth="1"/>
    <col min="6920" max="6920" width="12.7109375" style="1" customWidth="1"/>
    <col min="6921" max="6921" width="12.28515625" style="1" bestFit="1" customWidth="1"/>
    <col min="6922" max="6922" width="13.140625" style="1" customWidth="1"/>
    <col min="6923" max="7163" width="9.140625" style="1"/>
    <col min="7164" max="7164" width="2.7109375" style="1" customWidth="1"/>
    <col min="7165" max="7165" width="9.140625" style="1"/>
    <col min="7166" max="7166" width="40.28515625" style="1" bestFit="1" customWidth="1"/>
    <col min="7167" max="7167" width="12" style="1" customWidth="1"/>
    <col min="7168" max="7168" width="10" style="1" customWidth="1"/>
    <col min="7169" max="7169" width="14.85546875" style="1" customWidth="1"/>
    <col min="7170" max="7170" width="9.5703125" style="1" customWidth="1"/>
    <col min="7171" max="7172" width="12.28515625" style="1" customWidth="1"/>
    <col min="7173" max="7175" width="12.85546875" style="1" customWidth="1"/>
    <col min="7176" max="7176" width="12.7109375" style="1" customWidth="1"/>
    <col min="7177" max="7177" width="12.28515625" style="1" bestFit="1" customWidth="1"/>
    <col min="7178" max="7178" width="13.140625" style="1" customWidth="1"/>
    <col min="7179" max="7419" width="9.140625" style="1"/>
    <col min="7420" max="7420" width="2.7109375" style="1" customWidth="1"/>
    <col min="7421" max="7421" width="9.140625" style="1"/>
    <col min="7422" max="7422" width="40.28515625" style="1" bestFit="1" customWidth="1"/>
    <col min="7423" max="7423" width="12" style="1" customWidth="1"/>
    <col min="7424" max="7424" width="10" style="1" customWidth="1"/>
    <col min="7425" max="7425" width="14.85546875" style="1" customWidth="1"/>
    <col min="7426" max="7426" width="9.5703125" style="1" customWidth="1"/>
    <col min="7427" max="7428" width="12.28515625" style="1" customWidth="1"/>
    <col min="7429" max="7431" width="12.85546875" style="1" customWidth="1"/>
    <col min="7432" max="7432" width="12.7109375" style="1" customWidth="1"/>
    <col min="7433" max="7433" width="12.28515625" style="1" bestFit="1" customWidth="1"/>
    <col min="7434" max="7434" width="13.140625" style="1" customWidth="1"/>
    <col min="7435" max="7675" width="9.140625" style="1"/>
    <col min="7676" max="7676" width="2.7109375" style="1" customWidth="1"/>
    <col min="7677" max="7677" width="9.140625" style="1"/>
    <col min="7678" max="7678" width="40.28515625" style="1" bestFit="1" customWidth="1"/>
    <col min="7679" max="7679" width="12" style="1" customWidth="1"/>
    <col min="7680" max="7680" width="10" style="1" customWidth="1"/>
    <col min="7681" max="7681" width="14.85546875" style="1" customWidth="1"/>
    <col min="7682" max="7682" width="9.5703125" style="1" customWidth="1"/>
    <col min="7683" max="7684" width="12.28515625" style="1" customWidth="1"/>
    <col min="7685" max="7687" width="12.85546875" style="1" customWidth="1"/>
    <col min="7688" max="7688" width="12.7109375" style="1" customWidth="1"/>
    <col min="7689" max="7689" width="12.28515625" style="1" bestFit="1" customWidth="1"/>
    <col min="7690" max="7690" width="13.140625" style="1" customWidth="1"/>
    <col min="7691" max="7931" width="9.140625" style="1"/>
    <col min="7932" max="7932" width="2.7109375" style="1" customWidth="1"/>
    <col min="7933" max="7933" width="9.140625" style="1"/>
    <col min="7934" max="7934" width="40.28515625" style="1" bestFit="1" customWidth="1"/>
    <col min="7935" max="7935" width="12" style="1" customWidth="1"/>
    <col min="7936" max="7936" width="10" style="1" customWidth="1"/>
    <col min="7937" max="7937" width="14.85546875" style="1" customWidth="1"/>
    <col min="7938" max="7938" width="9.5703125" style="1" customWidth="1"/>
    <col min="7939" max="7940" width="12.28515625" style="1" customWidth="1"/>
    <col min="7941" max="7943" width="12.85546875" style="1" customWidth="1"/>
    <col min="7944" max="7944" width="12.7109375" style="1" customWidth="1"/>
    <col min="7945" max="7945" width="12.28515625" style="1" bestFit="1" customWidth="1"/>
    <col min="7946" max="7946" width="13.140625" style="1" customWidth="1"/>
    <col min="7947" max="8187" width="9.140625" style="1"/>
    <col min="8188" max="8188" width="2.7109375" style="1" customWidth="1"/>
    <col min="8189" max="8189" width="9.140625" style="1"/>
    <col min="8190" max="8190" width="40.28515625" style="1" bestFit="1" customWidth="1"/>
    <col min="8191" max="8191" width="12" style="1" customWidth="1"/>
    <col min="8192" max="8192" width="10" style="1" customWidth="1"/>
    <col min="8193" max="8193" width="14.85546875" style="1" customWidth="1"/>
    <col min="8194" max="8194" width="9.5703125" style="1" customWidth="1"/>
    <col min="8195" max="8196" width="12.28515625" style="1" customWidth="1"/>
    <col min="8197" max="8199" width="12.85546875" style="1" customWidth="1"/>
    <col min="8200" max="8200" width="12.7109375" style="1" customWidth="1"/>
    <col min="8201" max="8201" width="12.28515625" style="1" bestFit="1" customWidth="1"/>
    <col min="8202" max="8202" width="13.140625" style="1" customWidth="1"/>
    <col min="8203" max="8443" width="9.140625" style="1"/>
    <col min="8444" max="8444" width="2.7109375" style="1" customWidth="1"/>
    <col min="8445" max="8445" width="9.140625" style="1"/>
    <col min="8446" max="8446" width="40.28515625" style="1" bestFit="1" customWidth="1"/>
    <col min="8447" max="8447" width="12" style="1" customWidth="1"/>
    <col min="8448" max="8448" width="10" style="1" customWidth="1"/>
    <col min="8449" max="8449" width="14.85546875" style="1" customWidth="1"/>
    <col min="8450" max="8450" width="9.5703125" style="1" customWidth="1"/>
    <col min="8451" max="8452" width="12.28515625" style="1" customWidth="1"/>
    <col min="8453" max="8455" width="12.85546875" style="1" customWidth="1"/>
    <col min="8456" max="8456" width="12.7109375" style="1" customWidth="1"/>
    <col min="8457" max="8457" width="12.28515625" style="1" bestFit="1" customWidth="1"/>
    <col min="8458" max="8458" width="13.140625" style="1" customWidth="1"/>
    <col min="8459" max="8699" width="9.140625" style="1"/>
    <col min="8700" max="8700" width="2.7109375" style="1" customWidth="1"/>
    <col min="8701" max="8701" width="9.140625" style="1"/>
    <col min="8702" max="8702" width="40.28515625" style="1" bestFit="1" customWidth="1"/>
    <col min="8703" max="8703" width="12" style="1" customWidth="1"/>
    <col min="8704" max="8704" width="10" style="1" customWidth="1"/>
    <col min="8705" max="8705" width="14.85546875" style="1" customWidth="1"/>
    <col min="8706" max="8706" width="9.5703125" style="1" customWidth="1"/>
    <col min="8707" max="8708" width="12.28515625" style="1" customWidth="1"/>
    <col min="8709" max="8711" width="12.85546875" style="1" customWidth="1"/>
    <col min="8712" max="8712" width="12.7109375" style="1" customWidth="1"/>
    <col min="8713" max="8713" width="12.28515625" style="1" bestFit="1" customWidth="1"/>
    <col min="8714" max="8714" width="13.140625" style="1" customWidth="1"/>
    <col min="8715" max="8955" width="9.140625" style="1"/>
    <col min="8956" max="8956" width="2.7109375" style="1" customWidth="1"/>
    <col min="8957" max="8957" width="9.140625" style="1"/>
    <col min="8958" max="8958" width="40.28515625" style="1" bestFit="1" customWidth="1"/>
    <col min="8959" max="8959" width="12" style="1" customWidth="1"/>
    <col min="8960" max="8960" width="10" style="1" customWidth="1"/>
    <col min="8961" max="8961" width="14.85546875" style="1" customWidth="1"/>
    <col min="8962" max="8962" width="9.5703125" style="1" customWidth="1"/>
    <col min="8963" max="8964" width="12.28515625" style="1" customWidth="1"/>
    <col min="8965" max="8967" width="12.85546875" style="1" customWidth="1"/>
    <col min="8968" max="8968" width="12.7109375" style="1" customWidth="1"/>
    <col min="8969" max="8969" width="12.28515625" style="1" bestFit="1" customWidth="1"/>
    <col min="8970" max="8970" width="13.140625" style="1" customWidth="1"/>
    <col min="8971" max="9211" width="9.140625" style="1"/>
    <col min="9212" max="9212" width="2.7109375" style="1" customWidth="1"/>
    <col min="9213" max="9213" width="9.140625" style="1"/>
    <col min="9214" max="9214" width="40.28515625" style="1" bestFit="1" customWidth="1"/>
    <col min="9215" max="9215" width="12" style="1" customWidth="1"/>
    <col min="9216" max="9216" width="10" style="1" customWidth="1"/>
    <col min="9217" max="9217" width="14.85546875" style="1" customWidth="1"/>
    <col min="9218" max="9218" width="9.5703125" style="1" customWidth="1"/>
    <col min="9219" max="9220" width="12.28515625" style="1" customWidth="1"/>
    <col min="9221" max="9223" width="12.85546875" style="1" customWidth="1"/>
    <col min="9224" max="9224" width="12.7109375" style="1" customWidth="1"/>
    <col min="9225" max="9225" width="12.28515625" style="1" bestFit="1" customWidth="1"/>
    <col min="9226" max="9226" width="13.140625" style="1" customWidth="1"/>
    <col min="9227" max="9467" width="9.140625" style="1"/>
    <col min="9468" max="9468" width="2.7109375" style="1" customWidth="1"/>
    <col min="9469" max="9469" width="9.140625" style="1"/>
    <col min="9470" max="9470" width="40.28515625" style="1" bestFit="1" customWidth="1"/>
    <col min="9471" max="9471" width="12" style="1" customWidth="1"/>
    <col min="9472" max="9472" width="10" style="1" customWidth="1"/>
    <col min="9473" max="9473" width="14.85546875" style="1" customWidth="1"/>
    <col min="9474" max="9474" width="9.5703125" style="1" customWidth="1"/>
    <col min="9475" max="9476" width="12.28515625" style="1" customWidth="1"/>
    <col min="9477" max="9479" width="12.85546875" style="1" customWidth="1"/>
    <col min="9480" max="9480" width="12.7109375" style="1" customWidth="1"/>
    <col min="9481" max="9481" width="12.28515625" style="1" bestFit="1" customWidth="1"/>
    <col min="9482" max="9482" width="13.140625" style="1" customWidth="1"/>
    <col min="9483" max="9723" width="9.140625" style="1"/>
    <col min="9724" max="9724" width="2.7109375" style="1" customWidth="1"/>
    <col min="9725" max="9725" width="9.140625" style="1"/>
    <col min="9726" max="9726" width="40.28515625" style="1" bestFit="1" customWidth="1"/>
    <col min="9727" max="9727" width="12" style="1" customWidth="1"/>
    <col min="9728" max="9728" width="10" style="1" customWidth="1"/>
    <col min="9729" max="9729" width="14.85546875" style="1" customWidth="1"/>
    <col min="9730" max="9730" width="9.5703125" style="1" customWidth="1"/>
    <col min="9731" max="9732" width="12.28515625" style="1" customWidth="1"/>
    <col min="9733" max="9735" width="12.85546875" style="1" customWidth="1"/>
    <col min="9736" max="9736" width="12.7109375" style="1" customWidth="1"/>
    <col min="9737" max="9737" width="12.28515625" style="1" bestFit="1" customWidth="1"/>
    <col min="9738" max="9738" width="13.140625" style="1" customWidth="1"/>
    <col min="9739" max="9979" width="9.140625" style="1"/>
    <col min="9980" max="9980" width="2.7109375" style="1" customWidth="1"/>
    <col min="9981" max="9981" width="9.140625" style="1"/>
    <col min="9982" max="9982" width="40.28515625" style="1" bestFit="1" customWidth="1"/>
    <col min="9983" max="9983" width="12" style="1" customWidth="1"/>
    <col min="9984" max="9984" width="10" style="1" customWidth="1"/>
    <col min="9985" max="9985" width="14.85546875" style="1" customWidth="1"/>
    <col min="9986" max="9986" width="9.5703125" style="1" customWidth="1"/>
    <col min="9987" max="9988" width="12.28515625" style="1" customWidth="1"/>
    <col min="9989" max="9991" width="12.85546875" style="1" customWidth="1"/>
    <col min="9992" max="9992" width="12.7109375" style="1" customWidth="1"/>
    <col min="9993" max="9993" width="12.28515625" style="1" bestFit="1" customWidth="1"/>
    <col min="9994" max="9994" width="13.140625" style="1" customWidth="1"/>
    <col min="9995" max="10235" width="9.140625" style="1"/>
    <col min="10236" max="10236" width="2.7109375" style="1" customWidth="1"/>
    <col min="10237" max="10237" width="9.140625" style="1"/>
    <col min="10238" max="10238" width="40.28515625" style="1" bestFit="1" customWidth="1"/>
    <col min="10239" max="10239" width="12" style="1" customWidth="1"/>
    <col min="10240" max="10240" width="10" style="1" customWidth="1"/>
    <col min="10241" max="10241" width="14.85546875" style="1" customWidth="1"/>
    <col min="10242" max="10242" width="9.5703125" style="1" customWidth="1"/>
    <col min="10243" max="10244" width="12.28515625" style="1" customWidth="1"/>
    <col min="10245" max="10247" width="12.85546875" style="1" customWidth="1"/>
    <col min="10248" max="10248" width="12.7109375" style="1" customWidth="1"/>
    <col min="10249" max="10249" width="12.28515625" style="1" bestFit="1" customWidth="1"/>
    <col min="10250" max="10250" width="13.140625" style="1" customWidth="1"/>
    <col min="10251" max="10491" width="9.140625" style="1"/>
    <col min="10492" max="10492" width="2.7109375" style="1" customWidth="1"/>
    <col min="10493" max="10493" width="9.140625" style="1"/>
    <col min="10494" max="10494" width="40.28515625" style="1" bestFit="1" customWidth="1"/>
    <col min="10495" max="10495" width="12" style="1" customWidth="1"/>
    <col min="10496" max="10496" width="10" style="1" customWidth="1"/>
    <col min="10497" max="10497" width="14.85546875" style="1" customWidth="1"/>
    <col min="10498" max="10498" width="9.5703125" style="1" customWidth="1"/>
    <col min="10499" max="10500" width="12.28515625" style="1" customWidth="1"/>
    <col min="10501" max="10503" width="12.85546875" style="1" customWidth="1"/>
    <col min="10504" max="10504" width="12.7109375" style="1" customWidth="1"/>
    <col min="10505" max="10505" width="12.28515625" style="1" bestFit="1" customWidth="1"/>
    <col min="10506" max="10506" width="13.140625" style="1" customWidth="1"/>
    <col min="10507" max="10747" width="9.140625" style="1"/>
    <col min="10748" max="10748" width="2.7109375" style="1" customWidth="1"/>
    <col min="10749" max="10749" width="9.140625" style="1"/>
    <col min="10750" max="10750" width="40.28515625" style="1" bestFit="1" customWidth="1"/>
    <col min="10751" max="10751" width="12" style="1" customWidth="1"/>
    <col min="10752" max="10752" width="10" style="1" customWidth="1"/>
    <col min="10753" max="10753" width="14.85546875" style="1" customWidth="1"/>
    <col min="10754" max="10754" width="9.5703125" style="1" customWidth="1"/>
    <col min="10755" max="10756" width="12.28515625" style="1" customWidth="1"/>
    <col min="10757" max="10759" width="12.85546875" style="1" customWidth="1"/>
    <col min="10760" max="10760" width="12.7109375" style="1" customWidth="1"/>
    <col min="10761" max="10761" width="12.28515625" style="1" bestFit="1" customWidth="1"/>
    <col min="10762" max="10762" width="13.140625" style="1" customWidth="1"/>
    <col min="10763" max="11003" width="9.140625" style="1"/>
    <col min="11004" max="11004" width="2.7109375" style="1" customWidth="1"/>
    <col min="11005" max="11005" width="9.140625" style="1"/>
    <col min="11006" max="11006" width="40.28515625" style="1" bestFit="1" customWidth="1"/>
    <col min="11007" max="11007" width="12" style="1" customWidth="1"/>
    <col min="11008" max="11008" width="10" style="1" customWidth="1"/>
    <col min="11009" max="11009" width="14.85546875" style="1" customWidth="1"/>
    <col min="11010" max="11010" width="9.5703125" style="1" customWidth="1"/>
    <col min="11011" max="11012" width="12.28515625" style="1" customWidth="1"/>
    <col min="11013" max="11015" width="12.85546875" style="1" customWidth="1"/>
    <col min="11016" max="11016" width="12.7109375" style="1" customWidth="1"/>
    <col min="11017" max="11017" width="12.28515625" style="1" bestFit="1" customWidth="1"/>
    <col min="11018" max="11018" width="13.140625" style="1" customWidth="1"/>
    <col min="11019" max="11259" width="9.140625" style="1"/>
    <col min="11260" max="11260" width="2.7109375" style="1" customWidth="1"/>
    <col min="11261" max="11261" width="9.140625" style="1"/>
    <col min="11262" max="11262" width="40.28515625" style="1" bestFit="1" customWidth="1"/>
    <col min="11263" max="11263" width="12" style="1" customWidth="1"/>
    <col min="11264" max="11264" width="10" style="1" customWidth="1"/>
    <col min="11265" max="11265" width="14.85546875" style="1" customWidth="1"/>
    <col min="11266" max="11266" width="9.5703125" style="1" customWidth="1"/>
    <col min="11267" max="11268" width="12.28515625" style="1" customWidth="1"/>
    <col min="11269" max="11271" width="12.85546875" style="1" customWidth="1"/>
    <col min="11272" max="11272" width="12.7109375" style="1" customWidth="1"/>
    <col min="11273" max="11273" width="12.28515625" style="1" bestFit="1" customWidth="1"/>
    <col min="11274" max="11274" width="13.140625" style="1" customWidth="1"/>
    <col min="11275" max="11515" width="9.140625" style="1"/>
    <col min="11516" max="11516" width="2.7109375" style="1" customWidth="1"/>
    <col min="11517" max="11517" width="9.140625" style="1"/>
    <col min="11518" max="11518" width="40.28515625" style="1" bestFit="1" customWidth="1"/>
    <col min="11519" max="11519" width="12" style="1" customWidth="1"/>
    <col min="11520" max="11520" width="10" style="1" customWidth="1"/>
    <col min="11521" max="11521" width="14.85546875" style="1" customWidth="1"/>
    <col min="11522" max="11522" width="9.5703125" style="1" customWidth="1"/>
    <col min="11523" max="11524" width="12.28515625" style="1" customWidth="1"/>
    <col min="11525" max="11527" width="12.85546875" style="1" customWidth="1"/>
    <col min="11528" max="11528" width="12.7109375" style="1" customWidth="1"/>
    <col min="11529" max="11529" width="12.28515625" style="1" bestFit="1" customWidth="1"/>
    <col min="11530" max="11530" width="13.140625" style="1" customWidth="1"/>
    <col min="11531" max="11771" width="9.140625" style="1"/>
    <col min="11772" max="11772" width="2.7109375" style="1" customWidth="1"/>
    <col min="11773" max="11773" width="9.140625" style="1"/>
    <col min="11774" max="11774" width="40.28515625" style="1" bestFit="1" customWidth="1"/>
    <col min="11775" max="11775" width="12" style="1" customWidth="1"/>
    <col min="11776" max="11776" width="10" style="1" customWidth="1"/>
    <col min="11777" max="11777" width="14.85546875" style="1" customWidth="1"/>
    <col min="11778" max="11778" width="9.5703125" style="1" customWidth="1"/>
    <col min="11779" max="11780" width="12.28515625" style="1" customWidth="1"/>
    <col min="11781" max="11783" width="12.85546875" style="1" customWidth="1"/>
    <col min="11784" max="11784" width="12.7109375" style="1" customWidth="1"/>
    <col min="11785" max="11785" width="12.28515625" style="1" bestFit="1" customWidth="1"/>
    <col min="11786" max="11786" width="13.140625" style="1" customWidth="1"/>
    <col min="11787" max="12027" width="9.140625" style="1"/>
    <col min="12028" max="12028" width="2.7109375" style="1" customWidth="1"/>
    <col min="12029" max="12029" width="9.140625" style="1"/>
    <col min="12030" max="12030" width="40.28515625" style="1" bestFit="1" customWidth="1"/>
    <col min="12031" max="12031" width="12" style="1" customWidth="1"/>
    <col min="12032" max="12032" width="10" style="1" customWidth="1"/>
    <col min="12033" max="12033" width="14.85546875" style="1" customWidth="1"/>
    <col min="12034" max="12034" width="9.5703125" style="1" customWidth="1"/>
    <col min="12035" max="12036" width="12.28515625" style="1" customWidth="1"/>
    <col min="12037" max="12039" width="12.85546875" style="1" customWidth="1"/>
    <col min="12040" max="12040" width="12.7109375" style="1" customWidth="1"/>
    <col min="12041" max="12041" width="12.28515625" style="1" bestFit="1" customWidth="1"/>
    <col min="12042" max="12042" width="13.140625" style="1" customWidth="1"/>
    <col min="12043" max="12283" width="9.140625" style="1"/>
    <col min="12284" max="12284" width="2.7109375" style="1" customWidth="1"/>
    <col min="12285" max="12285" width="9.140625" style="1"/>
    <col min="12286" max="12286" width="40.28515625" style="1" bestFit="1" customWidth="1"/>
    <col min="12287" max="12287" width="12" style="1" customWidth="1"/>
    <col min="12288" max="12288" width="10" style="1" customWidth="1"/>
    <col min="12289" max="12289" width="14.85546875" style="1" customWidth="1"/>
    <col min="12290" max="12290" width="9.5703125" style="1" customWidth="1"/>
    <col min="12291" max="12292" width="12.28515625" style="1" customWidth="1"/>
    <col min="12293" max="12295" width="12.85546875" style="1" customWidth="1"/>
    <col min="12296" max="12296" width="12.7109375" style="1" customWidth="1"/>
    <col min="12297" max="12297" width="12.28515625" style="1" bestFit="1" customWidth="1"/>
    <col min="12298" max="12298" width="13.140625" style="1" customWidth="1"/>
    <col min="12299" max="12539" width="9.140625" style="1"/>
    <col min="12540" max="12540" width="2.7109375" style="1" customWidth="1"/>
    <col min="12541" max="12541" width="9.140625" style="1"/>
    <col min="12542" max="12542" width="40.28515625" style="1" bestFit="1" customWidth="1"/>
    <col min="12543" max="12543" width="12" style="1" customWidth="1"/>
    <col min="12544" max="12544" width="10" style="1" customWidth="1"/>
    <col min="12545" max="12545" width="14.85546875" style="1" customWidth="1"/>
    <col min="12546" max="12546" width="9.5703125" style="1" customWidth="1"/>
    <col min="12547" max="12548" width="12.28515625" style="1" customWidth="1"/>
    <col min="12549" max="12551" width="12.85546875" style="1" customWidth="1"/>
    <col min="12552" max="12552" width="12.7109375" style="1" customWidth="1"/>
    <col min="12553" max="12553" width="12.28515625" style="1" bestFit="1" customWidth="1"/>
    <col min="12554" max="12554" width="13.140625" style="1" customWidth="1"/>
    <col min="12555" max="12795" width="9.140625" style="1"/>
    <col min="12796" max="12796" width="2.7109375" style="1" customWidth="1"/>
    <col min="12797" max="12797" width="9.140625" style="1"/>
    <col min="12798" max="12798" width="40.28515625" style="1" bestFit="1" customWidth="1"/>
    <col min="12799" max="12799" width="12" style="1" customWidth="1"/>
    <col min="12800" max="12800" width="10" style="1" customWidth="1"/>
    <col min="12801" max="12801" width="14.85546875" style="1" customWidth="1"/>
    <col min="12802" max="12802" width="9.5703125" style="1" customWidth="1"/>
    <col min="12803" max="12804" width="12.28515625" style="1" customWidth="1"/>
    <col min="12805" max="12807" width="12.85546875" style="1" customWidth="1"/>
    <col min="12808" max="12808" width="12.7109375" style="1" customWidth="1"/>
    <col min="12809" max="12809" width="12.28515625" style="1" bestFit="1" customWidth="1"/>
    <col min="12810" max="12810" width="13.140625" style="1" customWidth="1"/>
    <col min="12811" max="13051" width="9.140625" style="1"/>
    <col min="13052" max="13052" width="2.7109375" style="1" customWidth="1"/>
    <col min="13053" max="13053" width="9.140625" style="1"/>
    <col min="13054" max="13054" width="40.28515625" style="1" bestFit="1" customWidth="1"/>
    <col min="13055" max="13055" width="12" style="1" customWidth="1"/>
    <col min="13056" max="13056" width="10" style="1" customWidth="1"/>
    <col min="13057" max="13057" width="14.85546875" style="1" customWidth="1"/>
    <col min="13058" max="13058" width="9.5703125" style="1" customWidth="1"/>
    <col min="13059" max="13060" width="12.28515625" style="1" customWidth="1"/>
    <col min="13061" max="13063" width="12.85546875" style="1" customWidth="1"/>
    <col min="13064" max="13064" width="12.7109375" style="1" customWidth="1"/>
    <col min="13065" max="13065" width="12.28515625" style="1" bestFit="1" customWidth="1"/>
    <col min="13066" max="13066" width="13.140625" style="1" customWidth="1"/>
    <col min="13067" max="13307" width="9.140625" style="1"/>
    <col min="13308" max="13308" width="2.7109375" style="1" customWidth="1"/>
    <col min="13309" max="13309" width="9.140625" style="1"/>
    <col min="13310" max="13310" width="40.28515625" style="1" bestFit="1" customWidth="1"/>
    <col min="13311" max="13311" width="12" style="1" customWidth="1"/>
    <col min="13312" max="13312" width="10" style="1" customWidth="1"/>
    <col min="13313" max="13313" width="14.85546875" style="1" customWidth="1"/>
    <col min="13314" max="13314" width="9.5703125" style="1" customWidth="1"/>
    <col min="13315" max="13316" width="12.28515625" style="1" customWidth="1"/>
    <col min="13317" max="13319" width="12.85546875" style="1" customWidth="1"/>
    <col min="13320" max="13320" width="12.7109375" style="1" customWidth="1"/>
    <col min="13321" max="13321" width="12.28515625" style="1" bestFit="1" customWidth="1"/>
    <col min="13322" max="13322" width="13.140625" style="1" customWidth="1"/>
    <col min="13323" max="13563" width="9.140625" style="1"/>
    <col min="13564" max="13564" width="2.7109375" style="1" customWidth="1"/>
    <col min="13565" max="13565" width="9.140625" style="1"/>
    <col min="13566" max="13566" width="40.28515625" style="1" bestFit="1" customWidth="1"/>
    <col min="13567" max="13567" width="12" style="1" customWidth="1"/>
    <col min="13568" max="13568" width="10" style="1" customWidth="1"/>
    <col min="13569" max="13569" width="14.85546875" style="1" customWidth="1"/>
    <col min="13570" max="13570" width="9.5703125" style="1" customWidth="1"/>
    <col min="13571" max="13572" width="12.28515625" style="1" customWidth="1"/>
    <col min="13573" max="13575" width="12.85546875" style="1" customWidth="1"/>
    <col min="13576" max="13576" width="12.7109375" style="1" customWidth="1"/>
    <col min="13577" max="13577" width="12.28515625" style="1" bestFit="1" customWidth="1"/>
    <col min="13578" max="13578" width="13.140625" style="1" customWidth="1"/>
    <col min="13579" max="13819" width="9.140625" style="1"/>
    <col min="13820" max="13820" width="2.7109375" style="1" customWidth="1"/>
    <col min="13821" max="13821" width="9.140625" style="1"/>
    <col min="13822" max="13822" width="40.28515625" style="1" bestFit="1" customWidth="1"/>
    <col min="13823" max="13823" width="12" style="1" customWidth="1"/>
    <col min="13824" max="13824" width="10" style="1" customWidth="1"/>
    <col min="13825" max="13825" width="14.85546875" style="1" customWidth="1"/>
    <col min="13826" max="13826" width="9.5703125" style="1" customWidth="1"/>
    <col min="13827" max="13828" width="12.28515625" style="1" customWidth="1"/>
    <col min="13829" max="13831" width="12.85546875" style="1" customWidth="1"/>
    <col min="13832" max="13832" width="12.7109375" style="1" customWidth="1"/>
    <col min="13833" max="13833" width="12.28515625" style="1" bestFit="1" customWidth="1"/>
    <col min="13834" max="13834" width="13.140625" style="1" customWidth="1"/>
    <col min="13835" max="14075" width="9.140625" style="1"/>
    <col min="14076" max="14076" width="2.7109375" style="1" customWidth="1"/>
    <col min="14077" max="14077" width="9.140625" style="1"/>
    <col min="14078" max="14078" width="40.28515625" style="1" bestFit="1" customWidth="1"/>
    <col min="14079" max="14079" width="12" style="1" customWidth="1"/>
    <col min="14080" max="14080" width="10" style="1" customWidth="1"/>
    <col min="14081" max="14081" width="14.85546875" style="1" customWidth="1"/>
    <col min="14082" max="14082" width="9.5703125" style="1" customWidth="1"/>
    <col min="14083" max="14084" width="12.28515625" style="1" customWidth="1"/>
    <col min="14085" max="14087" width="12.85546875" style="1" customWidth="1"/>
    <col min="14088" max="14088" width="12.7109375" style="1" customWidth="1"/>
    <col min="14089" max="14089" width="12.28515625" style="1" bestFit="1" customWidth="1"/>
    <col min="14090" max="14090" width="13.140625" style="1" customWidth="1"/>
    <col min="14091" max="14331" width="9.140625" style="1"/>
    <col min="14332" max="14332" width="2.7109375" style="1" customWidth="1"/>
    <col min="14333" max="14333" width="9.140625" style="1"/>
    <col min="14334" max="14334" width="40.28515625" style="1" bestFit="1" customWidth="1"/>
    <col min="14335" max="14335" width="12" style="1" customWidth="1"/>
    <col min="14336" max="14336" width="10" style="1" customWidth="1"/>
    <col min="14337" max="14337" width="14.85546875" style="1" customWidth="1"/>
    <col min="14338" max="14338" width="9.5703125" style="1" customWidth="1"/>
    <col min="14339" max="14340" width="12.28515625" style="1" customWidth="1"/>
    <col min="14341" max="14343" width="12.85546875" style="1" customWidth="1"/>
    <col min="14344" max="14344" width="12.7109375" style="1" customWidth="1"/>
    <col min="14345" max="14345" width="12.28515625" style="1" bestFit="1" customWidth="1"/>
    <col min="14346" max="14346" width="13.140625" style="1" customWidth="1"/>
    <col min="14347" max="14587" width="9.140625" style="1"/>
    <col min="14588" max="14588" width="2.7109375" style="1" customWidth="1"/>
    <col min="14589" max="14589" width="9.140625" style="1"/>
    <col min="14590" max="14590" width="40.28515625" style="1" bestFit="1" customWidth="1"/>
    <col min="14591" max="14591" width="12" style="1" customWidth="1"/>
    <col min="14592" max="14592" width="10" style="1" customWidth="1"/>
    <col min="14593" max="14593" width="14.85546875" style="1" customWidth="1"/>
    <col min="14594" max="14594" width="9.5703125" style="1" customWidth="1"/>
    <col min="14595" max="14596" width="12.28515625" style="1" customWidth="1"/>
    <col min="14597" max="14599" width="12.85546875" style="1" customWidth="1"/>
    <col min="14600" max="14600" width="12.7109375" style="1" customWidth="1"/>
    <col min="14601" max="14601" width="12.28515625" style="1" bestFit="1" customWidth="1"/>
    <col min="14602" max="14602" width="13.140625" style="1" customWidth="1"/>
    <col min="14603" max="14843" width="9.140625" style="1"/>
    <col min="14844" max="14844" width="2.7109375" style="1" customWidth="1"/>
    <col min="14845" max="14845" width="9.140625" style="1"/>
    <col min="14846" max="14846" width="40.28515625" style="1" bestFit="1" customWidth="1"/>
    <col min="14847" max="14847" width="12" style="1" customWidth="1"/>
    <col min="14848" max="14848" width="10" style="1" customWidth="1"/>
    <col min="14849" max="14849" width="14.85546875" style="1" customWidth="1"/>
    <col min="14850" max="14850" width="9.5703125" style="1" customWidth="1"/>
    <col min="14851" max="14852" width="12.28515625" style="1" customWidth="1"/>
    <col min="14853" max="14855" width="12.85546875" style="1" customWidth="1"/>
    <col min="14856" max="14856" width="12.7109375" style="1" customWidth="1"/>
    <col min="14857" max="14857" width="12.28515625" style="1" bestFit="1" customWidth="1"/>
    <col min="14858" max="14858" width="13.140625" style="1" customWidth="1"/>
    <col min="14859" max="15099" width="9.140625" style="1"/>
    <col min="15100" max="15100" width="2.7109375" style="1" customWidth="1"/>
    <col min="15101" max="15101" width="9.140625" style="1"/>
    <col min="15102" max="15102" width="40.28515625" style="1" bestFit="1" customWidth="1"/>
    <col min="15103" max="15103" width="12" style="1" customWidth="1"/>
    <col min="15104" max="15104" width="10" style="1" customWidth="1"/>
    <col min="15105" max="15105" width="14.85546875" style="1" customWidth="1"/>
    <col min="15106" max="15106" width="9.5703125" style="1" customWidth="1"/>
    <col min="15107" max="15108" width="12.28515625" style="1" customWidth="1"/>
    <col min="15109" max="15111" width="12.85546875" style="1" customWidth="1"/>
    <col min="15112" max="15112" width="12.7109375" style="1" customWidth="1"/>
    <col min="15113" max="15113" width="12.28515625" style="1" bestFit="1" customWidth="1"/>
    <col min="15114" max="15114" width="13.140625" style="1" customWidth="1"/>
    <col min="15115" max="15355" width="9.140625" style="1"/>
    <col min="15356" max="15356" width="2.7109375" style="1" customWidth="1"/>
    <col min="15357" max="15357" width="9.140625" style="1"/>
    <col min="15358" max="15358" width="40.28515625" style="1" bestFit="1" customWidth="1"/>
    <col min="15359" max="15359" width="12" style="1" customWidth="1"/>
    <col min="15360" max="15360" width="10" style="1" customWidth="1"/>
    <col min="15361" max="15361" width="14.85546875" style="1" customWidth="1"/>
    <col min="15362" max="15362" width="9.5703125" style="1" customWidth="1"/>
    <col min="15363" max="15364" width="12.28515625" style="1" customWidth="1"/>
    <col min="15365" max="15367" width="12.85546875" style="1" customWidth="1"/>
    <col min="15368" max="15368" width="12.7109375" style="1" customWidth="1"/>
    <col min="15369" max="15369" width="12.28515625" style="1" bestFit="1" customWidth="1"/>
    <col min="15370" max="15370" width="13.140625" style="1" customWidth="1"/>
    <col min="15371" max="15611" width="9.140625" style="1"/>
    <col min="15612" max="15612" width="2.7109375" style="1" customWidth="1"/>
    <col min="15613" max="15613" width="9.140625" style="1"/>
    <col min="15614" max="15614" width="40.28515625" style="1" bestFit="1" customWidth="1"/>
    <col min="15615" max="15615" width="12" style="1" customWidth="1"/>
    <col min="15616" max="15616" width="10" style="1" customWidth="1"/>
    <col min="15617" max="15617" width="14.85546875" style="1" customWidth="1"/>
    <col min="15618" max="15618" width="9.5703125" style="1" customWidth="1"/>
    <col min="15619" max="15620" width="12.28515625" style="1" customWidth="1"/>
    <col min="15621" max="15623" width="12.85546875" style="1" customWidth="1"/>
    <col min="15624" max="15624" width="12.7109375" style="1" customWidth="1"/>
    <col min="15625" max="15625" width="12.28515625" style="1" bestFit="1" customWidth="1"/>
    <col min="15626" max="15626" width="13.140625" style="1" customWidth="1"/>
    <col min="15627" max="15867" width="9.140625" style="1"/>
    <col min="15868" max="15868" width="2.7109375" style="1" customWidth="1"/>
    <col min="15869" max="15869" width="9.140625" style="1"/>
    <col min="15870" max="15870" width="40.28515625" style="1" bestFit="1" customWidth="1"/>
    <col min="15871" max="15871" width="12" style="1" customWidth="1"/>
    <col min="15872" max="15872" width="10" style="1" customWidth="1"/>
    <col min="15873" max="15873" width="14.85546875" style="1" customWidth="1"/>
    <col min="15874" max="15874" width="9.5703125" style="1" customWidth="1"/>
    <col min="15875" max="15876" width="12.28515625" style="1" customWidth="1"/>
    <col min="15877" max="15879" width="12.85546875" style="1" customWidth="1"/>
    <col min="15880" max="15880" width="12.7109375" style="1" customWidth="1"/>
    <col min="15881" max="15881" width="12.28515625" style="1" bestFit="1" customWidth="1"/>
    <col min="15882" max="15882" width="13.140625" style="1" customWidth="1"/>
    <col min="15883" max="16123" width="9.140625" style="1"/>
    <col min="16124" max="16124" width="2.7109375" style="1" customWidth="1"/>
    <col min="16125" max="16125" width="9.140625" style="1"/>
    <col min="16126" max="16126" width="40.28515625" style="1" bestFit="1" customWidth="1"/>
    <col min="16127" max="16127" width="12" style="1" customWidth="1"/>
    <col min="16128" max="16128" width="10" style="1" customWidth="1"/>
    <col min="16129" max="16129" width="14.85546875" style="1" customWidth="1"/>
    <col min="16130" max="16130" width="9.5703125" style="1" customWidth="1"/>
    <col min="16131" max="16132" width="12.28515625" style="1" customWidth="1"/>
    <col min="16133" max="16135" width="12.85546875" style="1" customWidth="1"/>
    <col min="16136" max="16136" width="12.7109375" style="1" customWidth="1"/>
    <col min="16137" max="16137" width="12.28515625" style="1" bestFit="1" customWidth="1"/>
    <col min="16138" max="16138" width="13.140625" style="1" customWidth="1"/>
    <col min="16139" max="16384" width="9.140625" style="1"/>
  </cols>
  <sheetData>
    <row r="1" spans="1:26" ht="18" x14ac:dyDescent="0.25">
      <c r="A1" s="125" t="s">
        <v>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row>
    <row r="2" spans="1:26" ht="18" x14ac:dyDescent="0.25">
      <c r="A2" s="125" t="s">
        <v>1</v>
      </c>
      <c r="B2" s="125"/>
      <c r="C2" s="125"/>
      <c r="D2" s="125"/>
      <c r="E2" s="125"/>
      <c r="F2" s="125"/>
      <c r="G2" s="125"/>
      <c r="H2" s="125"/>
      <c r="I2" s="125"/>
      <c r="J2" s="125"/>
      <c r="K2" s="125"/>
      <c r="L2" s="125"/>
      <c r="M2" s="125"/>
      <c r="N2" s="125"/>
      <c r="O2" s="125"/>
      <c r="P2" s="125"/>
      <c r="Q2" s="125"/>
      <c r="R2" s="125"/>
      <c r="S2" s="125"/>
      <c r="T2" s="125"/>
      <c r="U2" s="125"/>
      <c r="V2" s="125"/>
      <c r="W2" s="125"/>
      <c r="X2" s="125"/>
      <c r="Y2" s="125"/>
      <c r="Z2" s="125"/>
    </row>
    <row r="3" spans="1:26" ht="18" x14ac:dyDescent="0.25">
      <c r="A3" s="125"/>
      <c r="B3" s="125"/>
      <c r="C3" s="125"/>
      <c r="D3" s="125"/>
      <c r="E3" s="125"/>
      <c r="F3" s="125"/>
      <c r="G3" s="125"/>
      <c r="H3" s="125"/>
      <c r="I3" s="125"/>
      <c r="J3" s="125"/>
      <c r="K3" s="125"/>
      <c r="L3" s="125"/>
      <c r="M3" s="125"/>
      <c r="N3" s="125"/>
      <c r="O3" s="125"/>
      <c r="P3" s="125"/>
      <c r="Q3" s="125"/>
      <c r="R3" s="125"/>
      <c r="S3" s="125"/>
      <c r="T3" s="125"/>
      <c r="U3" s="125"/>
      <c r="V3" s="125"/>
      <c r="W3" s="125"/>
      <c r="X3" s="125"/>
      <c r="Y3" s="125"/>
      <c r="Z3" s="125"/>
    </row>
    <row r="4" spans="1:26" ht="18" x14ac:dyDescent="0.25">
      <c r="A4" s="3"/>
      <c r="B4" s="121"/>
      <c r="C4" s="121"/>
      <c r="D4" s="121"/>
      <c r="E4" s="121"/>
      <c r="F4" s="121"/>
      <c r="G4" s="121"/>
      <c r="H4" s="121"/>
      <c r="I4" s="121"/>
      <c r="J4" s="121"/>
      <c r="K4" s="121"/>
      <c r="L4" s="121"/>
      <c r="M4" s="121"/>
      <c r="N4" s="121"/>
      <c r="O4" s="121"/>
      <c r="P4" s="121"/>
      <c r="Q4" s="121"/>
      <c r="R4" s="121"/>
      <c r="S4" s="121"/>
      <c r="T4" s="121"/>
      <c r="U4" s="121"/>
      <c r="V4" s="121"/>
      <c r="W4" s="121"/>
      <c r="X4" s="121"/>
      <c r="Y4" s="121"/>
      <c r="Z4" s="121"/>
    </row>
    <row r="5" spans="1:26" ht="18" x14ac:dyDescent="0.25">
      <c r="A5" s="121"/>
      <c r="B5" s="121"/>
      <c r="C5" s="121"/>
      <c r="D5" s="121"/>
      <c r="E5" s="121"/>
      <c r="F5" s="121"/>
      <c r="G5" s="121"/>
      <c r="H5" s="121"/>
      <c r="I5" s="121"/>
      <c r="J5" s="121"/>
      <c r="K5" s="121"/>
      <c r="L5" s="121"/>
      <c r="M5" s="121"/>
      <c r="N5" s="121"/>
      <c r="O5" s="121"/>
      <c r="P5" s="121"/>
      <c r="Q5" s="121"/>
      <c r="R5" s="121"/>
      <c r="S5" s="121"/>
      <c r="T5" s="121"/>
      <c r="U5" s="121"/>
      <c r="V5" s="121"/>
      <c r="W5" s="121"/>
      <c r="X5" s="121"/>
      <c r="Y5" s="121"/>
      <c r="Z5" s="121"/>
    </row>
    <row r="6" spans="1:26" ht="51" customHeight="1" x14ac:dyDescent="0.2">
      <c r="A6" s="126" t="s">
        <v>2</v>
      </c>
      <c r="B6" s="127"/>
      <c r="C6" s="128" t="s">
        <v>3</v>
      </c>
      <c r="D6" s="128"/>
      <c r="E6" s="128"/>
      <c r="F6" s="128"/>
      <c r="G6" s="128"/>
      <c r="H6" s="128"/>
      <c r="I6" s="128"/>
      <c r="J6" s="128"/>
      <c r="K6" s="128"/>
      <c r="L6" s="128"/>
      <c r="M6" s="128"/>
      <c r="N6" s="128"/>
      <c r="O6" s="128"/>
      <c r="P6" s="128"/>
      <c r="Q6" s="128"/>
      <c r="R6" s="128"/>
      <c r="S6" s="128"/>
      <c r="T6" s="128"/>
      <c r="U6" s="128"/>
      <c r="V6" s="128"/>
      <c r="W6" s="128"/>
      <c r="X6" s="128"/>
      <c r="Y6" s="4" t="s">
        <v>4</v>
      </c>
      <c r="Z6" s="5" t="s">
        <v>5</v>
      </c>
    </row>
    <row r="7" spans="1:26" ht="35.25" customHeight="1" x14ac:dyDescent="0.2">
      <c r="A7" s="122" t="s">
        <v>6</v>
      </c>
      <c r="B7" s="123"/>
      <c r="C7" s="124" t="s">
        <v>7</v>
      </c>
      <c r="D7" s="124"/>
      <c r="E7" s="124"/>
      <c r="F7" s="124"/>
      <c r="G7" s="124"/>
      <c r="H7" s="124"/>
      <c r="I7" s="124"/>
      <c r="J7" s="124"/>
      <c r="K7" s="124"/>
      <c r="L7" s="124"/>
      <c r="M7" s="124"/>
      <c r="N7" s="124"/>
      <c r="O7" s="124"/>
      <c r="P7" s="124"/>
      <c r="Q7" s="124"/>
      <c r="R7" s="124"/>
      <c r="S7" s="124"/>
      <c r="T7" s="124"/>
      <c r="U7" s="124"/>
      <c r="V7" s="124"/>
      <c r="W7" s="124"/>
      <c r="X7" s="124"/>
      <c r="Y7" s="6"/>
      <c r="Z7" s="7"/>
    </row>
    <row r="8" spans="1:26" ht="30.75" customHeight="1" x14ac:dyDescent="0.2">
      <c r="A8" s="122" t="s">
        <v>8</v>
      </c>
      <c r="B8" s="123"/>
      <c r="C8" s="124" t="s">
        <v>9</v>
      </c>
      <c r="D8" s="124"/>
      <c r="E8" s="124"/>
      <c r="F8" s="124"/>
      <c r="G8" s="124"/>
      <c r="H8" s="124"/>
      <c r="I8" s="124"/>
      <c r="J8" s="124"/>
      <c r="K8" s="124"/>
      <c r="L8" s="124"/>
      <c r="M8" s="124"/>
      <c r="N8" s="124"/>
      <c r="O8" s="124"/>
      <c r="P8" s="124"/>
      <c r="Q8" s="124"/>
      <c r="R8" s="124"/>
      <c r="S8" s="124"/>
      <c r="T8" s="124"/>
      <c r="U8" s="124"/>
      <c r="V8" s="124"/>
      <c r="W8" s="124"/>
      <c r="X8" s="124"/>
      <c r="Y8" s="6"/>
      <c r="Z8" s="6"/>
    </row>
    <row r="9" spans="1:26" ht="36.75" customHeight="1" x14ac:dyDescent="0.2">
      <c r="A9" s="133" t="s">
        <v>10</v>
      </c>
      <c r="B9" s="133"/>
      <c r="C9" s="133" t="s">
        <v>11</v>
      </c>
      <c r="D9" s="133"/>
      <c r="E9" s="133"/>
      <c r="F9" s="133"/>
      <c r="G9" s="133"/>
      <c r="H9" s="133"/>
      <c r="I9" s="133"/>
      <c r="J9" s="133"/>
      <c r="K9" s="133"/>
      <c r="L9" s="133"/>
      <c r="M9" s="133"/>
      <c r="N9" s="133"/>
      <c r="O9" s="133"/>
      <c r="P9" s="133"/>
      <c r="Q9" s="133"/>
      <c r="R9" s="133"/>
      <c r="S9" s="133"/>
      <c r="T9" s="133"/>
      <c r="U9" s="133"/>
      <c r="V9" s="133"/>
      <c r="W9" s="133"/>
      <c r="X9" s="133"/>
      <c r="Y9" s="6">
        <v>2019</v>
      </c>
      <c r="Z9" s="6" t="s">
        <v>142</v>
      </c>
    </row>
    <row r="10" spans="1:26" ht="36.75" customHeight="1" x14ac:dyDescent="0.2">
      <c r="A10" s="8"/>
      <c r="B10" s="8"/>
      <c r="C10" s="9"/>
      <c r="D10" s="9"/>
      <c r="E10" s="9"/>
      <c r="F10" s="9"/>
      <c r="G10" s="9"/>
      <c r="H10" s="9"/>
      <c r="I10" s="9"/>
      <c r="J10" s="9"/>
      <c r="K10" s="9"/>
      <c r="L10" s="9"/>
      <c r="M10" s="9"/>
      <c r="N10" s="9"/>
      <c r="O10" s="9"/>
      <c r="P10" s="9"/>
      <c r="Q10" s="9"/>
      <c r="R10" s="9"/>
      <c r="S10" s="9"/>
      <c r="T10" s="9"/>
      <c r="U10" s="9"/>
      <c r="V10" s="9"/>
      <c r="W10" s="9"/>
      <c r="X10" s="9"/>
      <c r="Y10" s="9"/>
      <c r="Z10" s="10"/>
    </row>
    <row r="11" spans="1:26" ht="13.5" thickBot="1" x14ac:dyDescent="0.25">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ht="18.75" customHeight="1" thickBot="1" x14ac:dyDescent="0.3">
      <c r="A12" s="121"/>
      <c r="B12" s="121"/>
      <c r="C12" s="134" t="s">
        <v>12</v>
      </c>
      <c r="D12" s="135"/>
      <c r="E12" s="135"/>
      <c r="F12" s="135"/>
      <c r="G12" s="135"/>
      <c r="H12" s="135"/>
      <c r="I12" s="135"/>
      <c r="J12" s="135"/>
      <c r="K12" s="135"/>
      <c r="L12" s="135"/>
      <c r="M12" s="135"/>
      <c r="N12" s="135"/>
      <c r="O12" s="136"/>
      <c r="P12" s="137" t="s">
        <v>13</v>
      </c>
      <c r="Q12" s="138"/>
      <c r="R12" s="138"/>
      <c r="S12" s="138"/>
      <c r="T12" s="137" t="s">
        <v>14</v>
      </c>
      <c r="U12" s="138"/>
      <c r="V12" s="138"/>
      <c r="W12" s="138"/>
      <c r="X12" s="139"/>
      <c r="Y12" s="29"/>
      <c r="Z12" s="121"/>
    </row>
    <row r="13" spans="1:26" ht="77.25" customHeight="1" x14ac:dyDescent="0.2">
      <c r="A13" s="129" t="s">
        <v>15</v>
      </c>
      <c r="B13" s="131" t="s">
        <v>16</v>
      </c>
      <c r="C13" s="12" t="s">
        <v>119</v>
      </c>
      <c r="D13" s="13" t="s">
        <v>141</v>
      </c>
      <c r="E13" s="13" t="s">
        <v>98</v>
      </c>
      <c r="F13" s="13" t="s">
        <v>88</v>
      </c>
      <c r="G13" s="13" t="s">
        <v>120</v>
      </c>
      <c r="H13" s="13" t="s">
        <v>122</v>
      </c>
      <c r="I13" s="13" t="s">
        <v>86</v>
      </c>
      <c r="J13" s="12" t="s">
        <v>82</v>
      </c>
      <c r="K13" s="13" t="s">
        <v>78</v>
      </c>
      <c r="L13" s="13" t="s">
        <v>79</v>
      </c>
      <c r="M13" s="13" t="s">
        <v>120</v>
      </c>
      <c r="N13" s="13" t="s">
        <v>125</v>
      </c>
      <c r="O13" s="15" t="s">
        <v>83</v>
      </c>
      <c r="P13" s="12" t="s">
        <v>84</v>
      </c>
      <c r="Q13" s="16" t="s">
        <v>17</v>
      </c>
      <c r="R13" s="16" t="s">
        <v>85</v>
      </c>
      <c r="S13" s="17" t="s">
        <v>18</v>
      </c>
      <c r="T13" s="12" t="s">
        <v>19</v>
      </c>
      <c r="U13" s="16" t="s">
        <v>20</v>
      </c>
      <c r="V13" s="16" t="s">
        <v>132</v>
      </c>
      <c r="W13" s="17" t="s">
        <v>97</v>
      </c>
      <c r="X13" s="14" t="s">
        <v>21</v>
      </c>
      <c r="Y13" s="18" t="s">
        <v>147</v>
      </c>
      <c r="Z13" s="19" t="s">
        <v>77</v>
      </c>
    </row>
    <row r="14" spans="1:26" ht="13.5" thickBot="1" x14ac:dyDescent="0.25">
      <c r="A14" s="130"/>
      <c r="B14" s="132"/>
      <c r="C14" s="109" t="s">
        <v>22</v>
      </c>
      <c r="D14" s="110" t="s">
        <v>23</v>
      </c>
      <c r="E14" s="111" t="s">
        <v>80</v>
      </c>
      <c r="F14" s="111" t="s">
        <v>87</v>
      </c>
      <c r="G14" s="112" t="s">
        <v>121</v>
      </c>
      <c r="H14" s="111" t="s">
        <v>81</v>
      </c>
      <c r="I14" s="113" t="s">
        <v>24</v>
      </c>
      <c r="J14" s="109" t="s">
        <v>25</v>
      </c>
      <c r="K14" s="114" t="s">
        <v>123</v>
      </c>
      <c r="L14" s="110" t="s">
        <v>26</v>
      </c>
      <c r="M14" s="112" t="s">
        <v>124</v>
      </c>
      <c r="N14" s="111" t="s">
        <v>126</v>
      </c>
      <c r="O14" s="115" t="s">
        <v>127</v>
      </c>
      <c r="P14" s="116" t="s">
        <v>128</v>
      </c>
      <c r="Q14" s="111" t="s">
        <v>129</v>
      </c>
      <c r="R14" s="110" t="s">
        <v>130</v>
      </c>
      <c r="S14" s="111" t="s">
        <v>131</v>
      </c>
      <c r="T14" s="117" t="s">
        <v>136</v>
      </c>
      <c r="U14" s="110" t="s">
        <v>137</v>
      </c>
      <c r="V14" s="110" t="s">
        <v>138</v>
      </c>
      <c r="W14" s="111" t="s">
        <v>134</v>
      </c>
      <c r="X14" s="118" t="s">
        <v>139</v>
      </c>
      <c r="Y14" s="119" t="s">
        <v>135</v>
      </c>
      <c r="Z14" s="112" t="s">
        <v>140</v>
      </c>
    </row>
    <row r="15" spans="1:26" ht="25.5" x14ac:dyDescent="0.2">
      <c r="A15" s="32">
        <v>1508</v>
      </c>
      <c r="B15" s="47" t="s">
        <v>117</v>
      </c>
      <c r="C15" s="96">
        <v>0</v>
      </c>
      <c r="D15" s="97">
        <v>0</v>
      </c>
      <c r="E15" s="97">
        <v>0</v>
      </c>
      <c r="F15" s="97">
        <v>0</v>
      </c>
      <c r="G15" s="98">
        <f t="shared" ref="G15:G16" si="0">C15-D15-E15-F15</f>
        <v>0</v>
      </c>
      <c r="H15" s="99">
        <v>0</v>
      </c>
      <c r="I15" s="100">
        <v>0</v>
      </c>
      <c r="J15" s="101">
        <v>1679763.1488340285</v>
      </c>
      <c r="K15" s="102">
        <v>0</v>
      </c>
      <c r="L15" s="102">
        <v>0</v>
      </c>
      <c r="M15" s="103">
        <f>J15-K15-L15</f>
        <v>1679763.1488340285</v>
      </c>
      <c r="N15" s="104">
        <v>0</v>
      </c>
      <c r="O15" s="104">
        <v>0</v>
      </c>
      <c r="P15" s="30">
        <v>0</v>
      </c>
      <c r="Q15" s="28">
        <f>IF(P15=0,0,1/P15)</f>
        <v>0</v>
      </c>
      <c r="R15" s="105">
        <v>45</v>
      </c>
      <c r="S15" s="37">
        <f>IF(R15=0,0,1/R15)</f>
        <v>2.2222222222222223E-2</v>
      </c>
      <c r="T15" s="73">
        <f>IF(ISERROR(G15/P15),H15,G15/P15+H15+I15)</f>
        <v>0</v>
      </c>
      <c r="U15" s="73">
        <f>IF(R15=0,0,+M15/R15+N15)</f>
        <v>37328.069974089522</v>
      </c>
      <c r="V15" s="74">
        <f>IF(R15=0,0,+(O15*0.5)/R15)</f>
        <v>0</v>
      </c>
      <c r="W15" s="106">
        <v>0</v>
      </c>
      <c r="X15" s="75">
        <f>IF(ISERROR(+T15+U15+V15+W15), 0, +T15+U15+V15+W15)</f>
        <v>37328.069974089522</v>
      </c>
      <c r="Y15" s="107">
        <v>37328.069974089522</v>
      </c>
      <c r="Z15" s="108">
        <f>IF(ISERROR(+Y15-122), 0, +Y15-X15)</f>
        <v>0</v>
      </c>
    </row>
    <row r="16" spans="1:26" ht="25.5" x14ac:dyDescent="0.2">
      <c r="A16" s="32">
        <v>1508</v>
      </c>
      <c r="B16" s="47" t="s">
        <v>118</v>
      </c>
      <c r="C16" s="51">
        <v>0</v>
      </c>
      <c r="D16" s="52">
        <v>0</v>
      </c>
      <c r="E16" s="52">
        <v>0</v>
      </c>
      <c r="F16" s="52">
        <v>0</v>
      </c>
      <c r="G16" s="53">
        <f t="shared" si="0"/>
        <v>0</v>
      </c>
      <c r="H16" s="54">
        <v>0</v>
      </c>
      <c r="I16" s="55">
        <v>0</v>
      </c>
      <c r="J16" s="61">
        <v>885764.55423788424</v>
      </c>
      <c r="K16" s="63">
        <v>0</v>
      </c>
      <c r="L16" s="63">
        <v>0</v>
      </c>
      <c r="M16" s="62">
        <f>J16-K16-L16</f>
        <v>885764.55423788424</v>
      </c>
      <c r="N16" s="64">
        <v>0</v>
      </c>
      <c r="O16" s="64">
        <v>0</v>
      </c>
      <c r="P16" s="25">
        <v>0</v>
      </c>
      <c r="Q16" s="33">
        <f>IF(P16=0,0,1/P16)</f>
        <v>0</v>
      </c>
      <c r="R16" s="34">
        <v>55</v>
      </c>
      <c r="S16" s="27">
        <f>IF(R16=0,0,1/R16)</f>
        <v>1.8181818181818181E-2</v>
      </c>
      <c r="T16" s="69">
        <f t="shared" ref="T16:T28" si="1">IF(ISERROR(G16/P16),H16,G16/P16+H16+I16)</f>
        <v>0</v>
      </c>
      <c r="U16" s="69">
        <f t="shared" ref="U16:U52" si="2">IF(R16=0,0,+M16/R16+N16)</f>
        <v>16104.810077052442</v>
      </c>
      <c r="V16" s="70">
        <f>IF(R16=0,0,+(O16*0.5)/R16)</f>
        <v>0</v>
      </c>
      <c r="W16" s="71">
        <v>0</v>
      </c>
      <c r="X16" s="72">
        <f>IF(ISERROR(+T16+U16+V16+W16), 0, +T16+U16+V16+W16)</f>
        <v>16104.810077052442</v>
      </c>
      <c r="Y16" s="91">
        <v>16104.810025910476</v>
      </c>
      <c r="Z16" s="94">
        <f>IF(ISERROR(+Y16-122), 0, +Y16-X16)</f>
        <v>-5.1141965741408058E-5</v>
      </c>
    </row>
    <row r="17" spans="1:1918" ht="25.5" x14ac:dyDescent="0.2">
      <c r="A17" s="35">
        <v>1611</v>
      </c>
      <c r="B17" s="36" t="s">
        <v>27</v>
      </c>
      <c r="C17" s="51">
        <v>165565.55999999982</v>
      </c>
      <c r="D17" s="52">
        <v>165565.56599999999</v>
      </c>
      <c r="E17" s="52">
        <v>0</v>
      </c>
      <c r="F17" s="52">
        <v>0</v>
      </c>
      <c r="G17" s="53">
        <f>C17-D17-E17-F17</f>
        <v>-6.000000168569386E-3</v>
      </c>
      <c r="H17" s="54">
        <v>0</v>
      </c>
      <c r="I17" s="55">
        <v>0</v>
      </c>
      <c r="J17" s="61">
        <v>599373.32000000007</v>
      </c>
      <c r="K17" s="63">
        <v>343088.38</v>
      </c>
      <c r="L17" s="63">
        <v>110456.44</v>
      </c>
      <c r="M17" s="62">
        <f>J17-K17-L17</f>
        <v>145828.50000000006</v>
      </c>
      <c r="N17" s="64">
        <v>18409.406666666666</v>
      </c>
      <c r="O17" s="64">
        <v>5150</v>
      </c>
      <c r="P17" s="25">
        <v>0</v>
      </c>
      <c r="Q17" s="28">
        <f>IF(P17=0,0,1/P17)</f>
        <v>0</v>
      </c>
      <c r="R17" s="34">
        <v>3</v>
      </c>
      <c r="S17" s="37">
        <f>IF(R17=0,0,1/R17)</f>
        <v>0.33333333333333331</v>
      </c>
      <c r="T17" s="73">
        <f t="shared" si="1"/>
        <v>0</v>
      </c>
      <c r="U17" s="73">
        <f t="shared" si="2"/>
        <v>67018.906666666691</v>
      </c>
      <c r="V17" s="74">
        <f>IF(R17=0,0,+(O17*0.5)/R17)</f>
        <v>858.33333333333337</v>
      </c>
      <c r="W17" s="71">
        <v>0</v>
      </c>
      <c r="X17" s="75">
        <f>IF(ISERROR(+T17+U17+V17+W17), 0, +T17+U17+V17+W17)</f>
        <v>67877.24000000002</v>
      </c>
      <c r="Y17" s="91">
        <v>67877.096666666665</v>
      </c>
      <c r="Z17" s="94">
        <f>IF(ISERROR(+Y17-122), 0, +Y17-X17)</f>
        <v>-0.14333333335525822</v>
      </c>
    </row>
    <row r="18" spans="1:1918" ht="14.25" x14ac:dyDescent="0.2">
      <c r="A18" s="22">
        <v>1925</v>
      </c>
      <c r="B18" s="23" t="s">
        <v>67</v>
      </c>
      <c r="C18" s="51">
        <v>119000</v>
      </c>
      <c r="D18" s="52">
        <v>118999.9267</v>
      </c>
      <c r="E18" s="52">
        <v>0</v>
      </c>
      <c r="F18" s="52">
        <v>0</v>
      </c>
      <c r="G18" s="53">
        <f t="shared" ref="G18:G84" si="3">C18-D18-E18-F18</f>
        <v>7.3300000003655441E-2</v>
      </c>
      <c r="H18" s="54">
        <v>0</v>
      </c>
      <c r="I18" s="55">
        <v>0</v>
      </c>
      <c r="J18" s="61">
        <v>0</v>
      </c>
      <c r="K18" s="63">
        <v>0</v>
      </c>
      <c r="L18" s="63">
        <v>0</v>
      </c>
      <c r="M18" s="62">
        <f t="shared" ref="M18:M84" si="4">J18-K18-L18</f>
        <v>0</v>
      </c>
      <c r="N18" s="64">
        <v>0</v>
      </c>
      <c r="O18" s="64">
        <v>0</v>
      </c>
      <c r="P18" s="25">
        <v>0</v>
      </c>
      <c r="Q18" s="28">
        <f t="shared" ref="Q18:Q84" si="5">IF(P18=0,0,1/P18)</f>
        <v>0</v>
      </c>
      <c r="R18" s="34">
        <v>3</v>
      </c>
      <c r="S18" s="27">
        <f t="shared" ref="S18:S84" si="6">IF(R18=0,0,1/R18)</f>
        <v>0.33333333333333331</v>
      </c>
      <c r="T18" s="73">
        <f t="shared" si="1"/>
        <v>0</v>
      </c>
      <c r="U18" s="73">
        <f>IF(R18=0,0,+M18/R18+N18)</f>
        <v>0</v>
      </c>
      <c r="V18" s="74">
        <f>IF(R18=0,0,+(O18*0.5)/R18)</f>
        <v>0</v>
      </c>
      <c r="W18" s="71">
        <v>0</v>
      </c>
      <c r="X18" s="75">
        <f t="shared" ref="X18:X84" si="7">IF(ISERROR(+T18+U18+V18+W18), 0, +T18+U18+V18+W18)</f>
        <v>0</v>
      </c>
      <c r="Y18" s="91">
        <v>0</v>
      </c>
      <c r="Z18" s="94">
        <f t="shared" ref="Z18:Z84" si="8">IF(ISERROR(+Y18-122), 0, +Y18-X18)</f>
        <v>0</v>
      </c>
    </row>
    <row r="19" spans="1:1918" ht="25.5" x14ac:dyDescent="0.2">
      <c r="A19" s="22">
        <v>1612</v>
      </c>
      <c r="B19" s="23" t="s">
        <v>28</v>
      </c>
      <c r="C19" s="51">
        <v>0</v>
      </c>
      <c r="D19" s="52">
        <v>0</v>
      </c>
      <c r="E19" s="52">
        <v>0</v>
      </c>
      <c r="F19" s="52">
        <v>0</v>
      </c>
      <c r="G19" s="53">
        <f t="shared" si="3"/>
        <v>0</v>
      </c>
      <c r="H19" s="54">
        <v>0</v>
      </c>
      <c r="I19" s="55">
        <v>0</v>
      </c>
      <c r="J19" s="61">
        <v>0</v>
      </c>
      <c r="K19" s="63">
        <v>0</v>
      </c>
      <c r="L19" s="63">
        <v>0</v>
      </c>
      <c r="M19" s="62">
        <f t="shared" si="4"/>
        <v>0</v>
      </c>
      <c r="N19" s="64">
        <v>0</v>
      </c>
      <c r="O19" s="64">
        <v>0</v>
      </c>
      <c r="P19" s="25">
        <v>0</v>
      </c>
      <c r="Q19" s="28">
        <f t="shared" si="5"/>
        <v>0</v>
      </c>
      <c r="R19" s="34">
        <v>0</v>
      </c>
      <c r="S19" s="27">
        <f t="shared" si="6"/>
        <v>0</v>
      </c>
      <c r="T19" s="73">
        <f t="shared" si="1"/>
        <v>0</v>
      </c>
      <c r="U19" s="73">
        <f t="shared" si="2"/>
        <v>0</v>
      </c>
      <c r="V19" s="74">
        <f t="shared" ref="V19:V85" si="9">IF(R19=0,0,+(O19*0.5)/R19)</f>
        <v>0</v>
      </c>
      <c r="W19" s="71">
        <v>0</v>
      </c>
      <c r="X19" s="75">
        <f t="shared" si="7"/>
        <v>0</v>
      </c>
      <c r="Y19" s="91">
        <v>0</v>
      </c>
      <c r="Z19" s="94">
        <f t="shared" si="8"/>
        <v>0</v>
      </c>
    </row>
    <row r="20" spans="1:1918" ht="14.25" x14ac:dyDescent="0.2">
      <c r="A20" s="22">
        <v>1805</v>
      </c>
      <c r="B20" s="23" t="s">
        <v>29</v>
      </c>
      <c r="C20" s="51">
        <v>258134.21000000002</v>
      </c>
      <c r="D20" s="52">
        <v>0</v>
      </c>
      <c r="E20" s="52">
        <v>0</v>
      </c>
      <c r="F20" s="52">
        <v>0</v>
      </c>
      <c r="G20" s="53">
        <f t="shared" si="3"/>
        <v>258134.21000000002</v>
      </c>
      <c r="H20" s="54">
        <v>0</v>
      </c>
      <c r="I20" s="55">
        <v>0</v>
      </c>
      <c r="J20" s="61">
        <v>0</v>
      </c>
      <c r="K20" s="63">
        <v>0</v>
      </c>
      <c r="L20" s="63">
        <v>0</v>
      </c>
      <c r="M20" s="62">
        <f t="shared" si="4"/>
        <v>0</v>
      </c>
      <c r="N20" s="64">
        <v>0</v>
      </c>
      <c r="O20" s="64">
        <v>0</v>
      </c>
      <c r="P20" s="25">
        <v>0</v>
      </c>
      <c r="Q20" s="28">
        <f t="shared" si="5"/>
        <v>0</v>
      </c>
      <c r="R20" s="34">
        <v>0</v>
      </c>
      <c r="S20" s="27">
        <f t="shared" si="6"/>
        <v>0</v>
      </c>
      <c r="T20" s="73">
        <f t="shared" si="1"/>
        <v>0</v>
      </c>
      <c r="U20" s="73">
        <f t="shared" si="2"/>
        <v>0</v>
      </c>
      <c r="V20" s="74">
        <f t="shared" si="9"/>
        <v>0</v>
      </c>
      <c r="W20" s="71">
        <v>0</v>
      </c>
      <c r="X20" s="75">
        <f t="shared" si="7"/>
        <v>0</v>
      </c>
      <c r="Y20" s="91">
        <v>0</v>
      </c>
      <c r="Z20" s="94">
        <f t="shared" si="8"/>
        <v>0</v>
      </c>
    </row>
    <row r="21" spans="1:1918" ht="14.25" x14ac:dyDescent="0.2">
      <c r="A21" s="22">
        <v>1808</v>
      </c>
      <c r="B21" s="23" t="s">
        <v>30</v>
      </c>
      <c r="C21" s="51">
        <v>0</v>
      </c>
      <c r="D21" s="52">
        <v>0</v>
      </c>
      <c r="E21" s="52">
        <v>0</v>
      </c>
      <c r="F21" s="52">
        <v>0</v>
      </c>
      <c r="G21" s="53">
        <f t="shared" si="3"/>
        <v>0</v>
      </c>
      <c r="H21" s="54">
        <v>0</v>
      </c>
      <c r="I21" s="55">
        <v>0</v>
      </c>
      <c r="J21" s="61">
        <v>0</v>
      </c>
      <c r="K21" s="63">
        <v>0</v>
      </c>
      <c r="L21" s="63">
        <v>0</v>
      </c>
      <c r="M21" s="62">
        <f t="shared" si="4"/>
        <v>0</v>
      </c>
      <c r="N21" s="64">
        <v>0</v>
      </c>
      <c r="O21" s="64">
        <v>0</v>
      </c>
      <c r="P21" s="25">
        <v>0</v>
      </c>
      <c r="Q21" s="28">
        <f t="shared" si="5"/>
        <v>0</v>
      </c>
      <c r="R21" s="34">
        <v>0</v>
      </c>
      <c r="S21" s="27">
        <f t="shared" si="6"/>
        <v>0</v>
      </c>
      <c r="T21" s="73">
        <f t="shared" si="1"/>
        <v>0</v>
      </c>
      <c r="U21" s="73">
        <f t="shared" si="2"/>
        <v>0</v>
      </c>
      <c r="V21" s="74">
        <f t="shared" si="9"/>
        <v>0</v>
      </c>
      <c r="W21" s="71">
        <v>0</v>
      </c>
      <c r="X21" s="75">
        <f t="shared" si="7"/>
        <v>0</v>
      </c>
      <c r="Y21" s="91">
        <v>0</v>
      </c>
      <c r="Z21" s="94">
        <f t="shared" si="8"/>
        <v>0</v>
      </c>
    </row>
    <row r="22" spans="1:1918" ht="13.5" customHeight="1" x14ac:dyDescent="0.2">
      <c r="A22" s="22">
        <v>1810</v>
      </c>
      <c r="B22" s="23" t="s">
        <v>31</v>
      </c>
      <c r="C22" s="51">
        <v>0</v>
      </c>
      <c r="D22" s="52">
        <v>0</v>
      </c>
      <c r="E22" s="52">
        <v>0</v>
      </c>
      <c r="F22" s="52">
        <v>0</v>
      </c>
      <c r="G22" s="53">
        <f t="shared" si="3"/>
        <v>0</v>
      </c>
      <c r="H22" s="54">
        <v>0</v>
      </c>
      <c r="I22" s="55">
        <v>0</v>
      </c>
      <c r="J22" s="61">
        <v>0</v>
      </c>
      <c r="K22" s="63">
        <v>0</v>
      </c>
      <c r="L22" s="63">
        <v>0</v>
      </c>
      <c r="M22" s="62">
        <f t="shared" si="4"/>
        <v>0</v>
      </c>
      <c r="N22" s="64">
        <v>0</v>
      </c>
      <c r="O22" s="64">
        <v>0</v>
      </c>
      <c r="P22" s="25">
        <v>0</v>
      </c>
      <c r="Q22" s="28">
        <f t="shared" si="5"/>
        <v>0</v>
      </c>
      <c r="R22" s="34">
        <v>0</v>
      </c>
      <c r="S22" s="27">
        <f t="shared" si="6"/>
        <v>0</v>
      </c>
      <c r="T22" s="73">
        <f t="shared" si="1"/>
        <v>0</v>
      </c>
      <c r="U22" s="73">
        <f t="shared" si="2"/>
        <v>0</v>
      </c>
      <c r="V22" s="74">
        <f t="shared" si="9"/>
        <v>0</v>
      </c>
      <c r="W22" s="71">
        <v>0</v>
      </c>
      <c r="X22" s="75">
        <f t="shared" si="7"/>
        <v>0</v>
      </c>
      <c r="Y22" s="91">
        <v>0</v>
      </c>
      <c r="Z22" s="94">
        <f t="shared" si="8"/>
        <v>0</v>
      </c>
    </row>
    <row r="23" spans="1:1918" ht="25.5" x14ac:dyDescent="0.2">
      <c r="A23" s="22">
        <v>1815</v>
      </c>
      <c r="B23" s="23" t="s">
        <v>90</v>
      </c>
      <c r="C23" s="51">
        <v>630587.78049999999</v>
      </c>
      <c r="D23" s="52">
        <v>0</v>
      </c>
      <c r="E23" s="52">
        <v>0</v>
      </c>
      <c r="F23" s="52">
        <v>0</v>
      </c>
      <c r="G23" s="53">
        <f t="shared" si="3"/>
        <v>630587.78049999999</v>
      </c>
      <c r="H23" s="54">
        <v>0</v>
      </c>
      <c r="I23" s="55">
        <v>0</v>
      </c>
      <c r="J23" s="61">
        <v>0</v>
      </c>
      <c r="K23" s="63">
        <v>0</v>
      </c>
      <c r="L23" s="63">
        <v>0</v>
      </c>
      <c r="M23" s="62">
        <f t="shared" si="4"/>
        <v>0</v>
      </c>
      <c r="N23" s="64">
        <v>0</v>
      </c>
      <c r="O23" s="64">
        <v>1655000</v>
      </c>
      <c r="P23" s="25">
        <v>35.520547945205479</v>
      </c>
      <c r="Q23" s="28">
        <f t="shared" si="5"/>
        <v>2.8152718858465098E-2</v>
      </c>
      <c r="R23" s="34">
        <v>45</v>
      </c>
      <c r="S23" s="27">
        <f t="shared" si="6"/>
        <v>2.2222222222222223E-2</v>
      </c>
      <c r="T23" s="73">
        <f t="shared" si="1"/>
        <v>17752.7605</v>
      </c>
      <c r="U23" s="73">
        <f>IF(R23=0,0,+M23/R23+N23)</f>
        <v>0</v>
      </c>
      <c r="V23" s="74">
        <f>IF(R23=0,0,+(O23*0.5)/R23)</f>
        <v>18388.888888888891</v>
      </c>
      <c r="W23" s="71">
        <v>0</v>
      </c>
      <c r="X23" s="75">
        <f t="shared" si="7"/>
        <v>36141.649388888894</v>
      </c>
      <c r="Y23" s="91">
        <v>36141.634979797986</v>
      </c>
      <c r="Z23" s="94">
        <f t="shared" si="8"/>
        <v>-1.4409090908884536E-2</v>
      </c>
    </row>
    <row r="24" spans="1:1918" ht="27" customHeight="1" x14ac:dyDescent="0.2">
      <c r="A24" s="22">
        <v>1815</v>
      </c>
      <c r="B24" s="23" t="s">
        <v>89</v>
      </c>
      <c r="C24" s="51">
        <v>1466074.8277999996</v>
      </c>
      <c r="D24" s="52">
        <v>0</v>
      </c>
      <c r="E24" s="52">
        <v>0</v>
      </c>
      <c r="F24" s="52">
        <v>0</v>
      </c>
      <c r="G24" s="53">
        <f t="shared" si="3"/>
        <v>1466074.8277999996</v>
      </c>
      <c r="H24" s="54">
        <v>0</v>
      </c>
      <c r="I24" s="55">
        <v>0</v>
      </c>
      <c r="J24" s="61">
        <v>40285.899999999994</v>
      </c>
      <c r="K24" s="63">
        <v>0</v>
      </c>
      <c r="L24" s="63">
        <v>0</v>
      </c>
      <c r="M24" s="62">
        <f t="shared" si="4"/>
        <v>40285.899999999994</v>
      </c>
      <c r="N24" s="64">
        <v>0</v>
      </c>
      <c r="O24" s="64">
        <v>1655000</v>
      </c>
      <c r="P24" s="25">
        <v>45.659136432969525</v>
      </c>
      <c r="Q24" s="28">
        <f t="shared" si="5"/>
        <v>2.1901421667666947E-2</v>
      </c>
      <c r="R24" s="34">
        <v>55</v>
      </c>
      <c r="S24" s="27">
        <f t="shared" si="6"/>
        <v>1.8181818181818181E-2</v>
      </c>
      <c r="T24" s="73">
        <f t="shared" si="1"/>
        <v>32109.122999999996</v>
      </c>
      <c r="U24" s="73">
        <f t="shared" si="2"/>
        <v>732.470909090909</v>
      </c>
      <c r="V24" s="74">
        <f t="shared" si="9"/>
        <v>15045.454545454546</v>
      </c>
      <c r="W24" s="71">
        <v>0</v>
      </c>
      <c r="X24" s="75">
        <f t="shared" si="7"/>
        <v>47887.048454545446</v>
      </c>
      <c r="Y24" s="91">
        <v>47887.048454545446</v>
      </c>
      <c r="Z24" s="94">
        <f t="shared" si="8"/>
        <v>0</v>
      </c>
    </row>
    <row r="25" spans="1:1918" ht="32.25" customHeight="1" x14ac:dyDescent="0.2">
      <c r="A25" s="22">
        <v>1815</v>
      </c>
      <c r="B25" s="23" t="s">
        <v>91</v>
      </c>
      <c r="C25" s="51">
        <v>544452.94200000004</v>
      </c>
      <c r="D25" s="52">
        <v>225047</v>
      </c>
      <c r="E25" s="52">
        <v>0</v>
      </c>
      <c r="F25" s="52">
        <v>0</v>
      </c>
      <c r="G25" s="53">
        <f t="shared" si="3"/>
        <v>319405.94200000004</v>
      </c>
      <c r="H25" s="54">
        <v>0</v>
      </c>
      <c r="I25" s="55">
        <v>0</v>
      </c>
      <c r="J25" s="61">
        <v>0</v>
      </c>
      <c r="K25" s="63">
        <v>0</v>
      </c>
      <c r="L25" s="63">
        <v>0</v>
      </c>
      <c r="M25" s="62">
        <f t="shared" si="4"/>
        <v>0</v>
      </c>
      <c r="N25" s="64">
        <v>0</v>
      </c>
      <c r="O25" s="64">
        <v>0</v>
      </c>
      <c r="P25" s="25">
        <v>44.023542095316202</v>
      </c>
      <c r="Q25" s="28">
        <f t="shared" si="5"/>
        <v>2.2715119056864647E-2</v>
      </c>
      <c r="R25" s="34">
        <v>45</v>
      </c>
      <c r="S25" s="27">
        <f t="shared" si="6"/>
        <v>2.2222222222222223E-2</v>
      </c>
      <c r="T25" s="73">
        <f t="shared" si="1"/>
        <v>7255.3440000000046</v>
      </c>
      <c r="U25" s="73">
        <f t="shared" si="2"/>
        <v>0</v>
      </c>
      <c r="V25" s="74">
        <f t="shared" si="9"/>
        <v>0</v>
      </c>
      <c r="W25" s="71">
        <v>0</v>
      </c>
      <c r="X25" s="75">
        <f t="shared" si="7"/>
        <v>7255.3440000000046</v>
      </c>
      <c r="Y25" s="91">
        <v>7255.3440000000046</v>
      </c>
      <c r="Z25" s="94">
        <f t="shared" si="8"/>
        <v>0</v>
      </c>
    </row>
    <row r="26" spans="1:1918" ht="37.5" customHeight="1" x14ac:dyDescent="0.2">
      <c r="A26" s="22">
        <v>1815</v>
      </c>
      <c r="B26" s="23" t="s">
        <v>92</v>
      </c>
      <c r="C26" s="51">
        <v>1664608.2614000002</v>
      </c>
      <c r="D26" s="52">
        <v>0</v>
      </c>
      <c r="E26" s="52">
        <v>0</v>
      </c>
      <c r="F26" s="52">
        <v>0</v>
      </c>
      <c r="G26" s="53">
        <f t="shared" si="3"/>
        <v>1664608.2614000002</v>
      </c>
      <c r="H26" s="54">
        <v>0</v>
      </c>
      <c r="I26" s="55">
        <v>0</v>
      </c>
      <c r="J26" s="61">
        <v>351902.18</v>
      </c>
      <c r="K26" s="63">
        <v>0</v>
      </c>
      <c r="L26" s="63">
        <v>0</v>
      </c>
      <c r="M26" s="62">
        <f t="shared" si="4"/>
        <v>351902.18</v>
      </c>
      <c r="N26" s="64">
        <v>0</v>
      </c>
      <c r="O26" s="64">
        <v>0</v>
      </c>
      <c r="P26" s="25">
        <v>48.156050210952891</v>
      </c>
      <c r="Q26" s="28">
        <f t="shared" si="5"/>
        <v>2.0765822687271687E-2</v>
      </c>
      <c r="R26" s="34">
        <v>55</v>
      </c>
      <c r="S26" s="27">
        <f t="shared" si="6"/>
        <v>1.8181818181818181E-2</v>
      </c>
      <c r="T26" s="73">
        <f t="shared" si="1"/>
        <v>34566.959999999999</v>
      </c>
      <c r="U26" s="73">
        <f t="shared" si="2"/>
        <v>6398.2214545454544</v>
      </c>
      <c r="V26" s="74">
        <f t="shared" si="9"/>
        <v>0</v>
      </c>
      <c r="W26" s="71">
        <v>0</v>
      </c>
      <c r="X26" s="75">
        <f t="shared" si="7"/>
        <v>40965.181454545454</v>
      </c>
      <c r="Y26" s="91">
        <v>40965.181454545454</v>
      </c>
      <c r="Z26" s="94">
        <f t="shared" si="8"/>
        <v>0</v>
      </c>
    </row>
    <row r="27" spans="1:1918" ht="14.25" x14ac:dyDescent="0.2">
      <c r="A27" s="22">
        <v>1820</v>
      </c>
      <c r="B27" s="23" t="s">
        <v>32</v>
      </c>
      <c r="C27" s="51">
        <v>47926.910000000018</v>
      </c>
      <c r="D27" s="52">
        <v>47926.960000000006</v>
      </c>
      <c r="E27" s="52">
        <v>0</v>
      </c>
      <c r="F27" s="52">
        <v>0</v>
      </c>
      <c r="G27" s="53">
        <f t="shared" si="3"/>
        <v>-4.9999999988358468E-2</v>
      </c>
      <c r="H27" s="54">
        <v>0</v>
      </c>
      <c r="I27" s="55">
        <v>0</v>
      </c>
      <c r="J27" s="61">
        <v>0</v>
      </c>
      <c r="K27" s="63">
        <v>0</v>
      </c>
      <c r="L27" s="63">
        <v>0</v>
      </c>
      <c r="M27" s="62">
        <f t="shared" si="4"/>
        <v>0</v>
      </c>
      <c r="N27" s="64">
        <v>0</v>
      </c>
      <c r="O27" s="64">
        <v>0</v>
      </c>
      <c r="P27" s="25">
        <v>0</v>
      </c>
      <c r="Q27" s="28">
        <f t="shared" si="5"/>
        <v>0</v>
      </c>
      <c r="R27" s="34">
        <v>0</v>
      </c>
      <c r="S27" s="27">
        <f t="shared" si="6"/>
        <v>0</v>
      </c>
      <c r="T27" s="73">
        <f t="shared" si="1"/>
        <v>0</v>
      </c>
      <c r="U27" s="73">
        <f t="shared" si="2"/>
        <v>0</v>
      </c>
      <c r="V27" s="74">
        <f t="shared" si="9"/>
        <v>0</v>
      </c>
      <c r="W27" s="71">
        <v>0</v>
      </c>
      <c r="X27" s="75">
        <f t="shared" si="7"/>
        <v>0</v>
      </c>
      <c r="Y27" s="91">
        <v>0</v>
      </c>
      <c r="Z27" s="94">
        <f t="shared" si="8"/>
        <v>0</v>
      </c>
    </row>
    <row r="28" spans="1:1918" ht="14.25" x14ac:dyDescent="0.2">
      <c r="A28" s="22">
        <v>1825</v>
      </c>
      <c r="B28" s="23" t="s">
        <v>33</v>
      </c>
      <c r="C28" s="51">
        <v>0</v>
      </c>
      <c r="D28" s="52">
        <v>0</v>
      </c>
      <c r="E28" s="52">
        <v>0</v>
      </c>
      <c r="F28" s="52">
        <v>0</v>
      </c>
      <c r="G28" s="53">
        <f t="shared" si="3"/>
        <v>0</v>
      </c>
      <c r="H28" s="54">
        <v>0</v>
      </c>
      <c r="I28" s="55">
        <v>0</v>
      </c>
      <c r="J28" s="61">
        <v>0</v>
      </c>
      <c r="K28" s="63">
        <v>0</v>
      </c>
      <c r="L28" s="63">
        <v>0</v>
      </c>
      <c r="M28" s="62">
        <f t="shared" si="4"/>
        <v>0</v>
      </c>
      <c r="N28" s="64">
        <v>0</v>
      </c>
      <c r="O28" s="64">
        <v>442340</v>
      </c>
      <c r="P28" s="25">
        <v>0</v>
      </c>
      <c r="Q28" s="28">
        <f t="shared" si="5"/>
        <v>0</v>
      </c>
      <c r="R28" s="34">
        <v>10</v>
      </c>
      <c r="S28" s="27">
        <f t="shared" si="6"/>
        <v>0.1</v>
      </c>
      <c r="T28" s="73">
        <f t="shared" si="1"/>
        <v>0</v>
      </c>
      <c r="U28" s="73">
        <f t="shared" si="2"/>
        <v>0</v>
      </c>
      <c r="V28" s="74">
        <f t="shared" si="9"/>
        <v>22117</v>
      </c>
      <c r="W28" s="71">
        <v>0</v>
      </c>
      <c r="X28" s="75">
        <f t="shared" si="7"/>
        <v>22117</v>
      </c>
      <c r="Y28" s="91">
        <v>22117</v>
      </c>
      <c r="Z28" s="94">
        <f t="shared" si="8"/>
        <v>0</v>
      </c>
    </row>
    <row r="29" spans="1:1918" ht="14.25" x14ac:dyDescent="0.2">
      <c r="A29" s="22">
        <v>1830</v>
      </c>
      <c r="B29" s="23" t="s">
        <v>34</v>
      </c>
      <c r="C29" s="51">
        <v>2130517.2500000005</v>
      </c>
      <c r="D29" s="52">
        <v>54263.674500000008</v>
      </c>
      <c r="E29" s="52">
        <v>52482.859199999992</v>
      </c>
      <c r="F29" s="52">
        <v>0</v>
      </c>
      <c r="G29" s="53">
        <f t="shared" si="3"/>
        <v>2023770.7163000004</v>
      </c>
      <c r="H29" s="54">
        <v>7494.6180000000013</v>
      </c>
      <c r="I29" s="55">
        <v>0</v>
      </c>
      <c r="J29" s="61">
        <v>2226405.17</v>
      </c>
      <c r="K29" s="63">
        <v>0</v>
      </c>
      <c r="L29" s="63">
        <v>0</v>
      </c>
      <c r="M29" s="62">
        <f t="shared" si="4"/>
        <v>2226405.17</v>
      </c>
      <c r="N29" s="64">
        <v>0</v>
      </c>
      <c r="O29" s="64">
        <v>344250</v>
      </c>
      <c r="P29" s="25">
        <v>34.410609284490114</v>
      </c>
      <c r="Q29" s="25">
        <f t="shared" si="5"/>
        <v>2.9060804815529081E-2</v>
      </c>
      <c r="R29" s="34">
        <v>45</v>
      </c>
      <c r="S29" s="27">
        <f t="shared" si="6"/>
        <v>2.2222222222222223E-2</v>
      </c>
      <c r="T29" s="73">
        <f>IF(ISERROR(G29/P29),H29,G29/P29+H29+I29)</f>
        <v>66307.023777777795</v>
      </c>
      <c r="U29" s="73">
        <f t="shared" si="2"/>
        <v>49475.67044444444</v>
      </c>
      <c r="V29" s="74">
        <f t="shared" si="9"/>
        <v>3825</v>
      </c>
      <c r="W29" s="71">
        <v>0</v>
      </c>
      <c r="X29" s="75">
        <f t="shared" si="7"/>
        <v>119607.69422222223</v>
      </c>
      <c r="Y29" s="91">
        <v>119607.69422222223</v>
      </c>
      <c r="Z29" s="94">
        <f t="shared" si="8"/>
        <v>0</v>
      </c>
    </row>
    <row r="30" spans="1:1918" s="2" customFormat="1" ht="14.25" x14ac:dyDescent="0.2">
      <c r="A30" s="22">
        <v>1835</v>
      </c>
      <c r="B30" s="23" t="s">
        <v>35</v>
      </c>
      <c r="C30" s="51">
        <v>2838660.9499999997</v>
      </c>
      <c r="D30" s="52">
        <v>78692.467499999984</v>
      </c>
      <c r="E30" s="52">
        <v>0</v>
      </c>
      <c r="F30" s="52">
        <v>0</v>
      </c>
      <c r="G30" s="53">
        <f t="shared" si="3"/>
        <v>2759968.4824999999</v>
      </c>
      <c r="H30" s="54">
        <v>0</v>
      </c>
      <c r="I30" s="55">
        <v>0</v>
      </c>
      <c r="J30" s="61">
        <v>1793689.327</v>
      </c>
      <c r="K30" s="63">
        <v>0</v>
      </c>
      <c r="L30" s="63">
        <v>0</v>
      </c>
      <c r="M30" s="62">
        <f t="shared" si="4"/>
        <v>1793689.327</v>
      </c>
      <c r="N30" s="64">
        <v>0</v>
      </c>
      <c r="O30" s="64">
        <v>280550</v>
      </c>
      <c r="P30" s="25">
        <v>45.387849979470808</v>
      </c>
      <c r="Q30" s="25">
        <f t="shared" si="5"/>
        <v>2.2032328044890997E-2</v>
      </c>
      <c r="R30" s="34">
        <v>60</v>
      </c>
      <c r="S30" s="27">
        <f t="shared" si="6"/>
        <v>1.6666666666666666E-2</v>
      </c>
      <c r="T30" s="73">
        <f t="shared" ref="T30:T93" si="10">IF(ISERROR(G30/P30),H30,G30/P30+H30+I30)</f>
        <v>60808.530999999995</v>
      </c>
      <c r="U30" s="73">
        <f t="shared" si="2"/>
        <v>29894.822116666666</v>
      </c>
      <c r="V30" s="74">
        <f t="shared" si="9"/>
        <v>2337.9166666666665</v>
      </c>
      <c r="W30" s="71">
        <v>0</v>
      </c>
      <c r="X30" s="75">
        <f t="shared" si="7"/>
        <v>93041.269783333337</v>
      </c>
      <c r="Y30" s="91">
        <v>93041.269783333337</v>
      </c>
      <c r="Z30" s="94">
        <f t="shared" si="8"/>
        <v>0</v>
      </c>
    </row>
    <row r="31" spans="1:1918" ht="14.25" x14ac:dyDescent="0.2">
      <c r="A31" s="22">
        <v>1840</v>
      </c>
      <c r="B31" s="23" t="s">
        <v>36</v>
      </c>
      <c r="C31" s="51">
        <v>2705309.6600000011</v>
      </c>
      <c r="D31" s="52">
        <v>0</v>
      </c>
      <c r="E31" s="52">
        <v>0</v>
      </c>
      <c r="F31" s="52">
        <v>0</v>
      </c>
      <c r="G31" s="53">
        <f t="shared" si="3"/>
        <v>2705309.6600000011</v>
      </c>
      <c r="H31" s="54">
        <v>0</v>
      </c>
      <c r="I31" s="55">
        <v>0</v>
      </c>
      <c r="J31" s="61">
        <v>1498870.7995000002</v>
      </c>
      <c r="K31" s="63">
        <v>0</v>
      </c>
      <c r="L31" s="63">
        <v>0</v>
      </c>
      <c r="M31" s="62">
        <f t="shared" si="4"/>
        <v>1498870.7995000002</v>
      </c>
      <c r="N31" s="64">
        <v>0</v>
      </c>
      <c r="O31" s="64">
        <v>145550</v>
      </c>
      <c r="P31" s="25">
        <v>53.264594862602671</v>
      </c>
      <c r="Q31" s="25">
        <f t="shared" si="5"/>
        <v>1.8774197054901562E-2</v>
      </c>
      <c r="R31" s="34">
        <v>65</v>
      </c>
      <c r="S31" s="27">
        <f t="shared" si="6"/>
        <v>1.5384615384615385E-2</v>
      </c>
      <c r="T31" s="73">
        <f t="shared" si="10"/>
        <v>50790.016651368773</v>
      </c>
      <c r="U31" s="73">
        <f t="shared" si="2"/>
        <v>23059.550761538463</v>
      </c>
      <c r="V31" s="74">
        <f t="shared" si="9"/>
        <v>1119.6153846153845</v>
      </c>
      <c r="W31" s="71">
        <v>0</v>
      </c>
      <c r="X31" s="75">
        <f t="shared" si="7"/>
        <v>74969.182797522619</v>
      </c>
      <c r="Y31" s="91">
        <v>74969.190607692319</v>
      </c>
      <c r="Z31" s="94">
        <f t="shared" si="8"/>
        <v>7.810169699951075E-3</v>
      </c>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2"/>
      <c r="NI31" s="2"/>
      <c r="NJ31" s="2"/>
      <c r="NK31" s="2"/>
      <c r="NL31" s="2"/>
      <c r="NM31" s="2"/>
      <c r="NN31" s="2"/>
      <c r="NO31" s="2"/>
      <c r="NP31" s="2"/>
      <c r="NQ31" s="2"/>
      <c r="NR31" s="2"/>
      <c r="NS31" s="2"/>
      <c r="NT31" s="2"/>
      <c r="NU31" s="2"/>
      <c r="NV31" s="2"/>
      <c r="NW31" s="2"/>
      <c r="NX31" s="2"/>
      <c r="NY31" s="2"/>
      <c r="NZ31" s="2"/>
      <c r="OA31" s="2"/>
      <c r="OB31" s="2"/>
      <c r="OC31" s="2"/>
      <c r="OD31" s="2"/>
      <c r="OE31" s="2"/>
      <c r="OF31" s="2"/>
      <c r="OG31" s="2"/>
      <c r="OH31" s="2"/>
      <c r="OI31" s="2"/>
      <c r="OJ31" s="2"/>
      <c r="OK31" s="2"/>
      <c r="OL31" s="2"/>
      <c r="OM31" s="2"/>
      <c r="ON31" s="2"/>
      <c r="OO31" s="2"/>
      <c r="OP31" s="2"/>
      <c r="OQ31" s="2"/>
      <c r="OR31" s="2"/>
      <c r="OS31" s="2"/>
      <c r="OT31" s="2"/>
      <c r="OU31" s="2"/>
      <c r="OV31" s="2"/>
      <c r="OW31" s="2"/>
      <c r="OX31" s="2"/>
      <c r="OY31" s="2"/>
      <c r="OZ31" s="2"/>
      <c r="PA31" s="2"/>
      <c r="PB31" s="2"/>
      <c r="PC31" s="2"/>
      <c r="PD31" s="2"/>
      <c r="PE31" s="2"/>
      <c r="PF31" s="2"/>
      <c r="PG31" s="2"/>
      <c r="PH31" s="2"/>
      <c r="PI31" s="2"/>
      <c r="PJ31" s="2"/>
      <c r="PK31" s="2"/>
      <c r="PL31" s="2"/>
      <c r="PM31" s="2"/>
      <c r="PN31" s="2"/>
      <c r="PO31" s="2"/>
      <c r="PP31" s="2"/>
      <c r="PQ31" s="2"/>
      <c r="PR31" s="2"/>
      <c r="PS31" s="2"/>
      <c r="PT31" s="2"/>
      <c r="PU31" s="2"/>
      <c r="PV31" s="2"/>
      <c r="PW31" s="2"/>
      <c r="PX31" s="2"/>
      <c r="PY31" s="2"/>
      <c r="PZ31" s="2"/>
      <c r="QA31" s="2"/>
      <c r="QB31" s="2"/>
      <c r="QC31" s="2"/>
      <c r="QD31" s="2"/>
      <c r="QE31" s="2"/>
      <c r="QF31" s="2"/>
      <c r="QG31" s="2"/>
      <c r="QH31" s="2"/>
      <c r="QI31" s="2"/>
      <c r="QJ31" s="2"/>
      <c r="QK31" s="2"/>
      <c r="QL31" s="2"/>
      <c r="QM31" s="2"/>
      <c r="QN31" s="2"/>
      <c r="QO31" s="2"/>
      <c r="QP31" s="2"/>
      <c r="QQ31" s="2"/>
      <c r="QR31" s="2"/>
      <c r="QS31" s="2"/>
      <c r="QT31" s="2"/>
      <c r="QU31" s="2"/>
      <c r="QV31" s="2"/>
      <c r="QW31" s="2"/>
      <c r="QX31" s="2"/>
      <c r="QY31" s="2"/>
      <c r="QZ31" s="2"/>
      <c r="RA31" s="2"/>
      <c r="RB31" s="2"/>
      <c r="RC31" s="2"/>
      <c r="RD31" s="2"/>
      <c r="RE31" s="2"/>
      <c r="RF31" s="2"/>
      <c r="RG31" s="2"/>
      <c r="RH31" s="2"/>
      <c r="RI31" s="2"/>
      <c r="RJ31" s="2"/>
      <c r="RK31" s="2"/>
      <c r="RL31" s="2"/>
      <c r="RM31" s="2"/>
      <c r="RN31" s="2"/>
      <c r="RO31" s="2"/>
      <c r="RP31" s="2"/>
      <c r="RQ31" s="2"/>
      <c r="RR31" s="2"/>
      <c r="RS31" s="2"/>
      <c r="RT31" s="2"/>
      <c r="RU31" s="2"/>
      <c r="RV31" s="2"/>
      <c r="RW31" s="2"/>
      <c r="RX31" s="2"/>
      <c r="RY31" s="2"/>
      <c r="RZ31" s="2"/>
      <c r="SA31" s="2"/>
      <c r="SB31" s="2"/>
      <c r="SC31" s="2"/>
      <c r="SD31" s="2"/>
      <c r="SE31" s="2"/>
      <c r="SF31" s="2"/>
      <c r="SG31" s="2"/>
      <c r="SH31" s="2"/>
      <c r="SI31" s="2"/>
      <c r="SJ31" s="2"/>
      <c r="SK31" s="2"/>
      <c r="SL31" s="2"/>
      <c r="SM31" s="2"/>
      <c r="SN31" s="2"/>
      <c r="SO31" s="2"/>
      <c r="SP31" s="2"/>
      <c r="SQ31" s="2"/>
      <c r="SR31" s="2"/>
      <c r="SS31" s="2"/>
      <c r="ST31" s="2"/>
      <c r="SU31" s="2"/>
      <c r="SV31" s="2"/>
      <c r="SW31" s="2"/>
      <c r="SX31" s="2"/>
      <c r="SY31" s="2"/>
      <c r="SZ31" s="2"/>
      <c r="TA31" s="2"/>
      <c r="TB31" s="2"/>
      <c r="TC31" s="2"/>
      <c r="TD31" s="2"/>
      <c r="TE31" s="2"/>
      <c r="TF31" s="2"/>
      <c r="TG31" s="2"/>
      <c r="TH31" s="2"/>
      <c r="TI31" s="2"/>
      <c r="TJ31" s="2"/>
      <c r="TK31" s="2"/>
      <c r="TL31" s="2"/>
      <c r="TM31" s="2"/>
      <c r="TN31" s="2"/>
      <c r="TO31" s="2"/>
      <c r="TP31" s="2"/>
      <c r="TQ31" s="2"/>
      <c r="TR31" s="2"/>
      <c r="TS31" s="2"/>
      <c r="TT31" s="2"/>
      <c r="TU31" s="2"/>
      <c r="TV31" s="2"/>
      <c r="TW31" s="2"/>
      <c r="TX31" s="2"/>
      <c r="TY31" s="2"/>
      <c r="TZ31" s="2"/>
      <c r="UA31" s="2"/>
      <c r="UB31" s="2"/>
      <c r="UC31" s="2"/>
      <c r="UD31" s="2"/>
      <c r="UE31" s="2"/>
      <c r="UF31" s="2"/>
      <c r="UG31" s="2"/>
      <c r="UH31" s="2"/>
      <c r="UI31" s="2"/>
      <c r="UJ31" s="2"/>
      <c r="UK31" s="2"/>
      <c r="UL31" s="2"/>
      <c r="UM31" s="2"/>
      <c r="UN31" s="2"/>
      <c r="UO31" s="2"/>
      <c r="UP31" s="2"/>
      <c r="UQ31" s="2"/>
      <c r="UR31" s="2"/>
      <c r="US31" s="2"/>
      <c r="UT31" s="2"/>
      <c r="UU31" s="2"/>
      <c r="UV31" s="2"/>
      <c r="UW31" s="2"/>
      <c r="UX31" s="2"/>
      <c r="UY31" s="2"/>
      <c r="UZ31" s="2"/>
      <c r="VA31" s="2"/>
      <c r="VB31" s="2"/>
      <c r="VC31" s="2"/>
      <c r="VD31" s="2"/>
      <c r="VE31" s="2"/>
      <c r="VF31" s="2"/>
      <c r="VG31" s="2"/>
      <c r="VH31" s="2"/>
      <c r="VI31" s="2"/>
      <c r="VJ31" s="2"/>
      <c r="VK31" s="2"/>
      <c r="VL31" s="2"/>
      <c r="VM31" s="2"/>
      <c r="VN31" s="2"/>
      <c r="VO31" s="2"/>
      <c r="VP31" s="2"/>
      <c r="VQ31" s="2"/>
      <c r="VR31" s="2"/>
      <c r="VS31" s="2"/>
      <c r="VT31" s="2"/>
      <c r="VU31" s="2"/>
      <c r="VV31" s="2"/>
      <c r="VW31" s="2"/>
      <c r="VX31" s="2"/>
      <c r="VY31" s="2"/>
      <c r="VZ31" s="2"/>
      <c r="WA31" s="2"/>
      <c r="WB31" s="2"/>
      <c r="WC31" s="2"/>
      <c r="WD31" s="2"/>
      <c r="WE31" s="2"/>
      <c r="WF31" s="2"/>
      <c r="WG31" s="2"/>
      <c r="WH31" s="2"/>
      <c r="WI31" s="2"/>
      <c r="WJ31" s="2"/>
      <c r="WK31" s="2"/>
      <c r="WL31" s="2"/>
      <c r="WM31" s="2"/>
      <c r="WN31" s="2"/>
      <c r="WO31" s="2"/>
      <c r="WP31" s="2"/>
      <c r="WQ31" s="2"/>
      <c r="WR31" s="2"/>
      <c r="WS31" s="2"/>
      <c r="WT31" s="2"/>
      <c r="WU31" s="2"/>
      <c r="WV31" s="2"/>
      <c r="WW31" s="2"/>
      <c r="WX31" s="2"/>
      <c r="WY31" s="2"/>
      <c r="WZ31" s="2"/>
      <c r="XA31" s="2"/>
      <c r="XB31" s="2"/>
      <c r="XC31" s="2"/>
      <c r="XD31" s="2"/>
      <c r="XE31" s="2"/>
      <c r="XF31" s="2"/>
      <c r="XG31" s="2"/>
      <c r="XH31" s="2"/>
      <c r="XI31" s="2"/>
      <c r="XJ31" s="2"/>
      <c r="XK31" s="2"/>
      <c r="XL31" s="2"/>
      <c r="XM31" s="2"/>
      <c r="XN31" s="2"/>
      <c r="XO31" s="2"/>
      <c r="XP31" s="2"/>
      <c r="XQ31" s="2"/>
      <c r="XR31" s="2"/>
      <c r="XS31" s="2"/>
      <c r="XT31" s="2"/>
      <c r="XU31" s="2"/>
      <c r="XV31" s="2"/>
      <c r="XW31" s="2"/>
      <c r="XX31" s="2"/>
      <c r="XY31" s="2"/>
      <c r="XZ31" s="2"/>
      <c r="YA31" s="2"/>
      <c r="YB31" s="2"/>
      <c r="YC31" s="2"/>
      <c r="YD31" s="2"/>
      <c r="YE31" s="2"/>
      <c r="YF31" s="2"/>
      <c r="YG31" s="2"/>
      <c r="YH31" s="2"/>
      <c r="YI31" s="2"/>
      <c r="YJ31" s="2"/>
      <c r="YK31" s="2"/>
      <c r="YL31" s="2"/>
      <c r="YM31" s="2"/>
      <c r="YN31" s="2"/>
      <c r="YO31" s="2"/>
      <c r="YP31" s="2"/>
      <c r="YQ31" s="2"/>
      <c r="YR31" s="2"/>
      <c r="YS31" s="2"/>
      <c r="YT31" s="2"/>
      <c r="YU31" s="2"/>
      <c r="YV31" s="2"/>
      <c r="YW31" s="2"/>
      <c r="YX31" s="2"/>
      <c r="YY31" s="2"/>
      <c r="YZ31" s="2"/>
      <c r="ZA31" s="2"/>
      <c r="ZB31" s="2"/>
      <c r="ZC31" s="2"/>
      <c r="ZD31" s="2"/>
      <c r="ZE31" s="2"/>
      <c r="ZF31" s="2"/>
      <c r="ZG31" s="2"/>
      <c r="ZH31" s="2"/>
      <c r="ZI31" s="2"/>
      <c r="ZJ31" s="2"/>
      <c r="ZK31" s="2"/>
      <c r="ZL31" s="2"/>
      <c r="ZM31" s="2"/>
      <c r="ZN31" s="2"/>
      <c r="ZO31" s="2"/>
      <c r="ZP31" s="2"/>
      <c r="ZQ31" s="2"/>
      <c r="ZR31" s="2"/>
      <c r="ZS31" s="2"/>
      <c r="ZT31" s="2"/>
      <c r="ZU31" s="2"/>
      <c r="ZV31" s="2"/>
      <c r="ZW31" s="2"/>
      <c r="ZX31" s="2"/>
      <c r="ZY31" s="2"/>
      <c r="ZZ31" s="2"/>
      <c r="AAA31" s="2"/>
      <c r="AAB31" s="2"/>
      <c r="AAC31" s="2"/>
      <c r="AAD31" s="2"/>
      <c r="AAE31" s="2"/>
      <c r="AAF31" s="2"/>
      <c r="AAG31" s="2"/>
      <c r="AAH31" s="2"/>
      <c r="AAI31" s="2"/>
      <c r="AAJ31" s="2"/>
      <c r="AAK31" s="2"/>
      <c r="AAL31" s="2"/>
      <c r="AAM31" s="2"/>
      <c r="AAN31" s="2"/>
      <c r="AAO31" s="2"/>
      <c r="AAP31" s="2"/>
      <c r="AAQ31" s="2"/>
      <c r="AAR31" s="2"/>
      <c r="AAS31" s="2"/>
      <c r="AAT31" s="2"/>
      <c r="AAU31" s="2"/>
      <c r="AAV31" s="2"/>
      <c r="AAW31" s="2"/>
      <c r="AAX31" s="2"/>
      <c r="AAY31" s="2"/>
      <c r="AAZ31" s="2"/>
      <c r="ABA31" s="2"/>
      <c r="ABB31" s="2"/>
      <c r="ABC31" s="2"/>
      <c r="ABD31" s="2"/>
      <c r="ABE31" s="2"/>
      <c r="ABF31" s="2"/>
      <c r="ABG31" s="2"/>
      <c r="ABH31" s="2"/>
      <c r="ABI31" s="2"/>
      <c r="ABJ31" s="2"/>
      <c r="ABK31" s="2"/>
      <c r="ABL31" s="2"/>
      <c r="ABM31" s="2"/>
      <c r="ABN31" s="2"/>
      <c r="ABO31" s="2"/>
      <c r="ABP31" s="2"/>
      <c r="ABQ31" s="2"/>
      <c r="ABR31" s="2"/>
      <c r="ABS31" s="2"/>
      <c r="ABT31" s="2"/>
      <c r="ABU31" s="2"/>
      <c r="ABV31" s="2"/>
      <c r="ABW31" s="2"/>
      <c r="ABX31" s="2"/>
      <c r="ABY31" s="2"/>
      <c r="ABZ31" s="2"/>
      <c r="ACA31" s="2"/>
      <c r="ACB31" s="2"/>
      <c r="ACC31" s="2"/>
      <c r="ACD31" s="2"/>
      <c r="ACE31" s="2"/>
      <c r="ACF31" s="2"/>
      <c r="ACG31" s="2"/>
      <c r="ACH31" s="2"/>
      <c r="ACI31" s="2"/>
      <c r="ACJ31" s="2"/>
      <c r="ACK31" s="2"/>
      <c r="ACL31" s="2"/>
      <c r="ACM31" s="2"/>
      <c r="ACN31" s="2"/>
      <c r="ACO31" s="2"/>
      <c r="ACP31" s="2"/>
      <c r="ACQ31" s="2"/>
      <c r="ACR31" s="2"/>
      <c r="ACS31" s="2"/>
      <c r="ACT31" s="2"/>
      <c r="ACU31" s="2"/>
      <c r="ACV31" s="2"/>
      <c r="ACW31" s="2"/>
      <c r="ACX31" s="2"/>
      <c r="ACY31" s="2"/>
      <c r="ACZ31" s="2"/>
      <c r="ADA31" s="2"/>
      <c r="ADB31" s="2"/>
      <c r="ADC31" s="2"/>
      <c r="ADD31" s="2"/>
      <c r="ADE31" s="2"/>
      <c r="ADF31" s="2"/>
      <c r="ADG31" s="2"/>
      <c r="ADH31" s="2"/>
      <c r="ADI31" s="2"/>
      <c r="ADJ31" s="2"/>
      <c r="ADK31" s="2"/>
      <c r="ADL31" s="2"/>
      <c r="ADM31" s="2"/>
      <c r="ADN31" s="2"/>
      <c r="ADO31" s="2"/>
      <c r="ADP31" s="2"/>
      <c r="ADQ31" s="2"/>
      <c r="ADR31" s="2"/>
      <c r="ADS31" s="2"/>
      <c r="ADT31" s="2"/>
      <c r="ADU31" s="2"/>
      <c r="ADV31" s="2"/>
      <c r="ADW31" s="2"/>
      <c r="ADX31" s="2"/>
      <c r="ADY31" s="2"/>
      <c r="ADZ31" s="2"/>
      <c r="AEA31" s="2"/>
      <c r="AEB31" s="2"/>
      <c r="AEC31" s="2"/>
      <c r="AED31" s="2"/>
      <c r="AEE31" s="2"/>
      <c r="AEF31" s="2"/>
      <c r="AEG31" s="2"/>
      <c r="AEH31" s="2"/>
      <c r="AEI31" s="2"/>
      <c r="AEJ31" s="2"/>
      <c r="AEK31" s="2"/>
      <c r="AEL31" s="2"/>
      <c r="AEM31" s="2"/>
      <c r="AEN31" s="2"/>
      <c r="AEO31" s="2"/>
      <c r="AEP31" s="2"/>
      <c r="AEQ31" s="2"/>
      <c r="AER31" s="2"/>
      <c r="AES31" s="2"/>
      <c r="AET31" s="2"/>
      <c r="AEU31" s="2"/>
      <c r="AEV31" s="2"/>
      <c r="AEW31" s="2"/>
      <c r="AEX31" s="2"/>
      <c r="AEY31" s="2"/>
      <c r="AEZ31" s="2"/>
      <c r="AFA31" s="2"/>
      <c r="AFB31" s="2"/>
      <c r="AFC31" s="2"/>
      <c r="AFD31" s="2"/>
      <c r="AFE31" s="2"/>
      <c r="AFF31" s="2"/>
      <c r="AFG31" s="2"/>
      <c r="AFH31" s="2"/>
      <c r="AFI31" s="2"/>
      <c r="AFJ31" s="2"/>
      <c r="AFK31" s="2"/>
      <c r="AFL31" s="2"/>
      <c r="AFM31" s="2"/>
      <c r="AFN31" s="2"/>
      <c r="AFO31" s="2"/>
      <c r="AFP31" s="2"/>
      <c r="AFQ31" s="2"/>
      <c r="AFR31" s="2"/>
      <c r="AFS31" s="2"/>
      <c r="AFT31" s="2"/>
      <c r="AFU31" s="2"/>
      <c r="AFV31" s="2"/>
      <c r="AFW31" s="2"/>
      <c r="AFX31" s="2"/>
      <c r="AFY31" s="2"/>
      <c r="AFZ31" s="2"/>
      <c r="AGA31" s="2"/>
      <c r="AGB31" s="2"/>
      <c r="AGC31" s="2"/>
      <c r="AGD31" s="2"/>
      <c r="AGE31" s="2"/>
      <c r="AGF31" s="2"/>
      <c r="AGG31" s="2"/>
      <c r="AGH31" s="2"/>
      <c r="AGI31" s="2"/>
      <c r="AGJ31" s="2"/>
      <c r="AGK31" s="2"/>
      <c r="AGL31" s="2"/>
      <c r="AGM31" s="2"/>
      <c r="AGN31" s="2"/>
      <c r="AGO31" s="2"/>
      <c r="AGP31" s="2"/>
      <c r="AGQ31" s="2"/>
      <c r="AGR31" s="2"/>
      <c r="AGS31" s="2"/>
      <c r="AGT31" s="2"/>
      <c r="AGU31" s="2"/>
      <c r="AGV31" s="2"/>
      <c r="AGW31" s="2"/>
      <c r="AGX31" s="2"/>
      <c r="AGY31" s="2"/>
      <c r="AGZ31" s="2"/>
      <c r="AHA31" s="2"/>
      <c r="AHB31" s="2"/>
      <c r="AHC31" s="2"/>
      <c r="AHD31" s="2"/>
      <c r="AHE31" s="2"/>
      <c r="AHF31" s="2"/>
      <c r="AHG31" s="2"/>
      <c r="AHH31" s="2"/>
      <c r="AHI31" s="2"/>
      <c r="AHJ31" s="2"/>
      <c r="AHK31" s="2"/>
      <c r="AHL31" s="2"/>
      <c r="AHM31" s="2"/>
      <c r="AHN31" s="2"/>
      <c r="AHO31" s="2"/>
      <c r="AHP31" s="2"/>
      <c r="AHQ31" s="2"/>
      <c r="AHR31" s="2"/>
      <c r="AHS31" s="2"/>
      <c r="AHT31" s="2"/>
      <c r="AHU31" s="2"/>
      <c r="AHV31" s="2"/>
      <c r="AHW31" s="2"/>
      <c r="AHX31" s="2"/>
      <c r="AHY31" s="2"/>
      <c r="AHZ31" s="2"/>
      <c r="AIA31" s="2"/>
      <c r="AIB31" s="2"/>
      <c r="AIC31" s="2"/>
      <c r="AID31" s="2"/>
      <c r="AIE31" s="2"/>
      <c r="AIF31" s="2"/>
      <c r="AIG31" s="2"/>
      <c r="AIH31" s="2"/>
      <c r="AII31" s="2"/>
      <c r="AIJ31" s="2"/>
      <c r="AIK31" s="2"/>
      <c r="AIL31" s="2"/>
      <c r="AIM31" s="2"/>
      <c r="AIN31" s="2"/>
      <c r="AIO31" s="2"/>
      <c r="AIP31" s="2"/>
      <c r="AIQ31" s="2"/>
      <c r="AIR31" s="2"/>
      <c r="AIS31" s="2"/>
      <c r="AIT31" s="2"/>
      <c r="AIU31" s="2"/>
      <c r="AIV31" s="2"/>
      <c r="AIW31" s="2"/>
      <c r="AIX31" s="2"/>
      <c r="AIY31" s="2"/>
      <c r="AIZ31" s="2"/>
      <c r="AJA31" s="2"/>
      <c r="AJB31" s="2"/>
      <c r="AJC31" s="2"/>
      <c r="AJD31" s="2"/>
      <c r="AJE31" s="2"/>
      <c r="AJF31" s="2"/>
      <c r="AJG31" s="2"/>
      <c r="AJH31" s="2"/>
      <c r="AJI31" s="2"/>
      <c r="AJJ31" s="2"/>
      <c r="AJK31" s="2"/>
      <c r="AJL31" s="2"/>
      <c r="AJM31" s="2"/>
      <c r="AJN31" s="2"/>
      <c r="AJO31" s="2"/>
      <c r="AJP31" s="2"/>
      <c r="AJQ31" s="2"/>
      <c r="AJR31" s="2"/>
      <c r="AJS31" s="2"/>
      <c r="AJT31" s="2"/>
      <c r="AJU31" s="2"/>
      <c r="AJV31" s="2"/>
      <c r="AJW31" s="2"/>
      <c r="AJX31" s="2"/>
      <c r="AJY31" s="2"/>
      <c r="AJZ31" s="2"/>
      <c r="AKA31" s="2"/>
      <c r="AKB31" s="2"/>
      <c r="AKC31" s="2"/>
      <c r="AKD31" s="2"/>
      <c r="AKE31" s="2"/>
      <c r="AKF31" s="2"/>
      <c r="AKG31" s="2"/>
      <c r="AKH31" s="2"/>
      <c r="AKI31" s="2"/>
      <c r="AKJ31" s="2"/>
      <c r="AKK31" s="2"/>
      <c r="AKL31" s="2"/>
      <c r="AKM31" s="2"/>
      <c r="AKN31" s="2"/>
      <c r="AKO31" s="2"/>
      <c r="AKP31" s="2"/>
      <c r="AKQ31" s="2"/>
      <c r="AKR31" s="2"/>
      <c r="AKS31" s="2"/>
      <c r="AKT31" s="2"/>
      <c r="AKU31" s="2"/>
      <c r="AKV31" s="2"/>
      <c r="AKW31" s="2"/>
      <c r="AKX31" s="2"/>
      <c r="AKY31" s="2"/>
      <c r="AKZ31" s="2"/>
      <c r="ALA31" s="2"/>
      <c r="ALB31" s="2"/>
      <c r="ALC31" s="2"/>
      <c r="ALD31" s="2"/>
      <c r="ALE31" s="2"/>
      <c r="ALF31" s="2"/>
      <c r="ALG31" s="2"/>
      <c r="ALH31" s="2"/>
      <c r="ALI31" s="2"/>
      <c r="ALJ31" s="2"/>
      <c r="ALK31" s="2"/>
      <c r="ALL31" s="2"/>
      <c r="ALM31" s="2"/>
      <c r="ALN31" s="2"/>
      <c r="ALO31" s="2"/>
      <c r="ALP31" s="2"/>
      <c r="ALQ31" s="2"/>
      <c r="ALR31" s="2"/>
      <c r="ALS31" s="2"/>
      <c r="ALT31" s="2"/>
      <c r="ALU31" s="2"/>
      <c r="ALV31" s="2"/>
      <c r="ALW31" s="2"/>
      <c r="ALX31" s="2"/>
      <c r="ALY31" s="2"/>
      <c r="ALZ31" s="2"/>
      <c r="AMA31" s="2"/>
      <c r="AMB31" s="2"/>
      <c r="AMC31" s="2"/>
      <c r="AMD31" s="2"/>
      <c r="AME31" s="2"/>
      <c r="AMF31" s="2"/>
      <c r="AMG31" s="2"/>
      <c r="AMH31" s="2"/>
      <c r="AMI31" s="2"/>
      <c r="AMJ31" s="2"/>
      <c r="AMK31" s="2"/>
      <c r="AML31" s="2"/>
      <c r="AMM31" s="2"/>
      <c r="AMN31" s="2"/>
      <c r="AMO31" s="2"/>
      <c r="AMP31" s="2"/>
      <c r="AMQ31" s="2"/>
      <c r="AMR31" s="2"/>
      <c r="AMS31" s="2"/>
      <c r="AMT31" s="2"/>
      <c r="AMU31" s="2"/>
      <c r="AMV31" s="2"/>
      <c r="AMW31" s="2"/>
      <c r="AMX31" s="2"/>
      <c r="AMY31" s="2"/>
      <c r="AMZ31" s="2"/>
      <c r="ANA31" s="2"/>
      <c r="ANB31" s="2"/>
      <c r="ANC31" s="2"/>
      <c r="AND31" s="2"/>
      <c r="ANE31" s="2"/>
      <c r="ANF31" s="2"/>
      <c r="ANG31" s="2"/>
      <c r="ANH31" s="2"/>
      <c r="ANI31" s="2"/>
      <c r="ANJ31" s="2"/>
      <c r="ANK31" s="2"/>
      <c r="ANL31" s="2"/>
      <c r="ANM31" s="2"/>
      <c r="ANN31" s="2"/>
      <c r="ANO31" s="2"/>
      <c r="ANP31" s="2"/>
      <c r="ANQ31" s="2"/>
      <c r="ANR31" s="2"/>
      <c r="ANS31" s="2"/>
      <c r="ANT31" s="2"/>
      <c r="ANU31" s="2"/>
      <c r="ANV31" s="2"/>
      <c r="ANW31" s="2"/>
      <c r="ANX31" s="2"/>
      <c r="ANY31" s="2"/>
      <c r="ANZ31" s="2"/>
      <c r="AOA31" s="2"/>
      <c r="AOB31" s="2"/>
      <c r="AOC31" s="2"/>
      <c r="AOD31" s="2"/>
      <c r="AOE31" s="2"/>
      <c r="AOF31" s="2"/>
      <c r="AOG31" s="2"/>
      <c r="AOH31" s="2"/>
      <c r="AOI31" s="2"/>
      <c r="AOJ31" s="2"/>
      <c r="AOK31" s="2"/>
      <c r="AOL31" s="2"/>
      <c r="AOM31" s="2"/>
      <c r="AON31" s="2"/>
      <c r="AOO31" s="2"/>
      <c r="AOP31" s="2"/>
      <c r="AOQ31" s="2"/>
      <c r="AOR31" s="2"/>
      <c r="AOS31" s="2"/>
      <c r="AOT31" s="2"/>
      <c r="AOU31" s="2"/>
      <c r="AOV31" s="2"/>
      <c r="AOW31" s="2"/>
      <c r="AOX31" s="2"/>
      <c r="AOY31" s="2"/>
      <c r="AOZ31" s="2"/>
      <c r="APA31" s="2"/>
      <c r="APB31" s="2"/>
      <c r="APC31" s="2"/>
      <c r="APD31" s="2"/>
      <c r="APE31" s="2"/>
      <c r="APF31" s="2"/>
      <c r="APG31" s="2"/>
      <c r="APH31" s="2"/>
      <c r="API31" s="2"/>
      <c r="APJ31" s="2"/>
      <c r="APK31" s="2"/>
      <c r="APL31" s="2"/>
      <c r="APM31" s="2"/>
      <c r="APN31" s="2"/>
      <c r="APO31" s="2"/>
      <c r="APP31" s="2"/>
      <c r="APQ31" s="2"/>
      <c r="APR31" s="2"/>
      <c r="APS31" s="2"/>
      <c r="APT31" s="2"/>
      <c r="APU31" s="2"/>
      <c r="APV31" s="2"/>
      <c r="APW31" s="2"/>
      <c r="APX31" s="2"/>
      <c r="APY31" s="2"/>
      <c r="APZ31" s="2"/>
      <c r="AQA31" s="2"/>
      <c r="AQB31" s="2"/>
      <c r="AQC31" s="2"/>
      <c r="AQD31" s="2"/>
      <c r="AQE31" s="2"/>
      <c r="AQF31" s="2"/>
      <c r="AQG31" s="2"/>
      <c r="AQH31" s="2"/>
      <c r="AQI31" s="2"/>
      <c r="AQJ31" s="2"/>
      <c r="AQK31" s="2"/>
      <c r="AQL31" s="2"/>
      <c r="AQM31" s="2"/>
      <c r="AQN31" s="2"/>
      <c r="AQO31" s="2"/>
      <c r="AQP31" s="2"/>
      <c r="AQQ31" s="2"/>
      <c r="AQR31" s="2"/>
      <c r="AQS31" s="2"/>
      <c r="AQT31" s="2"/>
      <c r="AQU31" s="2"/>
      <c r="AQV31" s="2"/>
      <c r="AQW31" s="2"/>
      <c r="AQX31" s="2"/>
      <c r="AQY31" s="2"/>
      <c r="AQZ31" s="2"/>
      <c r="ARA31" s="2"/>
      <c r="ARB31" s="2"/>
      <c r="ARC31" s="2"/>
      <c r="ARD31" s="2"/>
      <c r="ARE31" s="2"/>
      <c r="ARF31" s="2"/>
      <c r="ARG31" s="2"/>
      <c r="ARH31" s="2"/>
      <c r="ARI31" s="2"/>
      <c r="ARJ31" s="2"/>
      <c r="ARK31" s="2"/>
      <c r="ARL31" s="2"/>
      <c r="ARM31" s="2"/>
      <c r="ARN31" s="2"/>
      <c r="ARO31" s="2"/>
      <c r="ARP31" s="2"/>
      <c r="ARQ31" s="2"/>
      <c r="ARR31" s="2"/>
      <c r="ARS31" s="2"/>
      <c r="ART31" s="2"/>
      <c r="ARU31" s="2"/>
      <c r="ARV31" s="2"/>
      <c r="ARW31" s="2"/>
      <c r="ARX31" s="2"/>
      <c r="ARY31" s="2"/>
      <c r="ARZ31" s="2"/>
      <c r="ASA31" s="2"/>
      <c r="ASB31" s="2"/>
      <c r="ASC31" s="2"/>
      <c r="ASD31" s="2"/>
      <c r="ASE31" s="2"/>
      <c r="ASF31" s="2"/>
      <c r="ASG31" s="2"/>
      <c r="ASH31" s="2"/>
      <c r="ASI31" s="2"/>
      <c r="ASJ31" s="2"/>
      <c r="ASK31" s="2"/>
      <c r="ASL31" s="2"/>
      <c r="ASM31" s="2"/>
      <c r="ASN31" s="2"/>
      <c r="ASO31" s="2"/>
      <c r="ASP31" s="2"/>
      <c r="ASQ31" s="2"/>
      <c r="ASR31" s="2"/>
      <c r="ASS31" s="2"/>
      <c r="AST31" s="2"/>
      <c r="ASU31" s="2"/>
      <c r="ASV31" s="2"/>
      <c r="ASW31" s="2"/>
      <c r="ASX31" s="2"/>
      <c r="ASY31" s="2"/>
      <c r="ASZ31" s="2"/>
      <c r="ATA31" s="2"/>
      <c r="ATB31" s="2"/>
      <c r="ATC31" s="2"/>
      <c r="ATD31" s="2"/>
      <c r="ATE31" s="2"/>
      <c r="ATF31" s="2"/>
      <c r="ATG31" s="2"/>
      <c r="ATH31" s="2"/>
      <c r="ATI31" s="2"/>
      <c r="ATJ31" s="2"/>
      <c r="ATK31" s="2"/>
      <c r="ATL31" s="2"/>
      <c r="ATM31" s="2"/>
      <c r="ATN31" s="2"/>
      <c r="ATO31" s="2"/>
      <c r="ATP31" s="2"/>
      <c r="ATQ31" s="2"/>
      <c r="ATR31" s="2"/>
      <c r="ATS31" s="2"/>
      <c r="ATT31" s="2"/>
      <c r="ATU31" s="2"/>
      <c r="ATV31" s="2"/>
      <c r="ATW31" s="2"/>
      <c r="ATX31" s="2"/>
      <c r="ATY31" s="2"/>
      <c r="ATZ31" s="2"/>
      <c r="AUA31" s="2"/>
      <c r="AUB31" s="2"/>
      <c r="AUC31" s="2"/>
      <c r="AUD31" s="2"/>
      <c r="AUE31" s="2"/>
      <c r="AUF31" s="2"/>
      <c r="AUG31" s="2"/>
      <c r="AUH31" s="2"/>
      <c r="AUI31" s="2"/>
      <c r="AUJ31" s="2"/>
      <c r="AUK31" s="2"/>
      <c r="AUL31" s="2"/>
      <c r="AUM31" s="2"/>
      <c r="AUN31" s="2"/>
      <c r="AUO31" s="2"/>
      <c r="AUP31" s="2"/>
      <c r="AUQ31" s="2"/>
      <c r="AUR31" s="2"/>
      <c r="AUS31" s="2"/>
      <c r="AUT31" s="2"/>
      <c r="AUU31" s="2"/>
      <c r="AUV31" s="2"/>
      <c r="AUW31" s="2"/>
      <c r="AUX31" s="2"/>
      <c r="AUY31" s="2"/>
      <c r="AUZ31" s="2"/>
      <c r="AVA31" s="2"/>
      <c r="AVB31" s="2"/>
      <c r="AVC31" s="2"/>
      <c r="AVD31" s="2"/>
      <c r="AVE31" s="2"/>
      <c r="AVF31" s="2"/>
      <c r="AVG31" s="2"/>
      <c r="AVH31" s="2"/>
      <c r="AVI31" s="2"/>
      <c r="AVJ31" s="2"/>
      <c r="AVK31" s="2"/>
      <c r="AVL31" s="2"/>
      <c r="AVM31" s="2"/>
      <c r="AVN31" s="2"/>
      <c r="AVO31" s="2"/>
      <c r="AVP31" s="2"/>
      <c r="AVQ31" s="2"/>
      <c r="AVR31" s="2"/>
      <c r="AVS31" s="2"/>
      <c r="AVT31" s="2"/>
      <c r="AVU31" s="2"/>
      <c r="AVV31" s="2"/>
      <c r="AVW31" s="2"/>
      <c r="AVX31" s="2"/>
      <c r="AVY31" s="2"/>
      <c r="AVZ31" s="2"/>
      <c r="AWA31" s="2"/>
      <c r="AWB31" s="2"/>
      <c r="AWC31" s="2"/>
      <c r="AWD31" s="2"/>
      <c r="AWE31" s="2"/>
      <c r="AWF31" s="2"/>
      <c r="AWG31" s="2"/>
      <c r="AWH31" s="2"/>
      <c r="AWI31" s="2"/>
      <c r="AWJ31" s="2"/>
      <c r="AWK31" s="2"/>
      <c r="AWL31" s="2"/>
      <c r="AWM31" s="2"/>
      <c r="AWN31" s="2"/>
      <c r="AWO31" s="2"/>
      <c r="AWP31" s="2"/>
      <c r="AWQ31" s="2"/>
      <c r="AWR31" s="2"/>
      <c r="AWS31" s="2"/>
      <c r="AWT31" s="2"/>
      <c r="AWU31" s="2"/>
      <c r="AWV31" s="2"/>
      <c r="AWW31" s="2"/>
      <c r="AWX31" s="2"/>
      <c r="AWY31" s="2"/>
      <c r="AWZ31" s="2"/>
      <c r="AXA31" s="2"/>
      <c r="AXB31" s="2"/>
      <c r="AXC31" s="2"/>
      <c r="AXD31" s="2"/>
      <c r="AXE31" s="2"/>
      <c r="AXF31" s="2"/>
      <c r="AXG31" s="2"/>
      <c r="AXH31" s="2"/>
      <c r="AXI31" s="2"/>
      <c r="AXJ31" s="2"/>
      <c r="AXK31" s="2"/>
      <c r="AXL31" s="2"/>
      <c r="AXM31" s="2"/>
      <c r="AXN31" s="2"/>
      <c r="AXO31" s="2"/>
      <c r="AXP31" s="2"/>
      <c r="AXQ31" s="2"/>
      <c r="AXR31" s="2"/>
      <c r="AXS31" s="2"/>
      <c r="AXT31" s="2"/>
      <c r="AXU31" s="2"/>
      <c r="AXV31" s="2"/>
      <c r="AXW31" s="2"/>
      <c r="AXX31" s="2"/>
      <c r="AXY31" s="2"/>
      <c r="AXZ31" s="2"/>
      <c r="AYA31" s="2"/>
      <c r="AYB31" s="2"/>
      <c r="AYC31" s="2"/>
      <c r="AYD31" s="2"/>
      <c r="AYE31" s="2"/>
      <c r="AYF31" s="2"/>
      <c r="AYG31" s="2"/>
      <c r="AYH31" s="2"/>
      <c r="AYI31" s="2"/>
      <c r="AYJ31" s="2"/>
      <c r="AYK31" s="2"/>
      <c r="AYL31" s="2"/>
      <c r="AYM31" s="2"/>
      <c r="AYN31" s="2"/>
      <c r="AYO31" s="2"/>
      <c r="AYP31" s="2"/>
      <c r="AYQ31" s="2"/>
      <c r="AYR31" s="2"/>
      <c r="AYS31" s="2"/>
      <c r="AYT31" s="2"/>
      <c r="AYU31" s="2"/>
      <c r="AYV31" s="2"/>
      <c r="AYW31" s="2"/>
      <c r="AYX31" s="2"/>
      <c r="AYY31" s="2"/>
      <c r="AYZ31" s="2"/>
      <c r="AZA31" s="2"/>
      <c r="AZB31" s="2"/>
      <c r="AZC31" s="2"/>
      <c r="AZD31" s="2"/>
      <c r="AZE31" s="2"/>
      <c r="AZF31" s="2"/>
      <c r="AZG31" s="2"/>
      <c r="AZH31" s="2"/>
      <c r="AZI31" s="2"/>
      <c r="AZJ31" s="2"/>
      <c r="AZK31" s="2"/>
      <c r="AZL31" s="2"/>
      <c r="AZM31" s="2"/>
      <c r="AZN31" s="2"/>
      <c r="AZO31" s="2"/>
      <c r="AZP31" s="2"/>
      <c r="AZQ31" s="2"/>
      <c r="AZR31" s="2"/>
      <c r="AZS31" s="2"/>
      <c r="AZT31" s="2"/>
      <c r="AZU31" s="2"/>
      <c r="AZV31" s="2"/>
      <c r="AZW31" s="2"/>
      <c r="AZX31" s="2"/>
      <c r="AZY31" s="2"/>
      <c r="AZZ31" s="2"/>
      <c r="BAA31" s="2"/>
      <c r="BAB31" s="2"/>
      <c r="BAC31" s="2"/>
      <c r="BAD31" s="2"/>
      <c r="BAE31" s="2"/>
      <c r="BAF31" s="2"/>
      <c r="BAG31" s="2"/>
      <c r="BAH31" s="2"/>
      <c r="BAI31" s="2"/>
      <c r="BAJ31" s="2"/>
      <c r="BAK31" s="2"/>
      <c r="BAL31" s="2"/>
      <c r="BAM31" s="2"/>
      <c r="BAN31" s="2"/>
      <c r="BAO31" s="2"/>
      <c r="BAP31" s="2"/>
      <c r="BAQ31" s="2"/>
      <c r="BAR31" s="2"/>
      <c r="BAS31" s="2"/>
      <c r="BAT31" s="2"/>
      <c r="BAU31" s="2"/>
      <c r="BAV31" s="2"/>
      <c r="BAW31" s="2"/>
      <c r="BAX31" s="2"/>
      <c r="BAY31" s="2"/>
      <c r="BAZ31" s="2"/>
      <c r="BBA31" s="2"/>
      <c r="BBB31" s="2"/>
      <c r="BBC31" s="2"/>
      <c r="BBD31" s="2"/>
      <c r="BBE31" s="2"/>
      <c r="BBF31" s="2"/>
      <c r="BBG31" s="2"/>
      <c r="BBH31" s="2"/>
      <c r="BBI31" s="2"/>
      <c r="BBJ31" s="2"/>
      <c r="BBK31" s="2"/>
      <c r="BBL31" s="2"/>
      <c r="BBM31" s="2"/>
      <c r="BBN31" s="2"/>
      <c r="BBO31" s="2"/>
      <c r="BBP31" s="2"/>
      <c r="BBQ31" s="2"/>
      <c r="BBR31" s="2"/>
      <c r="BBS31" s="2"/>
      <c r="BBT31" s="2"/>
      <c r="BBU31" s="2"/>
      <c r="BBV31" s="2"/>
      <c r="BBW31" s="2"/>
      <c r="BBX31" s="2"/>
      <c r="BBY31" s="2"/>
      <c r="BBZ31" s="2"/>
      <c r="BCA31" s="2"/>
      <c r="BCB31" s="2"/>
      <c r="BCC31" s="2"/>
      <c r="BCD31" s="2"/>
      <c r="BCE31" s="2"/>
      <c r="BCF31" s="2"/>
      <c r="BCG31" s="2"/>
      <c r="BCH31" s="2"/>
      <c r="BCI31" s="2"/>
      <c r="BCJ31" s="2"/>
      <c r="BCK31" s="2"/>
      <c r="BCL31" s="2"/>
      <c r="BCM31" s="2"/>
      <c r="BCN31" s="2"/>
      <c r="BCO31" s="2"/>
      <c r="BCP31" s="2"/>
      <c r="BCQ31" s="2"/>
      <c r="BCR31" s="2"/>
      <c r="BCS31" s="2"/>
      <c r="BCT31" s="2"/>
      <c r="BCU31" s="2"/>
      <c r="BCV31" s="2"/>
      <c r="BCW31" s="2"/>
      <c r="BCX31" s="2"/>
      <c r="BCY31" s="2"/>
      <c r="BCZ31" s="2"/>
      <c r="BDA31" s="2"/>
      <c r="BDB31" s="2"/>
      <c r="BDC31" s="2"/>
      <c r="BDD31" s="2"/>
      <c r="BDE31" s="2"/>
      <c r="BDF31" s="2"/>
      <c r="BDG31" s="2"/>
      <c r="BDH31" s="2"/>
      <c r="BDI31" s="2"/>
      <c r="BDJ31" s="2"/>
      <c r="BDK31" s="2"/>
      <c r="BDL31" s="2"/>
      <c r="BDM31" s="2"/>
      <c r="BDN31" s="2"/>
      <c r="BDO31" s="2"/>
      <c r="BDP31" s="2"/>
      <c r="BDQ31" s="2"/>
      <c r="BDR31" s="2"/>
      <c r="BDS31" s="2"/>
      <c r="BDT31" s="2"/>
      <c r="BDU31" s="2"/>
      <c r="BDV31" s="2"/>
      <c r="BDW31" s="2"/>
      <c r="BDX31" s="2"/>
      <c r="BDY31" s="2"/>
      <c r="BDZ31" s="2"/>
      <c r="BEA31" s="2"/>
      <c r="BEB31" s="2"/>
      <c r="BEC31" s="2"/>
      <c r="BED31" s="2"/>
      <c r="BEE31" s="2"/>
      <c r="BEF31" s="2"/>
      <c r="BEG31" s="2"/>
      <c r="BEH31" s="2"/>
      <c r="BEI31" s="2"/>
      <c r="BEJ31" s="2"/>
      <c r="BEK31" s="2"/>
      <c r="BEL31" s="2"/>
      <c r="BEM31" s="2"/>
      <c r="BEN31" s="2"/>
      <c r="BEO31" s="2"/>
      <c r="BEP31" s="2"/>
      <c r="BEQ31" s="2"/>
      <c r="BER31" s="2"/>
      <c r="BES31" s="2"/>
      <c r="BET31" s="2"/>
      <c r="BEU31" s="2"/>
      <c r="BEV31" s="2"/>
      <c r="BEW31" s="2"/>
      <c r="BEX31" s="2"/>
      <c r="BEY31" s="2"/>
      <c r="BEZ31" s="2"/>
      <c r="BFA31" s="2"/>
      <c r="BFB31" s="2"/>
      <c r="BFC31" s="2"/>
      <c r="BFD31" s="2"/>
      <c r="BFE31" s="2"/>
      <c r="BFF31" s="2"/>
      <c r="BFG31" s="2"/>
      <c r="BFH31" s="2"/>
      <c r="BFI31" s="2"/>
      <c r="BFJ31" s="2"/>
      <c r="BFK31" s="2"/>
      <c r="BFL31" s="2"/>
      <c r="BFM31" s="2"/>
      <c r="BFN31" s="2"/>
      <c r="BFO31" s="2"/>
      <c r="BFP31" s="2"/>
      <c r="BFQ31" s="2"/>
      <c r="BFR31" s="2"/>
      <c r="BFS31" s="2"/>
      <c r="BFT31" s="2"/>
      <c r="BFU31" s="2"/>
      <c r="BFV31" s="2"/>
      <c r="BFW31" s="2"/>
      <c r="BFX31" s="2"/>
      <c r="BFY31" s="2"/>
      <c r="BFZ31" s="2"/>
      <c r="BGA31" s="2"/>
      <c r="BGB31" s="2"/>
      <c r="BGC31" s="2"/>
      <c r="BGD31" s="2"/>
      <c r="BGE31" s="2"/>
      <c r="BGF31" s="2"/>
      <c r="BGG31" s="2"/>
      <c r="BGH31" s="2"/>
      <c r="BGI31" s="2"/>
      <c r="BGJ31" s="2"/>
      <c r="BGK31" s="2"/>
      <c r="BGL31" s="2"/>
      <c r="BGM31" s="2"/>
      <c r="BGN31" s="2"/>
      <c r="BGO31" s="2"/>
      <c r="BGP31" s="2"/>
      <c r="BGQ31" s="2"/>
      <c r="BGR31" s="2"/>
      <c r="BGS31" s="2"/>
      <c r="BGT31" s="2"/>
      <c r="BGU31" s="2"/>
      <c r="BGV31" s="2"/>
      <c r="BGW31" s="2"/>
      <c r="BGX31" s="2"/>
      <c r="BGY31" s="2"/>
      <c r="BGZ31" s="2"/>
      <c r="BHA31" s="2"/>
      <c r="BHB31" s="2"/>
      <c r="BHC31" s="2"/>
      <c r="BHD31" s="2"/>
      <c r="BHE31" s="2"/>
      <c r="BHF31" s="2"/>
      <c r="BHG31" s="2"/>
      <c r="BHH31" s="2"/>
      <c r="BHI31" s="2"/>
      <c r="BHJ31" s="2"/>
      <c r="BHK31" s="2"/>
      <c r="BHL31" s="2"/>
      <c r="BHM31" s="2"/>
      <c r="BHN31" s="2"/>
      <c r="BHO31" s="2"/>
      <c r="BHP31" s="2"/>
      <c r="BHQ31" s="2"/>
      <c r="BHR31" s="2"/>
      <c r="BHS31" s="2"/>
      <c r="BHT31" s="2"/>
      <c r="BHU31" s="2"/>
      <c r="BHV31" s="2"/>
      <c r="BHW31" s="2"/>
      <c r="BHX31" s="2"/>
      <c r="BHY31" s="2"/>
      <c r="BHZ31" s="2"/>
      <c r="BIA31" s="2"/>
      <c r="BIB31" s="2"/>
      <c r="BIC31" s="2"/>
      <c r="BID31" s="2"/>
      <c r="BIE31" s="2"/>
      <c r="BIF31" s="2"/>
      <c r="BIG31" s="2"/>
      <c r="BIH31" s="2"/>
      <c r="BII31" s="2"/>
      <c r="BIJ31" s="2"/>
      <c r="BIK31" s="2"/>
      <c r="BIL31" s="2"/>
      <c r="BIM31" s="2"/>
      <c r="BIN31" s="2"/>
      <c r="BIO31" s="2"/>
      <c r="BIP31" s="2"/>
      <c r="BIQ31" s="2"/>
      <c r="BIR31" s="2"/>
      <c r="BIS31" s="2"/>
      <c r="BIT31" s="2"/>
      <c r="BIU31" s="2"/>
      <c r="BIV31" s="2"/>
      <c r="BIW31" s="2"/>
      <c r="BIX31" s="2"/>
      <c r="BIY31" s="2"/>
      <c r="BIZ31" s="2"/>
      <c r="BJA31" s="2"/>
      <c r="BJB31" s="2"/>
      <c r="BJC31" s="2"/>
      <c r="BJD31" s="2"/>
      <c r="BJE31" s="2"/>
      <c r="BJF31" s="2"/>
      <c r="BJG31" s="2"/>
      <c r="BJH31" s="2"/>
      <c r="BJI31" s="2"/>
      <c r="BJJ31" s="2"/>
      <c r="BJK31" s="2"/>
      <c r="BJL31" s="2"/>
      <c r="BJM31" s="2"/>
      <c r="BJN31" s="2"/>
      <c r="BJO31" s="2"/>
      <c r="BJP31" s="2"/>
      <c r="BJQ31" s="2"/>
      <c r="BJR31" s="2"/>
      <c r="BJS31" s="2"/>
      <c r="BJT31" s="2"/>
      <c r="BJU31" s="2"/>
      <c r="BJV31" s="2"/>
      <c r="BJW31" s="2"/>
      <c r="BJX31" s="2"/>
      <c r="BJY31" s="2"/>
      <c r="BJZ31" s="2"/>
      <c r="BKA31" s="2"/>
      <c r="BKB31" s="2"/>
      <c r="BKC31" s="2"/>
      <c r="BKD31" s="2"/>
      <c r="BKE31" s="2"/>
      <c r="BKF31" s="2"/>
      <c r="BKG31" s="2"/>
      <c r="BKH31" s="2"/>
      <c r="BKI31" s="2"/>
      <c r="BKJ31" s="2"/>
      <c r="BKK31" s="2"/>
      <c r="BKL31" s="2"/>
      <c r="BKM31" s="2"/>
      <c r="BKN31" s="2"/>
      <c r="BKO31" s="2"/>
      <c r="BKP31" s="2"/>
      <c r="BKQ31" s="2"/>
      <c r="BKR31" s="2"/>
      <c r="BKS31" s="2"/>
      <c r="BKT31" s="2"/>
      <c r="BKU31" s="2"/>
      <c r="BKV31" s="2"/>
      <c r="BKW31" s="2"/>
      <c r="BKX31" s="2"/>
      <c r="BKY31" s="2"/>
      <c r="BKZ31" s="2"/>
      <c r="BLA31" s="2"/>
      <c r="BLB31" s="2"/>
      <c r="BLC31" s="2"/>
      <c r="BLD31" s="2"/>
      <c r="BLE31" s="2"/>
      <c r="BLF31" s="2"/>
      <c r="BLG31" s="2"/>
      <c r="BLH31" s="2"/>
      <c r="BLI31" s="2"/>
      <c r="BLJ31" s="2"/>
      <c r="BLK31" s="2"/>
      <c r="BLL31" s="2"/>
      <c r="BLM31" s="2"/>
      <c r="BLN31" s="2"/>
      <c r="BLO31" s="2"/>
      <c r="BLP31" s="2"/>
      <c r="BLQ31" s="2"/>
      <c r="BLR31" s="2"/>
      <c r="BLS31" s="2"/>
      <c r="BLT31" s="2"/>
      <c r="BLU31" s="2"/>
      <c r="BLV31" s="2"/>
      <c r="BLW31" s="2"/>
      <c r="BLX31" s="2"/>
      <c r="BLY31" s="2"/>
      <c r="BLZ31" s="2"/>
      <c r="BMA31" s="2"/>
      <c r="BMB31" s="2"/>
      <c r="BMC31" s="2"/>
      <c r="BMD31" s="2"/>
      <c r="BME31" s="2"/>
      <c r="BMF31" s="2"/>
      <c r="BMG31" s="2"/>
      <c r="BMH31" s="2"/>
      <c r="BMI31" s="2"/>
      <c r="BMJ31" s="2"/>
      <c r="BMK31" s="2"/>
      <c r="BML31" s="2"/>
      <c r="BMM31" s="2"/>
      <c r="BMN31" s="2"/>
      <c r="BMO31" s="2"/>
      <c r="BMP31" s="2"/>
      <c r="BMQ31" s="2"/>
      <c r="BMR31" s="2"/>
      <c r="BMS31" s="2"/>
      <c r="BMT31" s="2"/>
      <c r="BMU31" s="2"/>
      <c r="BMV31" s="2"/>
      <c r="BMW31" s="2"/>
      <c r="BMX31" s="2"/>
      <c r="BMY31" s="2"/>
      <c r="BMZ31" s="2"/>
      <c r="BNA31" s="2"/>
      <c r="BNB31" s="2"/>
      <c r="BNC31" s="2"/>
      <c r="BND31" s="2"/>
      <c r="BNE31" s="2"/>
      <c r="BNF31" s="2"/>
      <c r="BNG31" s="2"/>
      <c r="BNH31" s="2"/>
      <c r="BNI31" s="2"/>
      <c r="BNJ31" s="2"/>
      <c r="BNK31" s="2"/>
      <c r="BNL31" s="2"/>
      <c r="BNM31" s="2"/>
      <c r="BNN31" s="2"/>
      <c r="BNO31" s="2"/>
      <c r="BNP31" s="2"/>
      <c r="BNQ31" s="2"/>
      <c r="BNR31" s="2"/>
      <c r="BNS31" s="2"/>
      <c r="BNT31" s="2"/>
      <c r="BNU31" s="2"/>
      <c r="BNV31" s="2"/>
      <c r="BNW31" s="2"/>
      <c r="BNX31" s="2"/>
      <c r="BNY31" s="2"/>
      <c r="BNZ31" s="2"/>
      <c r="BOA31" s="2"/>
      <c r="BOB31" s="2"/>
      <c r="BOC31" s="2"/>
      <c r="BOD31" s="2"/>
      <c r="BOE31" s="2"/>
      <c r="BOF31" s="2"/>
      <c r="BOG31" s="2"/>
      <c r="BOH31" s="2"/>
      <c r="BOI31" s="2"/>
      <c r="BOJ31" s="2"/>
      <c r="BOK31" s="2"/>
      <c r="BOL31" s="2"/>
      <c r="BOM31" s="2"/>
      <c r="BON31" s="2"/>
      <c r="BOO31" s="2"/>
      <c r="BOP31" s="2"/>
      <c r="BOQ31" s="2"/>
      <c r="BOR31" s="2"/>
      <c r="BOS31" s="2"/>
      <c r="BOT31" s="2"/>
      <c r="BOU31" s="2"/>
      <c r="BOV31" s="2"/>
      <c r="BOW31" s="2"/>
      <c r="BOX31" s="2"/>
      <c r="BOY31" s="2"/>
      <c r="BOZ31" s="2"/>
      <c r="BPA31" s="2"/>
      <c r="BPB31" s="2"/>
      <c r="BPC31" s="2"/>
      <c r="BPD31" s="2"/>
      <c r="BPE31" s="2"/>
      <c r="BPF31" s="2"/>
      <c r="BPG31" s="2"/>
      <c r="BPH31" s="2"/>
      <c r="BPI31" s="2"/>
      <c r="BPJ31" s="2"/>
      <c r="BPK31" s="2"/>
      <c r="BPL31" s="2"/>
      <c r="BPM31" s="2"/>
      <c r="BPN31" s="2"/>
      <c r="BPO31" s="2"/>
      <c r="BPP31" s="2"/>
      <c r="BPQ31" s="2"/>
      <c r="BPR31" s="2"/>
      <c r="BPS31" s="2"/>
      <c r="BPT31" s="2"/>
      <c r="BPU31" s="2"/>
      <c r="BPV31" s="2"/>
      <c r="BPW31" s="2"/>
      <c r="BPX31" s="2"/>
      <c r="BPY31" s="2"/>
      <c r="BPZ31" s="2"/>
      <c r="BQA31" s="2"/>
      <c r="BQB31" s="2"/>
      <c r="BQC31" s="2"/>
      <c r="BQD31" s="2"/>
      <c r="BQE31" s="2"/>
      <c r="BQF31" s="2"/>
      <c r="BQG31" s="2"/>
      <c r="BQH31" s="2"/>
      <c r="BQI31" s="2"/>
      <c r="BQJ31" s="2"/>
      <c r="BQK31" s="2"/>
      <c r="BQL31" s="2"/>
      <c r="BQM31" s="2"/>
      <c r="BQN31" s="2"/>
      <c r="BQO31" s="2"/>
      <c r="BQP31" s="2"/>
      <c r="BQQ31" s="2"/>
      <c r="BQR31" s="2"/>
      <c r="BQS31" s="2"/>
      <c r="BQT31" s="2"/>
      <c r="BQU31" s="2"/>
      <c r="BQV31" s="2"/>
      <c r="BQW31" s="2"/>
      <c r="BQX31" s="2"/>
      <c r="BQY31" s="2"/>
      <c r="BQZ31" s="2"/>
      <c r="BRA31" s="2"/>
      <c r="BRB31" s="2"/>
      <c r="BRC31" s="2"/>
      <c r="BRD31" s="2"/>
      <c r="BRE31" s="2"/>
      <c r="BRF31" s="2"/>
      <c r="BRG31" s="2"/>
      <c r="BRH31" s="2"/>
      <c r="BRI31" s="2"/>
      <c r="BRJ31" s="2"/>
      <c r="BRK31" s="2"/>
      <c r="BRL31" s="2"/>
      <c r="BRM31" s="2"/>
      <c r="BRN31" s="2"/>
      <c r="BRO31" s="2"/>
      <c r="BRP31" s="2"/>
      <c r="BRQ31" s="2"/>
      <c r="BRR31" s="2"/>
      <c r="BRS31" s="2"/>
      <c r="BRT31" s="2"/>
      <c r="BRU31" s="2"/>
      <c r="BRV31" s="2"/>
      <c r="BRW31" s="2"/>
      <c r="BRX31" s="2"/>
      <c r="BRY31" s="2"/>
      <c r="BRZ31" s="2"/>
      <c r="BSA31" s="2"/>
      <c r="BSB31" s="2"/>
      <c r="BSC31" s="2"/>
      <c r="BSD31" s="2"/>
      <c r="BSE31" s="2"/>
      <c r="BSF31" s="2"/>
      <c r="BSG31" s="2"/>
      <c r="BSH31" s="2"/>
      <c r="BSI31" s="2"/>
      <c r="BSJ31" s="2"/>
      <c r="BSK31" s="2"/>
      <c r="BSL31" s="2"/>
      <c r="BSM31" s="2"/>
      <c r="BSN31" s="2"/>
      <c r="BSO31" s="2"/>
      <c r="BSP31" s="2"/>
      <c r="BSQ31" s="2"/>
      <c r="BSR31" s="2"/>
      <c r="BSS31" s="2"/>
      <c r="BST31" s="2"/>
      <c r="BSU31" s="2"/>
      <c r="BSV31" s="2"/>
      <c r="BSW31" s="2"/>
      <c r="BSX31" s="2"/>
      <c r="BSY31" s="2"/>
      <c r="BSZ31" s="2"/>
      <c r="BTA31" s="2"/>
      <c r="BTB31" s="2"/>
      <c r="BTC31" s="2"/>
      <c r="BTD31" s="2"/>
      <c r="BTE31" s="2"/>
      <c r="BTF31" s="2"/>
      <c r="BTG31" s="2"/>
      <c r="BTH31" s="2"/>
      <c r="BTI31" s="2"/>
      <c r="BTJ31" s="2"/>
      <c r="BTK31" s="2"/>
      <c r="BTL31" s="2"/>
      <c r="BTM31" s="2"/>
      <c r="BTN31" s="2"/>
      <c r="BTO31" s="2"/>
      <c r="BTP31" s="2"/>
      <c r="BTQ31" s="2"/>
      <c r="BTR31" s="2"/>
      <c r="BTS31" s="2"/>
      <c r="BTT31" s="2"/>
      <c r="BTU31" s="2"/>
      <c r="BTV31" s="2"/>
      <c r="BTW31" s="2"/>
      <c r="BTX31" s="2"/>
      <c r="BTY31" s="2"/>
      <c r="BTZ31" s="2"/>
      <c r="BUA31" s="2"/>
      <c r="BUB31" s="2"/>
      <c r="BUC31" s="2"/>
      <c r="BUD31" s="2"/>
      <c r="BUE31" s="2"/>
      <c r="BUF31" s="2"/>
      <c r="BUG31" s="2"/>
      <c r="BUH31" s="2"/>
      <c r="BUI31" s="2"/>
      <c r="BUJ31" s="2"/>
      <c r="BUK31" s="2"/>
      <c r="BUL31" s="2"/>
      <c r="BUM31" s="2"/>
      <c r="BUN31" s="2"/>
      <c r="BUO31" s="2"/>
      <c r="BUP31" s="2"/>
      <c r="BUQ31" s="2"/>
      <c r="BUR31" s="2"/>
      <c r="BUS31" s="2"/>
      <c r="BUT31" s="2"/>
    </row>
    <row r="32" spans="1:1918" s="2" customFormat="1" ht="14.25" x14ac:dyDescent="0.2">
      <c r="A32" s="22">
        <v>1845</v>
      </c>
      <c r="B32" s="23" t="s">
        <v>37</v>
      </c>
      <c r="C32" s="51">
        <v>4168056.67</v>
      </c>
      <c r="D32" s="52">
        <v>0</v>
      </c>
      <c r="E32" s="52">
        <v>0</v>
      </c>
      <c r="F32" s="52">
        <v>0</v>
      </c>
      <c r="G32" s="53">
        <f t="shared" si="3"/>
        <v>4168056.67</v>
      </c>
      <c r="H32" s="54">
        <v>0</v>
      </c>
      <c r="I32" s="55">
        <v>0</v>
      </c>
      <c r="J32" s="61">
        <v>2288713.6804999998</v>
      </c>
      <c r="K32" s="63">
        <v>0</v>
      </c>
      <c r="L32" s="63">
        <v>0</v>
      </c>
      <c r="M32" s="62">
        <f t="shared" si="4"/>
        <v>2288713.6804999998</v>
      </c>
      <c r="N32" s="64">
        <v>0</v>
      </c>
      <c r="O32" s="64">
        <v>150700</v>
      </c>
      <c r="P32" s="25">
        <v>29.890994613752973</v>
      </c>
      <c r="Q32" s="28">
        <f t="shared" si="5"/>
        <v>3.3454892114560007E-2</v>
      </c>
      <c r="R32" s="34">
        <v>45</v>
      </c>
      <c r="S32" s="27">
        <f t="shared" si="6"/>
        <v>2.2222222222222223E-2</v>
      </c>
      <c r="T32" s="73">
        <f t="shared" si="10"/>
        <v>139441.88622222224</v>
      </c>
      <c r="U32" s="73">
        <f t="shared" si="2"/>
        <v>50860.304011111104</v>
      </c>
      <c r="V32" s="74">
        <f t="shared" si="9"/>
        <v>1674.4444444444443</v>
      </c>
      <c r="W32" s="71">
        <v>0</v>
      </c>
      <c r="X32" s="75">
        <f t="shared" si="7"/>
        <v>191976.63467777777</v>
      </c>
      <c r="Y32" s="91">
        <v>191976.63467777777</v>
      </c>
      <c r="Z32" s="94">
        <f t="shared" si="8"/>
        <v>0</v>
      </c>
    </row>
    <row r="33" spans="1:26" ht="14.25" x14ac:dyDescent="0.2">
      <c r="A33" s="22">
        <v>1850</v>
      </c>
      <c r="B33" s="23" t="s">
        <v>38</v>
      </c>
      <c r="C33" s="51">
        <v>3765974.2300000004</v>
      </c>
      <c r="D33" s="52">
        <v>261624.02509999994</v>
      </c>
      <c r="E33" s="52">
        <v>0</v>
      </c>
      <c r="F33" s="52">
        <v>0</v>
      </c>
      <c r="G33" s="53">
        <f t="shared" si="3"/>
        <v>3504350.2049000007</v>
      </c>
      <c r="H33" s="54">
        <v>0</v>
      </c>
      <c r="I33" s="55">
        <v>0</v>
      </c>
      <c r="J33" s="61">
        <v>2044739.8020000001</v>
      </c>
      <c r="K33" s="63">
        <v>0</v>
      </c>
      <c r="L33" s="63">
        <v>0</v>
      </c>
      <c r="M33" s="62">
        <f t="shared" si="4"/>
        <v>2044739.8020000001</v>
      </c>
      <c r="N33" s="64">
        <v>0</v>
      </c>
      <c r="O33" s="64">
        <v>303300</v>
      </c>
      <c r="P33" s="25">
        <v>32.982742090794886</v>
      </c>
      <c r="Q33" s="28">
        <f t="shared" si="5"/>
        <v>3.0318886078276944E-2</v>
      </c>
      <c r="R33" s="34">
        <v>45</v>
      </c>
      <c r="S33" s="27">
        <f t="shared" si="6"/>
        <v>2.2222222222222223E-2</v>
      </c>
      <c r="T33" s="73">
        <f t="shared" si="10"/>
        <v>106247.99464074959</v>
      </c>
      <c r="U33" s="73">
        <f t="shared" si="2"/>
        <v>45438.662266666666</v>
      </c>
      <c r="V33" s="74">
        <f t="shared" si="9"/>
        <v>3370</v>
      </c>
      <c r="W33" s="71">
        <v>0</v>
      </c>
      <c r="X33" s="75">
        <f t="shared" si="7"/>
        <v>155056.65690741624</v>
      </c>
      <c r="Y33" s="91">
        <v>155056.65690741624</v>
      </c>
      <c r="Z33" s="94">
        <f t="shared" si="8"/>
        <v>0</v>
      </c>
    </row>
    <row r="34" spans="1:26" ht="14.25" x14ac:dyDescent="0.2">
      <c r="A34" s="22">
        <v>1850</v>
      </c>
      <c r="B34" s="23" t="s">
        <v>93</v>
      </c>
      <c r="C34" s="51">
        <v>96563.029999999737</v>
      </c>
      <c r="D34" s="52">
        <v>0</v>
      </c>
      <c r="E34" s="52">
        <v>0</v>
      </c>
      <c r="F34" s="52">
        <v>0</v>
      </c>
      <c r="G34" s="53">
        <f t="shared" si="3"/>
        <v>96563.029999999737</v>
      </c>
      <c r="H34" s="54">
        <v>0</v>
      </c>
      <c r="I34" s="55">
        <v>0</v>
      </c>
      <c r="J34" s="61">
        <v>-7766.580000000009</v>
      </c>
      <c r="K34" s="63">
        <v>0</v>
      </c>
      <c r="L34" s="63">
        <v>0</v>
      </c>
      <c r="M34" s="62">
        <f t="shared" si="4"/>
        <v>-7766.580000000009</v>
      </c>
      <c r="N34" s="64">
        <v>0</v>
      </c>
      <c r="O34" s="64">
        <v>0</v>
      </c>
      <c r="P34" s="25">
        <v>34.66617274862196</v>
      </c>
      <c r="Q34" s="28">
        <f t="shared" si="5"/>
        <v>2.8846564841506817E-2</v>
      </c>
      <c r="R34" s="34">
        <v>45</v>
      </c>
      <c r="S34" s="27">
        <f t="shared" si="6"/>
        <v>2.2222222222222223E-2</v>
      </c>
      <c r="T34" s="73">
        <f t="shared" si="10"/>
        <v>2785.5117061873607</v>
      </c>
      <c r="U34" s="73">
        <f t="shared" si="2"/>
        <v>-172.59066666666686</v>
      </c>
      <c r="V34" s="74">
        <f t="shared" si="9"/>
        <v>0</v>
      </c>
      <c r="W34" s="71">
        <v>0</v>
      </c>
      <c r="X34" s="75">
        <f t="shared" si="7"/>
        <v>2612.9210395206937</v>
      </c>
      <c r="Y34" s="91">
        <v>2612.921177984213</v>
      </c>
      <c r="Z34" s="94">
        <f t="shared" si="8"/>
        <v>1.3846351930624223E-4</v>
      </c>
    </row>
    <row r="35" spans="1:26" ht="14.25" x14ac:dyDescent="0.2">
      <c r="A35" s="22">
        <v>1850</v>
      </c>
      <c r="B35" s="23" t="s">
        <v>95</v>
      </c>
      <c r="C35" s="51">
        <v>9004.7800000000007</v>
      </c>
      <c r="D35" s="52">
        <v>0</v>
      </c>
      <c r="E35" s="52">
        <v>0</v>
      </c>
      <c r="F35" s="52">
        <v>0</v>
      </c>
      <c r="G35" s="53">
        <f t="shared" si="3"/>
        <v>9004.7800000000007</v>
      </c>
      <c r="H35" s="54">
        <v>0</v>
      </c>
      <c r="I35" s="55">
        <v>0</v>
      </c>
      <c r="J35" s="61">
        <v>0</v>
      </c>
      <c r="K35" s="63">
        <v>0</v>
      </c>
      <c r="L35" s="63">
        <v>0</v>
      </c>
      <c r="M35" s="62">
        <f t="shared" si="4"/>
        <v>0</v>
      </c>
      <c r="N35" s="64">
        <v>0</v>
      </c>
      <c r="O35" s="64">
        <v>0</v>
      </c>
      <c r="P35" s="25">
        <v>30.343664768215472</v>
      </c>
      <c r="Q35" s="28">
        <f t="shared" si="5"/>
        <v>3.2955808325680055E-2</v>
      </c>
      <c r="R35" s="34">
        <v>45</v>
      </c>
      <c r="S35" s="27">
        <f t="shared" si="6"/>
        <v>2.2222222222222223E-2</v>
      </c>
      <c r="T35" s="73">
        <f t="shared" si="10"/>
        <v>296.75980369491725</v>
      </c>
      <c r="U35" s="73">
        <f t="shared" si="2"/>
        <v>0</v>
      </c>
      <c r="V35" s="74">
        <f t="shared" si="9"/>
        <v>0</v>
      </c>
      <c r="W35" s="71">
        <v>0</v>
      </c>
      <c r="X35" s="75">
        <f t="shared" si="7"/>
        <v>296.75980369491725</v>
      </c>
      <c r="Y35" s="91">
        <v>296.75980369491725</v>
      </c>
      <c r="Z35" s="94">
        <f t="shared" si="8"/>
        <v>0</v>
      </c>
    </row>
    <row r="36" spans="1:26" ht="14.25" x14ac:dyDescent="0.2">
      <c r="A36" s="22">
        <v>1850</v>
      </c>
      <c r="B36" s="23" t="s">
        <v>94</v>
      </c>
      <c r="C36" s="51">
        <v>73440.509999999995</v>
      </c>
      <c r="D36" s="52">
        <v>0</v>
      </c>
      <c r="E36" s="52">
        <v>0</v>
      </c>
      <c r="F36" s="52">
        <v>0</v>
      </c>
      <c r="G36" s="53">
        <f t="shared" si="3"/>
        <v>73440.509999999995</v>
      </c>
      <c r="H36" s="54">
        <v>0</v>
      </c>
      <c r="I36" s="55">
        <v>0</v>
      </c>
      <c r="J36" s="61">
        <v>70843.14</v>
      </c>
      <c r="K36" s="63">
        <v>0</v>
      </c>
      <c r="L36" s="63">
        <v>0</v>
      </c>
      <c r="M36" s="62">
        <f t="shared" si="4"/>
        <v>70843.14</v>
      </c>
      <c r="N36" s="64">
        <v>0</v>
      </c>
      <c r="O36" s="64">
        <v>0</v>
      </c>
      <c r="P36" s="25">
        <v>41.120323729373048</v>
      </c>
      <c r="Q36" s="28">
        <f t="shared" si="5"/>
        <v>2.4318874690319632E-2</v>
      </c>
      <c r="R36" s="34">
        <v>45</v>
      </c>
      <c r="S36" s="27">
        <f t="shared" si="6"/>
        <v>2.2222222222222223E-2</v>
      </c>
      <c r="T36" s="73">
        <f t="shared" si="10"/>
        <v>1785.9905598831658</v>
      </c>
      <c r="U36" s="73">
        <f t="shared" si="2"/>
        <v>1574.2919999999999</v>
      </c>
      <c r="V36" s="74">
        <f t="shared" si="9"/>
        <v>0</v>
      </c>
      <c r="W36" s="71">
        <v>0</v>
      </c>
      <c r="X36" s="75">
        <f t="shared" si="7"/>
        <v>3360.282559883166</v>
      </c>
      <c r="Y36" s="91">
        <v>3360.2827155239647</v>
      </c>
      <c r="Z36" s="94">
        <f t="shared" si="8"/>
        <v>1.556407987663988E-4</v>
      </c>
    </row>
    <row r="37" spans="1:26" ht="14.25" x14ac:dyDescent="0.2">
      <c r="A37" s="22">
        <v>1855</v>
      </c>
      <c r="B37" s="23" t="s">
        <v>39</v>
      </c>
      <c r="C37" s="51">
        <v>443106.85</v>
      </c>
      <c r="D37" s="52">
        <v>0</v>
      </c>
      <c r="E37" s="52">
        <v>0</v>
      </c>
      <c r="F37" s="52">
        <v>0</v>
      </c>
      <c r="G37" s="53">
        <f t="shared" si="3"/>
        <v>443106.85</v>
      </c>
      <c r="H37" s="54">
        <v>0</v>
      </c>
      <c r="I37" s="55">
        <v>0</v>
      </c>
      <c r="J37" s="61">
        <v>159614.375</v>
      </c>
      <c r="K37" s="63">
        <v>0</v>
      </c>
      <c r="L37" s="63">
        <v>0</v>
      </c>
      <c r="M37" s="62">
        <f t="shared" si="4"/>
        <v>159614.375</v>
      </c>
      <c r="N37" s="64">
        <v>0</v>
      </c>
      <c r="O37" s="64">
        <v>40750</v>
      </c>
      <c r="P37" s="25">
        <v>55.084048120454398</v>
      </c>
      <c r="Q37" s="28">
        <f t="shared" si="5"/>
        <v>1.8154076073226531E-2</v>
      </c>
      <c r="R37" s="34">
        <v>60</v>
      </c>
      <c r="S37" s="27">
        <f t="shared" si="6"/>
        <v>1.6666666666666666E-2</v>
      </c>
      <c r="T37" s="73">
        <f t="shared" si="10"/>
        <v>8044.1954634677768</v>
      </c>
      <c r="U37" s="73">
        <f t="shared" si="2"/>
        <v>2660.2395833333335</v>
      </c>
      <c r="V37" s="74">
        <f t="shared" si="9"/>
        <v>339.58333333333331</v>
      </c>
      <c r="W37" s="71">
        <v>0</v>
      </c>
      <c r="X37" s="75">
        <f t="shared" si="7"/>
        <v>11044.018380134445</v>
      </c>
      <c r="Y37" s="91">
        <v>11044.020083333335</v>
      </c>
      <c r="Z37" s="94">
        <f t="shared" si="8"/>
        <v>1.7031988900271244E-3</v>
      </c>
    </row>
    <row r="38" spans="1:26" ht="14.25" x14ac:dyDescent="0.2">
      <c r="A38" s="22">
        <v>1855</v>
      </c>
      <c r="B38" s="23" t="s">
        <v>61</v>
      </c>
      <c r="C38" s="51">
        <v>1679060.21</v>
      </c>
      <c r="D38" s="52">
        <v>0</v>
      </c>
      <c r="E38" s="52">
        <v>0</v>
      </c>
      <c r="F38" s="52">
        <v>0</v>
      </c>
      <c r="G38" s="53">
        <f t="shared" si="3"/>
        <v>1679060.21</v>
      </c>
      <c r="H38" s="54">
        <v>0</v>
      </c>
      <c r="I38" s="55">
        <v>0</v>
      </c>
      <c r="J38" s="61">
        <v>1872720.923</v>
      </c>
      <c r="K38" s="63">
        <v>0</v>
      </c>
      <c r="L38" s="63">
        <v>0</v>
      </c>
      <c r="M38" s="62">
        <f t="shared" si="4"/>
        <v>1872720.923</v>
      </c>
      <c r="N38" s="64">
        <v>0</v>
      </c>
      <c r="O38" s="64">
        <v>466950</v>
      </c>
      <c r="P38" s="25">
        <v>38.612934990754923</v>
      </c>
      <c r="Q38" s="28">
        <f t="shared" si="5"/>
        <v>2.5898057224591438E-2</v>
      </c>
      <c r="R38" s="34">
        <v>45</v>
      </c>
      <c r="S38" s="27">
        <f t="shared" si="6"/>
        <v>2.2222222222222223E-2</v>
      </c>
      <c r="T38" s="73">
        <f t="shared" si="10"/>
        <v>43484.397402114511</v>
      </c>
      <c r="U38" s="73">
        <f>IF(R38=0,0,+M38/R38+N38)</f>
        <v>41616.020511111114</v>
      </c>
      <c r="V38" s="74">
        <f t="shared" si="9"/>
        <v>5188.333333333333</v>
      </c>
      <c r="W38" s="71">
        <v>0</v>
      </c>
      <c r="X38" s="75">
        <f t="shared" si="7"/>
        <v>90288.751246558953</v>
      </c>
      <c r="Y38" s="91">
        <v>90288.734066666671</v>
      </c>
      <c r="Z38" s="94">
        <f t="shared" si="8"/>
        <v>-1.7179892282001674E-2</v>
      </c>
    </row>
    <row r="39" spans="1:26" ht="14.25" x14ac:dyDescent="0.2">
      <c r="A39" s="22">
        <v>1860</v>
      </c>
      <c r="B39" s="23" t="s">
        <v>40</v>
      </c>
      <c r="C39" s="51">
        <v>197059.06000000011</v>
      </c>
      <c r="D39" s="52">
        <v>10251.481900000001</v>
      </c>
      <c r="E39" s="52">
        <v>122.688</v>
      </c>
      <c r="F39" s="52">
        <v>0</v>
      </c>
      <c r="G39" s="53">
        <f t="shared" si="3"/>
        <v>186684.89010000011</v>
      </c>
      <c r="H39" s="54">
        <v>17.52</v>
      </c>
      <c r="I39" s="55">
        <v>0</v>
      </c>
      <c r="J39" s="61">
        <v>111116.64200000002</v>
      </c>
      <c r="K39" s="63">
        <v>0</v>
      </c>
      <c r="L39" s="63">
        <v>0</v>
      </c>
      <c r="M39" s="62">
        <f t="shared" si="4"/>
        <v>111116.64200000002</v>
      </c>
      <c r="N39" s="64">
        <v>0</v>
      </c>
      <c r="O39" s="64">
        <v>50300</v>
      </c>
      <c r="P39" s="25">
        <v>24.541264101243538</v>
      </c>
      <c r="Q39" s="28">
        <f t="shared" si="5"/>
        <v>4.0747697261011455E-2</v>
      </c>
      <c r="R39" s="34">
        <v>25</v>
      </c>
      <c r="S39" s="27">
        <f t="shared" si="6"/>
        <v>0.04</v>
      </c>
      <c r="T39" s="73">
        <f t="shared" si="10"/>
        <v>7624.4993849999992</v>
      </c>
      <c r="U39" s="73">
        <f t="shared" si="2"/>
        <v>4444.665680000001</v>
      </c>
      <c r="V39" s="74">
        <f t="shared" si="9"/>
        <v>1006</v>
      </c>
      <c r="W39" s="71">
        <v>0</v>
      </c>
      <c r="X39" s="75">
        <f t="shared" si="7"/>
        <v>13075.165065000001</v>
      </c>
      <c r="Y39" s="91">
        <v>13075.165064999999</v>
      </c>
      <c r="Z39" s="94">
        <f t="shared" si="8"/>
        <v>-1.8189894035458565E-12</v>
      </c>
    </row>
    <row r="40" spans="1:26" ht="14.25" x14ac:dyDescent="0.2">
      <c r="A40" s="22">
        <v>1860</v>
      </c>
      <c r="B40" s="23" t="s">
        <v>41</v>
      </c>
      <c r="C40" s="51">
        <v>1370813.38</v>
      </c>
      <c r="D40" s="52">
        <v>4591.6099999999997</v>
      </c>
      <c r="E40" s="52">
        <v>0</v>
      </c>
      <c r="F40" s="52">
        <v>0</v>
      </c>
      <c r="G40" s="53">
        <f t="shared" si="3"/>
        <v>1366221.7699999998</v>
      </c>
      <c r="H40" s="54">
        <v>0</v>
      </c>
      <c r="I40" s="55">
        <v>0</v>
      </c>
      <c r="J40" s="61">
        <v>305941.81099999999</v>
      </c>
      <c r="K40" s="63">
        <v>0</v>
      </c>
      <c r="L40" s="63">
        <v>0</v>
      </c>
      <c r="M40" s="62">
        <f t="shared" si="4"/>
        <v>305941.81099999999</v>
      </c>
      <c r="N40" s="64">
        <v>0</v>
      </c>
      <c r="O40" s="64">
        <v>25150</v>
      </c>
      <c r="P40" s="25">
        <v>12.538163317448651</v>
      </c>
      <c r="Q40" s="28">
        <f t="shared" si="5"/>
        <v>7.975649819526251E-2</v>
      </c>
      <c r="R40" s="34">
        <v>15</v>
      </c>
      <c r="S40" s="27">
        <f t="shared" si="6"/>
        <v>6.6666666666666666E-2</v>
      </c>
      <c r="T40" s="73">
        <f t="shared" si="10"/>
        <v>108965.06413333333</v>
      </c>
      <c r="U40" s="73">
        <f t="shared" si="2"/>
        <v>20396.120733333333</v>
      </c>
      <c r="V40" s="74">
        <f t="shared" si="9"/>
        <v>838.33333333333337</v>
      </c>
      <c r="W40" s="71">
        <v>0</v>
      </c>
      <c r="X40" s="75">
        <f t="shared" si="7"/>
        <v>130199.51819999999</v>
      </c>
      <c r="Y40" s="91">
        <v>130199.51819999999</v>
      </c>
      <c r="Z40" s="94">
        <f t="shared" si="8"/>
        <v>0</v>
      </c>
    </row>
    <row r="41" spans="1:26" ht="14.25" x14ac:dyDescent="0.2">
      <c r="A41" s="22">
        <v>1860</v>
      </c>
      <c r="B41" s="23" t="s">
        <v>62</v>
      </c>
      <c r="C41" s="51">
        <v>102246.28999999998</v>
      </c>
      <c r="D41" s="52">
        <v>106447.38959999999</v>
      </c>
      <c r="E41" s="52">
        <v>208.8252</v>
      </c>
      <c r="F41" s="52">
        <v>0</v>
      </c>
      <c r="G41" s="53">
        <f t="shared" si="3"/>
        <v>-4409.9248000000161</v>
      </c>
      <c r="H41" s="54">
        <v>29.820499999999999</v>
      </c>
      <c r="I41" s="55">
        <v>0</v>
      </c>
      <c r="J41" s="61">
        <v>0</v>
      </c>
      <c r="K41" s="63">
        <v>0</v>
      </c>
      <c r="L41" s="63">
        <v>0</v>
      </c>
      <c r="M41" s="62">
        <f t="shared" si="4"/>
        <v>0</v>
      </c>
      <c r="N41" s="64">
        <v>0</v>
      </c>
      <c r="O41" s="64">
        <v>0</v>
      </c>
      <c r="P41" s="25">
        <v>147.88232256333785</v>
      </c>
      <c r="Q41" s="28">
        <f t="shared" si="5"/>
        <v>6.7621334495318128E-3</v>
      </c>
      <c r="R41" s="34">
        <v>0</v>
      </c>
      <c r="S41" s="27">
        <f t="shared" si="6"/>
        <v>0</v>
      </c>
      <c r="T41" s="73">
        <f t="shared" si="10"/>
        <v>0</v>
      </c>
      <c r="U41" s="73">
        <f t="shared" si="2"/>
        <v>0</v>
      </c>
      <c r="V41" s="74">
        <f t="shared" si="9"/>
        <v>0</v>
      </c>
      <c r="W41" s="71">
        <v>0</v>
      </c>
      <c r="X41" s="75">
        <f t="shared" si="7"/>
        <v>0</v>
      </c>
      <c r="Y41" s="91">
        <v>0</v>
      </c>
      <c r="Z41" s="94">
        <f t="shared" si="8"/>
        <v>0</v>
      </c>
    </row>
    <row r="42" spans="1:26" ht="14.25" x14ac:dyDescent="0.2">
      <c r="A42" s="22">
        <v>1860</v>
      </c>
      <c r="B42" s="23" t="s">
        <v>63</v>
      </c>
      <c r="C42" s="51">
        <v>0</v>
      </c>
      <c r="D42" s="52">
        <v>0</v>
      </c>
      <c r="E42" s="52">
        <v>0</v>
      </c>
      <c r="F42" s="52">
        <v>0</v>
      </c>
      <c r="G42" s="53">
        <f t="shared" si="3"/>
        <v>0</v>
      </c>
      <c r="H42" s="54">
        <v>0</v>
      </c>
      <c r="I42" s="55">
        <v>0</v>
      </c>
      <c r="J42" s="61">
        <v>27757.63</v>
      </c>
      <c r="K42" s="63">
        <v>0</v>
      </c>
      <c r="L42" s="63">
        <v>0</v>
      </c>
      <c r="M42" s="62">
        <f t="shared" si="4"/>
        <v>27757.63</v>
      </c>
      <c r="N42" s="64">
        <v>0</v>
      </c>
      <c r="O42" s="64">
        <v>0</v>
      </c>
      <c r="P42" s="25">
        <v>0</v>
      </c>
      <c r="Q42" s="28">
        <f t="shared" si="5"/>
        <v>0</v>
      </c>
      <c r="R42" s="34">
        <v>25</v>
      </c>
      <c r="S42" s="27">
        <f t="shared" si="6"/>
        <v>0.04</v>
      </c>
      <c r="T42" s="73">
        <f t="shared" si="10"/>
        <v>0</v>
      </c>
      <c r="U42" s="73">
        <f t="shared" si="2"/>
        <v>1110.3052</v>
      </c>
      <c r="V42" s="74">
        <f t="shared" si="9"/>
        <v>0</v>
      </c>
      <c r="W42" s="71">
        <v>0</v>
      </c>
      <c r="X42" s="75">
        <f t="shared" si="7"/>
        <v>1110.3052</v>
      </c>
      <c r="Y42" s="91">
        <v>1110.3052</v>
      </c>
      <c r="Z42" s="94">
        <f t="shared" si="8"/>
        <v>0</v>
      </c>
    </row>
    <row r="43" spans="1:26" ht="14.25" x14ac:dyDescent="0.2">
      <c r="A43" s="22">
        <v>1860</v>
      </c>
      <c r="B43" s="23" t="s">
        <v>64</v>
      </c>
      <c r="C43" s="51">
        <v>0</v>
      </c>
      <c r="D43" s="52">
        <v>0</v>
      </c>
      <c r="E43" s="52">
        <v>0</v>
      </c>
      <c r="F43" s="52">
        <v>0</v>
      </c>
      <c r="G43" s="53">
        <f t="shared" si="3"/>
        <v>0</v>
      </c>
      <c r="H43" s="54">
        <v>0</v>
      </c>
      <c r="I43" s="55">
        <v>0</v>
      </c>
      <c r="J43" s="61">
        <v>0</v>
      </c>
      <c r="K43" s="63">
        <v>0</v>
      </c>
      <c r="L43" s="63">
        <v>0</v>
      </c>
      <c r="M43" s="62">
        <f t="shared" si="4"/>
        <v>0</v>
      </c>
      <c r="N43" s="64">
        <v>0</v>
      </c>
      <c r="O43" s="64">
        <v>0</v>
      </c>
      <c r="P43" s="25">
        <v>0</v>
      </c>
      <c r="Q43" s="28">
        <f t="shared" si="5"/>
        <v>0</v>
      </c>
      <c r="R43" s="34">
        <v>40</v>
      </c>
      <c r="S43" s="27">
        <f t="shared" si="6"/>
        <v>2.5000000000000001E-2</v>
      </c>
      <c r="T43" s="73">
        <f t="shared" si="10"/>
        <v>0</v>
      </c>
      <c r="U43" s="73">
        <f t="shared" si="2"/>
        <v>0</v>
      </c>
      <c r="V43" s="74">
        <f t="shared" si="9"/>
        <v>0</v>
      </c>
      <c r="W43" s="71">
        <v>0</v>
      </c>
      <c r="X43" s="75">
        <f t="shared" si="7"/>
        <v>0</v>
      </c>
      <c r="Y43" s="91">
        <v>0</v>
      </c>
      <c r="Z43" s="94">
        <f t="shared" si="8"/>
        <v>0</v>
      </c>
    </row>
    <row r="44" spans="1:26" ht="14.25" x14ac:dyDescent="0.2">
      <c r="A44" s="22">
        <v>1860</v>
      </c>
      <c r="B44" s="23" t="s">
        <v>65</v>
      </c>
      <c r="C44" s="51">
        <v>39189.18</v>
      </c>
      <c r="D44" s="52">
        <v>0</v>
      </c>
      <c r="E44" s="52">
        <v>0</v>
      </c>
      <c r="F44" s="52">
        <v>0</v>
      </c>
      <c r="G44" s="53">
        <f t="shared" si="3"/>
        <v>39189.18</v>
      </c>
      <c r="H44" s="54">
        <v>0</v>
      </c>
      <c r="I44" s="55">
        <v>0</v>
      </c>
      <c r="J44" s="61">
        <v>-11501.870000000003</v>
      </c>
      <c r="K44" s="63">
        <v>0</v>
      </c>
      <c r="L44" s="63">
        <v>0</v>
      </c>
      <c r="M44" s="62">
        <f t="shared" si="4"/>
        <v>-11501.870000000003</v>
      </c>
      <c r="N44" s="64">
        <v>0</v>
      </c>
      <c r="O44" s="64">
        <v>0</v>
      </c>
      <c r="P44" s="25">
        <v>17.489919783968148</v>
      </c>
      <c r="Q44" s="28">
        <f t="shared" si="5"/>
        <v>5.7175791104349935E-2</v>
      </c>
      <c r="R44" s="34">
        <v>25</v>
      </c>
      <c r="S44" s="27">
        <f t="shared" si="6"/>
        <v>0.04</v>
      </c>
      <c r="T44" s="73">
        <f t="shared" si="10"/>
        <v>2240.6723692307687</v>
      </c>
      <c r="U44" s="73">
        <f t="shared" si="2"/>
        <v>-460.0748000000001</v>
      </c>
      <c r="V44" s="74">
        <f t="shared" si="9"/>
        <v>0</v>
      </c>
      <c r="W44" s="71">
        <v>0</v>
      </c>
      <c r="X44" s="75">
        <f t="shared" si="7"/>
        <v>1780.5975692307686</v>
      </c>
      <c r="Y44" s="91">
        <v>1780.5975692307688</v>
      </c>
      <c r="Z44" s="94">
        <f t="shared" si="8"/>
        <v>2.2737367544323206E-13</v>
      </c>
    </row>
    <row r="45" spans="1:26" ht="14.25" x14ac:dyDescent="0.2">
      <c r="A45" s="22">
        <v>1860</v>
      </c>
      <c r="B45" s="23" t="s">
        <v>96</v>
      </c>
      <c r="C45" s="51">
        <v>46634.38</v>
      </c>
      <c r="D45" s="52">
        <v>0</v>
      </c>
      <c r="E45" s="52">
        <v>0</v>
      </c>
      <c r="F45" s="52">
        <v>0</v>
      </c>
      <c r="G45" s="53">
        <f t="shared" si="3"/>
        <v>46634.38</v>
      </c>
      <c r="H45" s="54">
        <v>0</v>
      </c>
      <c r="I45" s="55">
        <v>0</v>
      </c>
      <c r="J45" s="61">
        <v>-17898.559999999998</v>
      </c>
      <c r="K45" s="63">
        <v>0</v>
      </c>
      <c r="L45" s="63">
        <v>0</v>
      </c>
      <c r="M45" s="62">
        <f t="shared" si="4"/>
        <v>-17898.559999999998</v>
      </c>
      <c r="N45" s="64">
        <v>0</v>
      </c>
      <c r="O45" s="64">
        <v>0</v>
      </c>
      <c r="P45" s="25">
        <v>14.006045590407144</v>
      </c>
      <c r="Q45" s="28">
        <f t="shared" si="5"/>
        <v>7.139773989347202E-2</v>
      </c>
      <c r="R45" s="34">
        <v>15</v>
      </c>
      <c r="S45" s="27">
        <f t="shared" si="6"/>
        <v>6.6666666666666666E-2</v>
      </c>
      <c r="T45" s="73">
        <f t="shared" si="10"/>
        <v>3329.5893333333333</v>
      </c>
      <c r="U45" s="73">
        <f t="shared" si="2"/>
        <v>-1193.2373333333333</v>
      </c>
      <c r="V45" s="74">
        <f t="shared" si="9"/>
        <v>0</v>
      </c>
      <c r="W45" s="71">
        <v>0</v>
      </c>
      <c r="X45" s="75">
        <f t="shared" si="7"/>
        <v>2136.3519999999999</v>
      </c>
      <c r="Y45" s="91">
        <v>2136.3519999999999</v>
      </c>
      <c r="Z45" s="94">
        <f t="shared" si="8"/>
        <v>0</v>
      </c>
    </row>
    <row r="46" spans="1:26" ht="14.25" x14ac:dyDescent="0.2">
      <c r="A46" s="22">
        <v>1860</v>
      </c>
      <c r="B46" s="23" t="s">
        <v>111</v>
      </c>
      <c r="C46" s="51">
        <v>0</v>
      </c>
      <c r="D46" s="52">
        <v>0</v>
      </c>
      <c r="E46" s="52">
        <v>0</v>
      </c>
      <c r="F46" s="52">
        <v>0</v>
      </c>
      <c r="G46" s="53">
        <f t="shared" si="3"/>
        <v>0</v>
      </c>
      <c r="H46" s="54">
        <v>0</v>
      </c>
      <c r="I46" s="55">
        <v>0</v>
      </c>
      <c r="J46" s="61">
        <v>6307.93</v>
      </c>
      <c r="K46" s="63">
        <v>0</v>
      </c>
      <c r="L46" s="63">
        <v>0</v>
      </c>
      <c r="M46" s="62">
        <f t="shared" si="4"/>
        <v>6307.93</v>
      </c>
      <c r="N46" s="64">
        <v>0</v>
      </c>
      <c r="O46" s="64">
        <v>0</v>
      </c>
      <c r="P46" s="25">
        <v>0</v>
      </c>
      <c r="Q46" s="28">
        <f t="shared" si="5"/>
        <v>0</v>
      </c>
      <c r="R46" s="34">
        <v>40</v>
      </c>
      <c r="S46" s="27">
        <f t="shared" si="6"/>
        <v>2.5000000000000001E-2</v>
      </c>
      <c r="T46" s="73">
        <f t="shared" si="10"/>
        <v>0</v>
      </c>
      <c r="U46" s="73">
        <f t="shared" si="2"/>
        <v>157.69825</v>
      </c>
      <c r="V46" s="74">
        <f t="shared" si="9"/>
        <v>0</v>
      </c>
      <c r="W46" s="71">
        <v>0</v>
      </c>
      <c r="X46" s="75">
        <f t="shared" si="7"/>
        <v>157.69825</v>
      </c>
      <c r="Y46" s="91">
        <v>157.69825000000003</v>
      </c>
      <c r="Z46" s="94">
        <f t="shared" si="8"/>
        <v>2.8421709430404007E-14</v>
      </c>
    </row>
    <row r="47" spans="1:26" ht="14.25" x14ac:dyDescent="0.2">
      <c r="A47" s="22">
        <v>1905</v>
      </c>
      <c r="B47" s="23" t="s">
        <v>29</v>
      </c>
      <c r="C47" s="51">
        <v>49000</v>
      </c>
      <c r="D47" s="52">
        <v>0</v>
      </c>
      <c r="E47" s="52">
        <v>0</v>
      </c>
      <c r="F47" s="52">
        <v>0</v>
      </c>
      <c r="G47" s="53">
        <f t="shared" si="3"/>
        <v>49000</v>
      </c>
      <c r="H47" s="54">
        <v>0</v>
      </c>
      <c r="I47" s="55">
        <v>0</v>
      </c>
      <c r="J47" s="61">
        <v>0</v>
      </c>
      <c r="K47" s="63">
        <v>0</v>
      </c>
      <c r="L47" s="63">
        <v>0</v>
      </c>
      <c r="M47" s="62">
        <f t="shared" si="4"/>
        <v>0</v>
      </c>
      <c r="N47" s="64">
        <v>0</v>
      </c>
      <c r="O47" s="64">
        <v>0</v>
      </c>
      <c r="P47" s="25">
        <v>0</v>
      </c>
      <c r="Q47" s="28">
        <f t="shared" si="5"/>
        <v>0</v>
      </c>
      <c r="R47" s="34">
        <v>0</v>
      </c>
      <c r="S47" s="27">
        <f t="shared" si="6"/>
        <v>0</v>
      </c>
      <c r="T47" s="73">
        <f t="shared" si="10"/>
        <v>0</v>
      </c>
      <c r="U47" s="73">
        <f t="shared" si="2"/>
        <v>0</v>
      </c>
      <c r="V47" s="74">
        <f t="shared" si="9"/>
        <v>0</v>
      </c>
      <c r="W47" s="71">
        <v>0</v>
      </c>
      <c r="X47" s="75">
        <f t="shared" si="7"/>
        <v>0</v>
      </c>
      <c r="Y47" s="91">
        <v>0</v>
      </c>
      <c r="Z47" s="94">
        <f t="shared" si="8"/>
        <v>0</v>
      </c>
    </row>
    <row r="48" spans="1:26" ht="14.25" x14ac:dyDescent="0.2">
      <c r="A48" s="22">
        <v>1908</v>
      </c>
      <c r="B48" s="23" t="s">
        <v>42</v>
      </c>
      <c r="C48" s="51">
        <v>678369.83000000007</v>
      </c>
      <c r="D48" s="52">
        <v>0</v>
      </c>
      <c r="E48" s="52">
        <v>0</v>
      </c>
      <c r="F48" s="52">
        <v>0</v>
      </c>
      <c r="G48" s="53">
        <f t="shared" si="3"/>
        <v>678369.83000000007</v>
      </c>
      <c r="H48" s="54">
        <v>0</v>
      </c>
      <c r="I48" s="55">
        <v>0</v>
      </c>
      <c r="J48" s="61">
        <v>196127.59</v>
      </c>
      <c r="K48" s="63">
        <v>0</v>
      </c>
      <c r="L48" s="63">
        <v>0</v>
      </c>
      <c r="M48" s="62">
        <f t="shared" si="4"/>
        <v>196127.59</v>
      </c>
      <c r="N48" s="64">
        <v>0</v>
      </c>
      <c r="O48" s="64">
        <v>23150</v>
      </c>
      <c r="P48" s="25">
        <v>39.328800163467413</v>
      </c>
      <c r="Q48" s="28">
        <f t="shared" si="5"/>
        <v>2.5426659238104641E-2</v>
      </c>
      <c r="R48" s="34">
        <v>60</v>
      </c>
      <c r="S48" s="27">
        <f t="shared" si="6"/>
        <v>1.6666666666666666E-2</v>
      </c>
      <c r="T48" s="73">
        <f t="shared" si="10"/>
        <v>17248.678504820975</v>
      </c>
      <c r="U48" s="73">
        <f t="shared" si="2"/>
        <v>3268.7931666666668</v>
      </c>
      <c r="V48" s="74">
        <f t="shared" si="9"/>
        <v>192.91666666666666</v>
      </c>
      <c r="W48" s="71">
        <v>0</v>
      </c>
      <c r="X48" s="75">
        <f t="shared" si="7"/>
        <v>20710.388338154309</v>
      </c>
      <c r="Y48" s="91">
        <v>20710.378333333334</v>
      </c>
      <c r="Z48" s="94">
        <f t="shared" si="8"/>
        <v>-1.0004820975154871E-2</v>
      </c>
    </row>
    <row r="49" spans="1:26" ht="14.25" x14ac:dyDescent="0.2">
      <c r="A49" s="22">
        <v>1908</v>
      </c>
      <c r="B49" s="23" t="s">
        <v>66</v>
      </c>
      <c r="C49" s="51">
        <v>1605.5</v>
      </c>
      <c r="D49" s="52">
        <v>1605.6017999999999</v>
      </c>
      <c r="E49" s="52">
        <v>0</v>
      </c>
      <c r="F49" s="52">
        <v>0</v>
      </c>
      <c r="G49" s="53">
        <f t="shared" si="3"/>
        <v>-0.10179999999991196</v>
      </c>
      <c r="H49" s="54">
        <v>0</v>
      </c>
      <c r="I49" s="55">
        <v>0</v>
      </c>
      <c r="J49" s="61">
        <v>0</v>
      </c>
      <c r="K49" s="63">
        <v>0</v>
      </c>
      <c r="L49" s="63">
        <v>0</v>
      </c>
      <c r="M49" s="62">
        <f t="shared" si="4"/>
        <v>0</v>
      </c>
      <c r="N49" s="64">
        <v>0</v>
      </c>
      <c r="O49" s="64">
        <v>0</v>
      </c>
      <c r="P49" s="25">
        <v>0</v>
      </c>
      <c r="Q49" s="28">
        <f t="shared" si="5"/>
        <v>0</v>
      </c>
      <c r="R49" s="34">
        <v>30</v>
      </c>
      <c r="S49" s="27">
        <f t="shared" si="6"/>
        <v>3.3333333333333333E-2</v>
      </c>
      <c r="T49" s="73">
        <f t="shared" si="10"/>
        <v>0</v>
      </c>
      <c r="U49" s="73">
        <f>IF(R49=0,0,+M49/R49+N49)</f>
        <v>0</v>
      </c>
      <c r="V49" s="74">
        <f>IF(R49=0,0,+(O49*0.5)/R49)</f>
        <v>0</v>
      </c>
      <c r="W49" s="71">
        <v>0</v>
      </c>
      <c r="X49" s="75">
        <f t="shared" si="7"/>
        <v>0</v>
      </c>
      <c r="Y49" s="91">
        <v>0</v>
      </c>
      <c r="Z49" s="94">
        <f t="shared" si="8"/>
        <v>0</v>
      </c>
    </row>
    <row r="50" spans="1:26" ht="14.25" x14ac:dyDescent="0.2">
      <c r="A50" s="22">
        <v>1910</v>
      </c>
      <c r="B50" s="23" t="s">
        <v>31</v>
      </c>
      <c r="C50" s="51">
        <v>0</v>
      </c>
      <c r="D50" s="52">
        <v>0</v>
      </c>
      <c r="E50" s="52">
        <v>0</v>
      </c>
      <c r="F50" s="52">
        <v>0</v>
      </c>
      <c r="G50" s="53">
        <f t="shared" si="3"/>
        <v>0</v>
      </c>
      <c r="H50" s="54">
        <v>0</v>
      </c>
      <c r="I50" s="55">
        <v>0</v>
      </c>
      <c r="J50" s="61">
        <v>0</v>
      </c>
      <c r="K50" s="63">
        <v>0</v>
      </c>
      <c r="L50" s="63">
        <v>0</v>
      </c>
      <c r="M50" s="62">
        <f t="shared" si="4"/>
        <v>0</v>
      </c>
      <c r="N50" s="64">
        <v>0</v>
      </c>
      <c r="O50" s="64">
        <v>0</v>
      </c>
      <c r="P50" s="25">
        <v>0</v>
      </c>
      <c r="Q50" s="28">
        <f t="shared" si="5"/>
        <v>0</v>
      </c>
      <c r="R50" s="34">
        <v>0</v>
      </c>
      <c r="S50" s="27">
        <f t="shared" si="6"/>
        <v>0</v>
      </c>
      <c r="T50" s="73">
        <f t="shared" si="10"/>
        <v>0</v>
      </c>
      <c r="U50" s="73">
        <f t="shared" si="2"/>
        <v>0</v>
      </c>
      <c r="V50" s="74">
        <f t="shared" si="9"/>
        <v>0</v>
      </c>
      <c r="W50" s="71">
        <v>0</v>
      </c>
      <c r="X50" s="75">
        <f t="shared" si="7"/>
        <v>0</v>
      </c>
      <c r="Y50" s="91">
        <v>0</v>
      </c>
      <c r="Z50" s="94">
        <f t="shared" si="8"/>
        <v>0</v>
      </c>
    </row>
    <row r="51" spans="1:26" ht="14.25" x14ac:dyDescent="0.2">
      <c r="A51" s="22">
        <v>1915</v>
      </c>
      <c r="B51" s="23" t="s">
        <v>43</v>
      </c>
      <c r="C51" s="51">
        <v>43264.039999999979</v>
      </c>
      <c r="D51" s="52">
        <v>11182.5173</v>
      </c>
      <c r="E51" s="52">
        <v>1181.7303999999999</v>
      </c>
      <c r="F51" s="52">
        <v>0</v>
      </c>
      <c r="G51" s="53">
        <f t="shared" si="3"/>
        <v>30899.792299999979</v>
      </c>
      <c r="H51" s="54">
        <v>90.174199999999999</v>
      </c>
      <c r="I51" s="55">
        <v>0</v>
      </c>
      <c r="J51" s="61">
        <v>19284.870000000003</v>
      </c>
      <c r="K51" s="63">
        <v>0</v>
      </c>
      <c r="L51" s="63">
        <v>0</v>
      </c>
      <c r="M51" s="62">
        <f t="shared" si="4"/>
        <v>19284.870000000003</v>
      </c>
      <c r="N51" s="64">
        <v>0</v>
      </c>
      <c r="O51" s="64">
        <v>5000</v>
      </c>
      <c r="P51" s="25">
        <v>7.8885656169042733</v>
      </c>
      <c r="Q51" s="28">
        <f t="shared" si="5"/>
        <v>0.12676575800512035</v>
      </c>
      <c r="R51" s="34">
        <v>10</v>
      </c>
      <c r="S51" s="27">
        <f t="shared" si="6"/>
        <v>0.1</v>
      </c>
      <c r="T51" s="73">
        <f t="shared" si="10"/>
        <v>4007.2097931102785</v>
      </c>
      <c r="U51" s="73">
        <f t="shared" si="2"/>
        <v>1928.4870000000003</v>
      </c>
      <c r="V51" s="74">
        <f t="shared" si="9"/>
        <v>250</v>
      </c>
      <c r="W51" s="71">
        <v>0</v>
      </c>
      <c r="X51" s="75">
        <f t="shared" si="7"/>
        <v>6185.696793110279</v>
      </c>
      <c r="Y51" s="91">
        <v>6185.6949999999997</v>
      </c>
      <c r="Z51" s="94">
        <f t="shared" si="8"/>
        <v>-1.7931102793227183E-3</v>
      </c>
    </row>
    <row r="52" spans="1:26" ht="14.25" x14ac:dyDescent="0.2">
      <c r="A52" s="22">
        <v>1915</v>
      </c>
      <c r="B52" s="23" t="s">
        <v>44</v>
      </c>
      <c r="C52" s="51">
        <v>0</v>
      </c>
      <c r="D52" s="52">
        <v>0</v>
      </c>
      <c r="E52" s="52">
        <v>0</v>
      </c>
      <c r="F52" s="52">
        <v>0</v>
      </c>
      <c r="G52" s="53">
        <f t="shared" si="3"/>
        <v>0</v>
      </c>
      <c r="H52" s="54">
        <v>0</v>
      </c>
      <c r="I52" s="55">
        <v>0</v>
      </c>
      <c r="J52" s="61">
        <v>0</v>
      </c>
      <c r="K52" s="63">
        <v>0</v>
      </c>
      <c r="L52" s="63">
        <v>0</v>
      </c>
      <c r="M52" s="62">
        <f t="shared" si="4"/>
        <v>0</v>
      </c>
      <c r="N52" s="64">
        <v>0</v>
      </c>
      <c r="O52" s="64">
        <v>0</v>
      </c>
      <c r="P52" s="25">
        <v>0</v>
      </c>
      <c r="Q52" s="28">
        <f t="shared" si="5"/>
        <v>0</v>
      </c>
      <c r="R52" s="34">
        <v>0</v>
      </c>
      <c r="S52" s="27">
        <f t="shared" si="6"/>
        <v>0</v>
      </c>
      <c r="T52" s="73">
        <f t="shared" si="10"/>
        <v>0</v>
      </c>
      <c r="U52" s="73">
        <f t="shared" si="2"/>
        <v>0</v>
      </c>
      <c r="V52" s="74">
        <f t="shared" si="9"/>
        <v>0</v>
      </c>
      <c r="W52" s="71">
        <v>0</v>
      </c>
      <c r="X52" s="75">
        <f t="shared" si="7"/>
        <v>0</v>
      </c>
      <c r="Y52" s="91">
        <v>0</v>
      </c>
      <c r="Z52" s="94">
        <f t="shared" si="8"/>
        <v>0</v>
      </c>
    </row>
    <row r="53" spans="1:26" ht="14.25" x14ac:dyDescent="0.2">
      <c r="A53" s="22">
        <v>1920</v>
      </c>
      <c r="B53" s="23" t="s">
        <v>45</v>
      </c>
      <c r="C53" s="51">
        <v>38221.879999999946</v>
      </c>
      <c r="D53" s="52">
        <v>38222.089</v>
      </c>
      <c r="E53" s="52">
        <v>0</v>
      </c>
      <c r="F53" s="52">
        <v>0</v>
      </c>
      <c r="G53" s="53">
        <f t="shared" si="3"/>
        <v>-0.20900000005349284</v>
      </c>
      <c r="H53" s="54">
        <v>0</v>
      </c>
      <c r="I53" s="55">
        <v>0</v>
      </c>
      <c r="J53" s="61">
        <v>100958.07999999999</v>
      </c>
      <c r="K53" s="63">
        <v>63549.21</v>
      </c>
      <c r="L53" s="63">
        <v>9825.27</v>
      </c>
      <c r="M53" s="62">
        <f t="shared" si="4"/>
        <v>27583.599999999988</v>
      </c>
      <c r="N53" s="64">
        <v>1637.5450000000001</v>
      </c>
      <c r="O53" s="64">
        <v>15450</v>
      </c>
      <c r="P53" s="25">
        <v>0</v>
      </c>
      <c r="Q53" s="28">
        <f t="shared" si="5"/>
        <v>0</v>
      </c>
      <c r="R53" s="34">
        <v>3</v>
      </c>
      <c r="S53" s="27">
        <f t="shared" si="6"/>
        <v>0.33333333333333331</v>
      </c>
      <c r="T53" s="73">
        <f t="shared" si="10"/>
        <v>0</v>
      </c>
      <c r="U53" s="73">
        <f>IF(R53=0,0,+M53/R53+N53)</f>
        <v>10832.078333333329</v>
      </c>
      <c r="V53" s="74">
        <f t="shared" si="9"/>
        <v>2575</v>
      </c>
      <c r="W53" s="71">
        <v>0</v>
      </c>
      <c r="X53" s="75">
        <f t="shared" si="7"/>
        <v>13407.078333333329</v>
      </c>
      <c r="Y53" s="91">
        <v>13407.073333333332</v>
      </c>
      <c r="Z53" s="94">
        <f t="shared" si="8"/>
        <v>-4.9999999973806553E-3</v>
      </c>
    </row>
    <row r="54" spans="1:26" ht="14.25" x14ac:dyDescent="0.2">
      <c r="A54" s="22">
        <v>1920</v>
      </c>
      <c r="B54" s="23" t="s">
        <v>46</v>
      </c>
      <c r="C54" s="51">
        <v>0</v>
      </c>
      <c r="D54" s="52">
        <v>0</v>
      </c>
      <c r="E54" s="52">
        <v>0</v>
      </c>
      <c r="F54" s="52">
        <v>0</v>
      </c>
      <c r="G54" s="53">
        <f t="shared" si="3"/>
        <v>0</v>
      </c>
      <c r="H54" s="54">
        <v>0</v>
      </c>
      <c r="I54" s="55">
        <v>0</v>
      </c>
      <c r="J54" s="61">
        <v>0</v>
      </c>
      <c r="K54" s="63">
        <v>0</v>
      </c>
      <c r="L54" s="63">
        <v>0</v>
      </c>
      <c r="M54" s="62">
        <f t="shared" si="4"/>
        <v>0</v>
      </c>
      <c r="N54" s="64">
        <v>0</v>
      </c>
      <c r="O54" s="64">
        <v>0</v>
      </c>
      <c r="P54" s="25">
        <v>0</v>
      </c>
      <c r="Q54" s="28">
        <f t="shared" si="5"/>
        <v>0</v>
      </c>
      <c r="R54" s="34">
        <v>0</v>
      </c>
      <c r="S54" s="27">
        <f t="shared" si="6"/>
        <v>0</v>
      </c>
      <c r="T54" s="73">
        <f t="shared" si="10"/>
        <v>0</v>
      </c>
      <c r="U54" s="73">
        <f t="shared" ref="U54:U93" si="11">IF(R54=0,0,+M54/R54+N54)</f>
        <v>0</v>
      </c>
      <c r="V54" s="74">
        <f t="shared" si="9"/>
        <v>0</v>
      </c>
      <c r="W54" s="71">
        <v>0</v>
      </c>
      <c r="X54" s="75">
        <f t="shared" si="7"/>
        <v>0</v>
      </c>
      <c r="Y54" s="91">
        <v>0</v>
      </c>
      <c r="Z54" s="94">
        <f t="shared" si="8"/>
        <v>0</v>
      </c>
    </row>
    <row r="55" spans="1:26" ht="14.25" x14ac:dyDescent="0.2">
      <c r="A55" s="22">
        <v>1920</v>
      </c>
      <c r="B55" s="23" t="s">
        <v>47</v>
      </c>
      <c r="C55" s="51">
        <v>0</v>
      </c>
      <c r="D55" s="52">
        <v>0</v>
      </c>
      <c r="E55" s="52">
        <v>0</v>
      </c>
      <c r="F55" s="52">
        <v>0</v>
      </c>
      <c r="G55" s="53">
        <f t="shared" si="3"/>
        <v>0</v>
      </c>
      <c r="H55" s="54">
        <v>0</v>
      </c>
      <c r="I55" s="55">
        <v>0</v>
      </c>
      <c r="J55" s="61">
        <v>0</v>
      </c>
      <c r="K55" s="63">
        <v>0</v>
      </c>
      <c r="L55" s="63">
        <v>0</v>
      </c>
      <c r="M55" s="62">
        <f t="shared" si="4"/>
        <v>0</v>
      </c>
      <c r="N55" s="64">
        <v>0</v>
      </c>
      <c r="O55" s="64">
        <v>0</v>
      </c>
      <c r="P55" s="25">
        <v>0</v>
      </c>
      <c r="Q55" s="28">
        <f t="shared" si="5"/>
        <v>0</v>
      </c>
      <c r="R55" s="34">
        <v>0</v>
      </c>
      <c r="S55" s="27">
        <f t="shared" si="6"/>
        <v>0</v>
      </c>
      <c r="T55" s="73">
        <f t="shared" si="10"/>
        <v>0</v>
      </c>
      <c r="U55" s="73">
        <f t="shared" si="11"/>
        <v>0</v>
      </c>
      <c r="V55" s="74">
        <f t="shared" si="9"/>
        <v>0</v>
      </c>
      <c r="W55" s="71">
        <v>0</v>
      </c>
      <c r="X55" s="75">
        <f t="shared" si="7"/>
        <v>0</v>
      </c>
      <c r="Y55" s="91">
        <v>0</v>
      </c>
      <c r="Z55" s="94">
        <f t="shared" si="8"/>
        <v>0</v>
      </c>
    </row>
    <row r="56" spans="1:26" ht="14.25" x14ac:dyDescent="0.2">
      <c r="A56" s="22">
        <v>1930</v>
      </c>
      <c r="B56" s="23" t="s">
        <v>48</v>
      </c>
      <c r="C56" s="51">
        <v>11707.149999999965</v>
      </c>
      <c r="D56" s="52">
        <v>11707.110600000002</v>
      </c>
      <c r="E56" s="52">
        <v>0</v>
      </c>
      <c r="F56" s="52">
        <v>0</v>
      </c>
      <c r="G56" s="53">
        <f t="shared" si="3"/>
        <v>3.9399999963279697E-2</v>
      </c>
      <c r="H56" s="54">
        <v>0</v>
      </c>
      <c r="I56" s="55">
        <v>0</v>
      </c>
      <c r="J56" s="61">
        <v>98643.43</v>
      </c>
      <c r="K56" s="63">
        <v>53680.71</v>
      </c>
      <c r="L56" s="63">
        <v>0</v>
      </c>
      <c r="M56" s="62">
        <f t="shared" si="4"/>
        <v>44962.719999999994</v>
      </c>
      <c r="N56" s="64">
        <v>0</v>
      </c>
      <c r="O56" s="64">
        <v>30000</v>
      </c>
      <c r="P56" s="25">
        <v>0</v>
      </c>
      <c r="Q56" s="28">
        <f t="shared" si="5"/>
        <v>0</v>
      </c>
      <c r="R56" s="34">
        <v>5</v>
      </c>
      <c r="S56" s="27">
        <f t="shared" si="6"/>
        <v>0.2</v>
      </c>
      <c r="T56" s="73">
        <f t="shared" si="10"/>
        <v>0</v>
      </c>
      <c r="U56" s="73">
        <f t="shared" si="11"/>
        <v>8992.5439999999981</v>
      </c>
      <c r="V56" s="74">
        <f t="shared" si="9"/>
        <v>3000</v>
      </c>
      <c r="W56" s="71">
        <v>0</v>
      </c>
      <c r="X56" s="75">
        <f t="shared" si="7"/>
        <v>11992.543999999998</v>
      </c>
      <c r="Y56" s="91">
        <v>11992.54</v>
      </c>
      <c r="Z56" s="94">
        <f t="shared" si="8"/>
        <v>-3.9999999971769284E-3</v>
      </c>
    </row>
    <row r="57" spans="1:26" ht="14.25" x14ac:dyDescent="0.2">
      <c r="A57" s="22">
        <v>1930</v>
      </c>
      <c r="B57" s="23" t="s">
        <v>68</v>
      </c>
      <c r="C57" s="51">
        <v>623112.80000000005</v>
      </c>
      <c r="D57" s="52">
        <v>78116.672200000001</v>
      </c>
      <c r="E57" s="52">
        <v>6125.4527999999991</v>
      </c>
      <c r="F57" s="52">
        <v>0</v>
      </c>
      <c r="G57" s="53">
        <f t="shared" si="3"/>
        <v>538870.67500000005</v>
      </c>
      <c r="H57" s="54">
        <v>467.41439999999994</v>
      </c>
      <c r="I57" s="55">
        <v>0</v>
      </c>
      <c r="J57" s="61">
        <v>364294.68999999994</v>
      </c>
      <c r="K57" s="63">
        <v>0</v>
      </c>
      <c r="L57" s="63">
        <v>0</v>
      </c>
      <c r="M57" s="62">
        <f t="shared" si="4"/>
        <v>364294.68999999994</v>
      </c>
      <c r="N57" s="64">
        <v>0</v>
      </c>
      <c r="O57" s="64">
        <v>0</v>
      </c>
      <c r="P57" s="25">
        <v>8.8410621747546614</v>
      </c>
      <c r="Q57" s="28">
        <f t="shared" si="5"/>
        <v>0.11310858132583486</v>
      </c>
      <c r="R57" s="34">
        <v>10</v>
      </c>
      <c r="S57" s="27">
        <f t="shared" si="6"/>
        <v>0.1</v>
      </c>
      <c r="T57" s="73">
        <f t="shared" si="10"/>
        <v>61418.311967345027</v>
      </c>
      <c r="U57" s="73">
        <f>IF(R57=0,0,+M57/R57+N57)</f>
        <v>36429.468999999997</v>
      </c>
      <c r="V57" s="74">
        <f>IF(R57=0,0,+(O57*0.5)/R57)</f>
        <v>0</v>
      </c>
      <c r="W57" s="71">
        <v>0</v>
      </c>
      <c r="X57" s="75">
        <f t="shared" si="7"/>
        <v>97847.780967345025</v>
      </c>
      <c r="Y57" s="91">
        <v>97847.78899999999</v>
      </c>
      <c r="Z57" s="94">
        <f t="shared" si="8"/>
        <v>8.032654965063557E-3</v>
      </c>
    </row>
    <row r="58" spans="1:26" ht="14.25" x14ac:dyDescent="0.2">
      <c r="A58" s="22">
        <v>1930</v>
      </c>
      <c r="B58" s="23" t="s">
        <v>69</v>
      </c>
      <c r="C58" s="51">
        <v>0</v>
      </c>
      <c r="D58" s="52">
        <v>0</v>
      </c>
      <c r="E58" s="52">
        <v>0</v>
      </c>
      <c r="F58" s="52">
        <v>0</v>
      </c>
      <c r="G58" s="53">
        <f t="shared" si="3"/>
        <v>0</v>
      </c>
      <c r="H58" s="54">
        <v>0</v>
      </c>
      <c r="I58" s="55">
        <v>0</v>
      </c>
      <c r="J58" s="61">
        <v>45650</v>
      </c>
      <c r="K58" s="63">
        <v>0</v>
      </c>
      <c r="L58" s="63">
        <v>0</v>
      </c>
      <c r="M58" s="62">
        <f t="shared" si="4"/>
        <v>45650</v>
      </c>
      <c r="N58" s="64">
        <v>0</v>
      </c>
      <c r="O58" s="64">
        <v>0</v>
      </c>
      <c r="P58" s="25">
        <v>0</v>
      </c>
      <c r="Q58" s="28">
        <f t="shared" si="5"/>
        <v>0</v>
      </c>
      <c r="R58" s="34">
        <v>15</v>
      </c>
      <c r="S58" s="27">
        <f t="shared" si="6"/>
        <v>6.6666666666666666E-2</v>
      </c>
      <c r="T58" s="73">
        <f t="shared" si="10"/>
        <v>0</v>
      </c>
      <c r="U58" s="73">
        <f>IF(R58=0,0,+M58/R58+N58)</f>
        <v>3043.3333333333335</v>
      </c>
      <c r="V58" s="74">
        <f>IF(R58=0,0,+(O58*0.5)/R58)</f>
        <v>0</v>
      </c>
      <c r="W58" s="71">
        <v>0</v>
      </c>
      <c r="X58" s="75">
        <f t="shared" si="7"/>
        <v>3043.3333333333335</v>
      </c>
      <c r="Y58" s="91">
        <v>3043.33</v>
      </c>
      <c r="Z58" s="94">
        <f t="shared" si="8"/>
        <v>-3.3333333335576754E-3</v>
      </c>
    </row>
    <row r="59" spans="1:26" ht="14.25" x14ac:dyDescent="0.2">
      <c r="A59" s="22">
        <v>1935</v>
      </c>
      <c r="B59" s="23" t="s">
        <v>49</v>
      </c>
      <c r="C59" s="51">
        <v>6308.9300000000039</v>
      </c>
      <c r="D59" s="52">
        <v>1533.5965000000001</v>
      </c>
      <c r="E59" s="52">
        <v>4732.8516</v>
      </c>
      <c r="F59" s="52">
        <v>0</v>
      </c>
      <c r="G59" s="53">
        <f t="shared" si="3"/>
        <v>42.481900000004316</v>
      </c>
      <c r="H59" s="54">
        <v>361.14930000000004</v>
      </c>
      <c r="I59" s="55">
        <v>0</v>
      </c>
      <c r="J59" s="61">
        <v>0</v>
      </c>
      <c r="K59" s="63">
        <v>0</v>
      </c>
      <c r="L59" s="63">
        <v>0</v>
      </c>
      <c r="M59" s="62">
        <f t="shared" si="4"/>
        <v>0</v>
      </c>
      <c r="N59" s="64">
        <v>0</v>
      </c>
      <c r="O59" s="64">
        <v>0</v>
      </c>
      <c r="P59" s="25">
        <v>9.4164383561643827</v>
      </c>
      <c r="Q59" s="28">
        <f t="shared" si="5"/>
        <v>0.10619726505673553</v>
      </c>
      <c r="R59" s="34">
        <v>10</v>
      </c>
      <c r="S59" s="27">
        <f t="shared" si="6"/>
        <v>0.1</v>
      </c>
      <c r="T59" s="73">
        <f t="shared" si="10"/>
        <v>365.66076159441423</v>
      </c>
      <c r="U59" s="73">
        <f t="shared" si="11"/>
        <v>0</v>
      </c>
      <c r="V59" s="74">
        <f t="shared" si="9"/>
        <v>0</v>
      </c>
      <c r="W59" s="71">
        <v>0</v>
      </c>
      <c r="X59" s="75">
        <f t="shared" si="7"/>
        <v>365.66076159441423</v>
      </c>
      <c r="Y59" s="91">
        <v>365.67</v>
      </c>
      <c r="Z59" s="94">
        <f t="shared" si="8"/>
        <v>9.2384055857905878E-3</v>
      </c>
    </row>
    <row r="60" spans="1:26" ht="14.25" x14ac:dyDescent="0.2">
      <c r="A60" s="22">
        <v>1940</v>
      </c>
      <c r="B60" s="23" t="s">
        <v>50</v>
      </c>
      <c r="C60" s="51">
        <v>63171.44</v>
      </c>
      <c r="D60" s="52">
        <v>53223.710299999999</v>
      </c>
      <c r="E60" s="52">
        <v>6845.4088000000002</v>
      </c>
      <c r="F60" s="52">
        <v>0</v>
      </c>
      <c r="G60" s="53">
        <f t="shared" si="3"/>
        <v>3102.3209000000033</v>
      </c>
      <c r="H60" s="54">
        <v>651.67090000000007</v>
      </c>
      <c r="I60" s="55">
        <v>0</v>
      </c>
      <c r="J60" s="61">
        <v>85958.07</v>
      </c>
      <c r="K60" s="63">
        <v>0</v>
      </c>
      <c r="L60" s="63">
        <v>0</v>
      </c>
      <c r="M60" s="62">
        <f t="shared" si="4"/>
        <v>85958.07</v>
      </c>
      <c r="N60" s="64">
        <v>0</v>
      </c>
      <c r="O60" s="64">
        <v>5000</v>
      </c>
      <c r="P60" s="25">
        <v>7.5257457590525707</v>
      </c>
      <c r="Q60" s="28">
        <f t="shared" si="5"/>
        <v>0.13287719676114754</v>
      </c>
      <c r="R60" s="34">
        <v>8</v>
      </c>
      <c r="S60" s="27">
        <f t="shared" si="6"/>
        <v>0.125</v>
      </c>
      <c r="T60" s="73">
        <f t="shared" si="10"/>
        <v>1063.8986046455209</v>
      </c>
      <c r="U60" s="73">
        <f t="shared" si="11"/>
        <v>10744.758750000001</v>
      </c>
      <c r="V60" s="74">
        <f t="shared" si="9"/>
        <v>312.5</v>
      </c>
      <c r="W60" s="71">
        <v>0</v>
      </c>
      <c r="X60" s="75">
        <f t="shared" si="7"/>
        <v>12121.157354645522</v>
      </c>
      <c r="Y60" s="91">
        <v>12121.1675</v>
      </c>
      <c r="Z60" s="94">
        <f t="shared" si="8"/>
        <v>1.0145354477572255E-2</v>
      </c>
    </row>
    <row r="61" spans="1:26" ht="14.25" x14ac:dyDescent="0.2">
      <c r="A61" s="22">
        <v>1945</v>
      </c>
      <c r="B61" s="23" t="s">
        <v>51</v>
      </c>
      <c r="C61" s="51">
        <v>0</v>
      </c>
      <c r="D61" s="52">
        <v>0</v>
      </c>
      <c r="E61" s="52">
        <v>0</v>
      </c>
      <c r="F61" s="52">
        <v>0</v>
      </c>
      <c r="G61" s="53">
        <f t="shared" si="3"/>
        <v>0</v>
      </c>
      <c r="H61" s="54">
        <v>0</v>
      </c>
      <c r="I61" s="55">
        <v>0</v>
      </c>
      <c r="J61" s="61">
        <v>0</v>
      </c>
      <c r="K61" s="63">
        <v>0</v>
      </c>
      <c r="L61" s="63">
        <v>0</v>
      </c>
      <c r="M61" s="62">
        <f t="shared" si="4"/>
        <v>0</v>
      </c>
      <c r="N61" s="64">
        <v>0</v>
      </c>
      <c r="O61" s="64">
        <v>0</v>
      </c>
      <c r="P61" s="25">
        <v>0</v>
      </c>
      <c r="Q61" s="28">
        <f t="shared" si="5"/>
        <v>0</v>
      </c>
      <c r="R61" s="34">
        <v>0</v>
      </c>
      <c r="S61" s="27">
        <f t="shared" si="6"/>
        <v>0</v>
      </c>
      <c r="T61" s="73">
        <f t="shared" si="10"/>
        <v>0</v>
      </c>
      <c r="U61" s="73">
        <f t="shared" si="11"/>
        <v>0</v>
      </c>
      <c r="V61" s="74">
        <f t="shared" si="9"/>
        <v>0</v>
      </c>
      <c r="W61" s="71">
        <v>0</v>
      </c>
      <c r="X61" s="75">
        <f t="shared" si="7"/>
        <v>0</v>
      </c>
      <c r="Y61" s="91">
        <v>0</v>
      </c>
      <c r="Z61" s="94">
        <f t="shared" si="8"/>
        <v>0</v>
      </c>
    </row>
    <row r="62" spans="1:26" ht="14.25" x14ac:dyDescent="0.2">
      <c r="A62" s="22">
        <v>1950</v>
      </c>
      <c r="B62" s="23" t="s">
        <v>52</v>
      </c>
      <c r="C62" s="51">
        <v>0</v>
      </c>
      <c r="D62" s="52">
        <v>0</v>
      </c>
      <c r="E62" s="52">
        <v>0</v>
      </c>
      <c r="F62" s="52">
        <v>0</v>
      </c>
      <c r="G62" s="53">
        <f t="shared" si="3"/>
        <v>0</v>
      </c>
      <c r="H62" s="54">
        <v>0</v>
      </c>
      <c r="I62" s="55">
        <v>0</v>
      </c>
      <c r="J62" s="61">
        <v>0</v>
      </c>
      <c r="K62" s="63">
        <v>0</v>
      </c>
      <c r="L62" s="63">
        <v>0</v>
      </c>
      <c r="M62" s="62">
        <f t="shared" si="4"/>
        <v>0</v>
      </c>
      <c r="N62" s="64">
        <v>0</v>
      </c>
      <c r="O62" s="64">
        <v>0</v>
      </c>
      <c r="P62" s="25">
        <v>0</v>
      </c>
      <c r="Q62" s="28">
        <f t="shared" si="5"/>
        <v>0</v>
      </c>
      <c r="R62" s="34">
        <v>0</v>
      </c>
      <c r="S62" s="27">
        <f t="shared" si="6"/>
        <v>0</v>
      </c>
      <c r="T62" s="73">
        <f t="shared" si="10"/>
        <v>0</v>
      </c>
      <c r="U62" s="73">
        <f t="shared" si="11"/>
        <v>0</v>
      </c>
      <c r="V62" s="74">
        <f t="shared" si="9"/>
        <v>0</v>
      </c>
      <c r="W62" s="71">
        <v>0</v>
      </c>
      <c r="X62" s="75">
        <f t="shared" si="7"/>
        <v>0</v>
      </c>
      <c r="Y62" s="91">
        <v>0</v>
      </c>
      <c r="Z62" s="94">
        <f t="shared" si="8"/>
        <v>0</v>
      </c>
    </row>
    <row r="63" spans="1:26" ht="14.25" x14ac:dyDescent="0.2">
      <c r="A63" s="22">
        <v>1955</v>
      </c>
      <c r="B63" s="23" t="s">
        <v>53</v>
      </c>
      <c r="C63" s="51">
        <v>15937.759999999995</v>
      </c>
      <c r="D63" s="52">
        <v>12104.586299999999</v>
      </c>
      <c r="E63" s="52">
        <v>3066.2844</v>
      </c>
      <c r="F63" s="52">
        <v>0</v>
      </c>
      <c r="G63" s="53">
        <f t="shared" si="3"/>
        <v>766.88929999999573</v>
      </c>
      <c r="H63" s="54">
        <v>233.9787</v>
      </c>
      <c r="I63" s="55">
        <v>0</v>
      </c>
      <c r="J63" s="61">
        <v>0</v>
      </c>
      <c r="K63" s="63">
        <v>0</v>
      </c>
      <c r="L63" s="63">
        <v>0</v>
      </c>
      <c r="M63" s="62">
        <f t="shared" si="4"/>
        <v>0</v>
      </c>
      <c r="N63" s="64">
        <v>0</v>
      </c>
      <c r="O63" s="64">
        <v>0</v>
      </c>
      <c r="P63" s="25">
        <v>7.5013698630136982</v>
      </c>
      <c r="Q63" s="28">
        <f t="shared" si="5"/>
        <v>0.13330898466033603</v>
      </c>
      <c r="R63" s="34">
        <v>10</v>
      </c>
      <c r="S63" s="27">
        <f t="shared" si="6"/>
        <v>0.1</v>
      </c>
      <c r="T63" s="73">
        <f t="shared" si="10"/>
        <v>336.21193392987527</v>
      </c>
      <c r="U63" s="73">
        <f t="shared" si="11"/>
        <v>0</v>
      </c>
      <c r="V63" s="74">
        <f t="shared" si="9"/>
        <v>0</v>
      </c>
      <c r="W63" s="71">
        <v>0</v>
      </c>
      <c r="X63" s="75">
        <f t="shared" si="7"/>
        <v>336.21193392987527</v>
      </c>
      <c r="Y63" s="91">
        <v>336.23</v>
      </c>
      <c r="Z63" s="94">
        <f t="shared" si="8"/>
        <v>1.8066070124746147E-2</v>
      </c>
    </row>
    <row r="64" spans="1:26" ht="14.25" x14ac:dyDescent="0.2">
      <c r="A64" s="22">
        <v>1955</v>
      </c>
      <c r="B64" s="23" t="s">
        <v>54</v>
      </c>
      <c r="C64" s="51">
        <v>0</v>
      </c>
      <c r="D64" s="52">
        <v>0</v>
      </c>
      <c r="E64" s="52">
        <v>0</v>
      </c>
      <c r="F64" s="52">
        <v>0</v>
      </c>
      <c r="G64" s="53">
        <f t="shared" si="3"/>
        <v>0</v>
      </c>
      <c r="H64" s="54">
        <v>0</v>
      </c>
      <c r="I64" s="55">
        <v>0</v>
      </c>
      <c r="J64" s="61">
        <v>0</v>
      </c>
      <c r="K64" s="63">
        <v>0</v>
      </c>
      <c r="L64" s="63">
        <v>0</v>
      </c>
      <c r="M64" s="62">
        <f t="shared" si="4"/>
        <v>0</v>
      </c>
      <c r="N64" s="64">
        <v>0</v>
      </c>
      <c r="O64" s="64">
        <v>0</v>
      </c>
      <c r="P64" s="25">
        <v>0</v>
      </c>
      <c r="Q64" s="28">
        <f t="shared" si="5"/>
        <v>0</v>
      </c>
      <c r="R64" s="34">
        <v>0</v>
      </c>
      <c r="S64" s="27">
        <f t="shared" si="6"/>
        <v>0</v>
      </c>
      <c r="T64" s="73">
        <f t="shared" si="10"/>
        <v>0</v>
      </c>
      <c r="U64" s="73">
        <f t="shared" si="11"/>
        <v>0</v>
      </c>
      <c r="V64" s="74">
        <f t="shared" si="9"/>
        <v>0</v>
      </c>
      <c r="W64" s="71">
        <v>0</v>
      </c>
      <c r="X64" s="75">
        <f t="shared" si="7"/>
        <v>0</v>
      </c>
      <c r="Y64" s="91">
        <v>0</v>
      </c>
      <c r="Z64" s="94">
        <f t="shared" si="8"/>
        <v>0</v>
      </c>
    </row>
    <row r="65" spans="1:26" ht="14.25" x14ac:dyDescent="0.2">
      <c r="A65" s="22">
        <v>1960</v>
      </c>
      <c r="B65" s="23" t="s">
        <v>55</v>
      </c>
      <c r="C65" s="51">
        <v>0</v>
      </c>
      <c r="D65" s="52">
        <v>0</v>
      </c>
      <c r="E65" s="52">
        <v>0</v>
      </c>
      <c r="F65" s="52">
        <v>0</v>
      </c>
      <c r="G65" s="53">
        <f t="shared" si="3"/>
        <v>0</v>
      </c>
      <c r="H65" s="54">
        <v>0</v>
      </c>
      <c r="I65" s="55">
        <v>0</v>
      </c>
      <c r="J65" s="61">
        <v>0</v>
      </c>
      <c r="K65" s="63">
        <v>0</v>
      </c>
      <c r="L65" s="63">
        <v>0</v>
      </c>
      <c r="M65" s="62">
        <f t="shared" si="4"/>
        <v>0</v>
      </c>
      <c r="N65" s="64">
        <v>0</v>
      </c>
      <c r="O65" s="64">
        <v>0</v>
      </c>
      <c r="P65" s="25">
        <v>0</v>
      </c>
      <c r="Q65" s="28">
        <f t="shared" si="5"/>
        <v>0</v>
      </c>
      <c r="R65" s="34">
        <v>0</v>
      </c>
      <c r="S65" s="27">
        <f t="shared" si="6"/>
        <v>0</v>
      </c>
      <c r="T65" s="73">
        <f t="shared" si="10"/>
        <v>0</v>
      </c>
      <c r="U65" s="73">
        <f t="shared" si="11"/>
        <v>0</v>
      </c>
      <c r="V65" s="74">
        <f t="shared" si="9"/>
        <v>0</v>
      </c>
      <c r="W65" s="71">
        <v>0</v>
      </c>
      <c r="X65" s="75">
        <f t="shared" si="7"/>
        <v>0</v>
      </c>
      <c r="Y65" s="91">
        <v>0</v>
      </c>
      <c r="Z65" s="94">
        <f t="shared" si="8"/>
        <v>0</v>
      </c>
    </row>
    <row r="66" spans="1:26" ht="14.25" x14ac:dyDescent="0.2">
      <c r="A66" s="22">
        <v>1970</v>
      </c>
      <c r="B66" s="24" t="s">
        <v>56</v>
      </c>
      <c r="C66" s="51">
        <v>0</v>
      </c>
      <c r="D66" s="52">
        <v>0</v>
      </c>
      <c r="E66" s="52">
        <v>0</v>
      </c>
      <c r="F66" s="52">
        <v>0</v>
      </c>
      <c r="G66" s="53">
        <f t="shared" si="3"/>
        <v>0</v>
      </c>
      <c r="H66" s="54">
        <v>0</v>
      </c>
      <c r="I66" s="55">
        <v>0</v>
      </c>
      <c r="J66" s="61">
        <v>0</v>
      </c>
      <c r="K66" s="63">
        <v>0</v>
      </c>
      <c r="L66" s="63">
        <v>0</v>
      </c>
      <c r="M66" s="62">
        <f t="shared" si="4"/>
        <v>0</v>
      </c>
      <c r="N66" s="64">
        <v>0</v>
      </c>
      <c r="O66" s="64">
        <v>0</v>
      </c>
      <c r="P66" s="25">
        <v>0</v>
      </c>
      <c r="Q66" s="28">
        <f t="shared" si="5"/>
        <v>0</v>
      </c>
      <c r="R66" s="34">
        <v>0</v>
      </c>
      <c r="S66" s="27">
        <f t="shared" si="6"/>
        <v>0</v>
      </c>
      <c r="T66" s="73">
        <f t="shared" si="10"/>
        <v>0</v>
      </c>
      <c r="U66" s="73">
        <f t="shared" si="11"/>
        <v>0</v>
      </c>
      <c r="V66" s="74">
        <f t="shared" si="9"/>
        <v>0</v>
      </c>
      <c r="W66" s="71">
        <v>0</v>
      </c>
      <c r="X66" s="75">
        <f t="shared" si="7"/>
        <v>0</v>
      </c>
      <c r="Y66" s="91">
        <v>0</v>
      </c>
      <c r="Z66" s="94">
        <f t="shared" si="8"/>
        <v>0</v>
      </c>
    </row>
    <row r="67" spans="1:26" ht="14.25" x14ac:dyDescent="0.2">
      <c r="A67" s="22">
        <v>1975</v>
      </c>
      <c r="B67" s="23" t="s">
        <v>57</v>
      </c>
      <c r="C67" s="51">
        <v>0</v>
      </c>
      <c r="D67" s="52">
        <v>0</v>
      </c>
      <c r="E67" s="52">
        <v>0</v>
      </c>
      <c r="F67" s="52">
        <v>0</v>
      </c>
      <c r="G67" s="53">
        <f t="shared" si="3"/>
        <v>0</v>
      </c>
      <c r="H67" s="54">
        <v>0</v>
      </c>
      <c r="I67" s="55">
        <v>0</v>
      </c>
      <c r="J67" s="61">
        <v>0</v>
      </c>
      <c r="K67" s="63">
        <v>0</v>
      </c>
      <c r="L67" s="63">
        <v>0</v>
      </c>
      <c r="M67" s="62">
        <f t="shared" si="4"/>
        <v>0</v>
      </c>
      <c r="N67" s="64">
        <v>0</v>
      </c>
      <c r="O67" s="64">
        <v>0</v>
      </c>
      <c r="P67" s="25">
        <v>0</v>
      </c>
      <c r="Q67" s="28">
        <f t="shared" si="5"/>
        <v>0</v>
      </c>
      <c r="R67" s="34">
        <v>0</v>
      </c>
      <c r="S67" s="27">
        <f t="shared" si="6"/>
        <v>0</v>
      </c>
      <c r="T67" s="73">
        <f t="shared" si="10"/>
        <v>0</v>
      </c>
      <c r="U67" s="73">
        <f t="shared" si="11"/>
        <v>0</v>
      </c>
      <c r="V67" s="74">
        <f t="shared" si="9"/>
        <v>0</v>
      </c>
      <c r="W67" s="71">
        <v>0</v>
      </c>
      <c r="X67" s="75">
        <f t="shared" si="7"/>
        <v>0</v>
      </c>
      <c r="Y67" s="91">
        <v>0</v>
      </c>
      <c r="Z67" s="94">
        <f t="shared" si="8"/>
        <v>0</v>
      </c>
    </row>
    <row r="68" spans="1:26" ht="14.25" x14ac:dyDescent="0.2">
      <c r="A68" s="22">
        <v>1980</v>
      </c>
      <c r="B68" s="23" t="s">
        <v>58</v>
      </c>
      <c r="C68" s="51">
        <v>110748.56000000003</v>
      </c>
      <c r="D68" s="52">
        <v>101487.3216</v>
      </c>
      <c r="E68" s="52">
        <v>382.3664</v>
      </c>
      <c r="F68" s="52">
        <v>0</v>
      </c>
      <c r="G68" s="53">
        <f t="shared" si="3"/>
        <v>8878.8720000000303</v>
      </c>
      <c r="H68" s="54">
        <v>29.177200000000003</v>
      </c>
      <c r="I68" s="55">
        <v>0</v>
      </c>
      <c r="J68" s="61">
        <v>362269.82</v>
      </c>
      <c r="K68" s="63">
        <v>0</v>
      </c>
      <c r="L68" s="63">
        <v>0</v>
      </c>
      <c r="M68" s="62">
        <f t="shared" si="4"/>
        <v>362269.82</v>
      </c>
      <c r="N68" s="64">
        <v>0</v>
      </c>
      <c r="O68" s="64">
        <v>80000</v>
      </c>
      <c r="P68" s="25">
        <v>8.4922431178072628</v>
      </c>
      <c r="Q68" s="28">
        <f t="shared" si="5"/>
        <v>0.11775451857979835</v>
      </c>
      <c r="R68" s="34">
        <v>10</v>
      </c>
      <c r="S68" s="27">
        <f t="shared" si="6"/>
        <v>0.1</v>
      </c>
      <c r="T68" s="73">
        <f t="shared" si="10"/>
        <v>1074.7044978916549</v>
      </c>
      <c r="U68" s="73">
        <f t="shared" si="11"/>
        <v>36226.982000000004</v>
      </c>
      <c r="V68" s="74">
        <f t="shared" si="9"/>
        <v>4000</v>
      </c>
      <c r="W68" s="71">
        <v>-5568.2000000000007</v>
      </c>
      <c r="X68" s="75">
        <f t="shared" si="7"/>
        <v>35733.486497891659</v>
      </c>
      <c r="Y68" s="91">
        <v>35808.542999999998</v>
      </c>
      <c r="Z68" s="94">
        <f t="shared" si="8"/>
        <v>75.056502108338464</v>
      </c>
    </row>
    <row r="69" spans="1:26" ht="14.25" x14ac:dyDescent="0.2">
      <c r="A69" s="22">
        <v>1985</v>
      </c>
      <c r="B69" s="23" t="s">
        <v>59</v>
      </c>
      <c r="C69" s="51">
        <v>0</v>
      </c>
      <c r="D69" s="52">
        <v>0</v>
      </c>
      <c r="E69" s="52">
        <v>0</v>
      </c>
      <c r="F69" s="52">
        <v>0</v>
      </c>
      <c r="G69" s="53">
        <f t="shared" si="3"/>
        <v>0</v>
      </c>
      <c r="H69" s="54">
        <v>0</v>
      </c>
      <c r="I69" s="55">
        <v>0</v>
      </c>
      <c r="J69" s="61">
        <v>0</v>
      </c>
      <c r="K69" s="63">
        <v>0</v>
      </c>
      <c r="L69" s="63">
        <v>0</v>
      </c>
      <c r="M69" s="62">
        <f t="shared" si="4"/>
        <v>0</v>
      </c>
      <c r="N69" s="64">
        <v>0</v>
      </c>
      <c r="O69" s="64">
        <v>0</v>
      </c>
      <c r="P69" s="25">
        <v>0</v>
      </c>
      <c r="Q69" s="28">
        <f t="shared" si="5"/>
        <v>0</v>
      </c>
      <c r="R69" s="34">
        <v>0</v>
      </c>
      <c r="S69" s="27">
        <f t="shared" si="6"/>
        <v>0</v>
      </c>
      <c r="T69" s="73">
        <f t="shared" si="10"/>
        <v>0</v>
      </c>
      <c r="U69" s="73">
        <f t="shared" si="11"/>
        <v>0</v>
      </c>
      <c r="V69" s="74">
        <f t="shared" si="9"/>
        <v>0</v>
      </c>
      <c r="W69" s="71">
        <v>0</v>
      </c>
      <c r="X69" s="75">
        <f t="shared" si="7"/>
        <v>0</v>
      </c>
      <c r="Y69" s="91">
        <v>0</v>
      </c>
      <c r="Z69" s="94">
        <f t="shared" si="8"/>
        <v>0</v>
      </c>
    </row>
    <row r="70" spans="1:26" ht="14.25" x14ac:dyDescent="0.2">
      <c r="A70" s="22">
        <v>1990</v>
      </c>
      <c r="B70" s="38" t="s">
        <v>60</v>
      </c>
      <c r="C70" s="51">
        <v>0</v>
      </c>
      <c r="D70" s="52">
        <v>0</v>
      </c>
      <c r="E70" s="52">
        <v>0</v>
      </c>
      <c r="F70" s="52">
        <v>0</v>
      </c>
      <c r="G70" s="53">
        <f t="shared" si="3"/>
        <v>0</v>
      </c>
      <c r="H70" s="54">
        <v>0</v>
      </c>
      <c r="I70" s="55">
        <v>0</v>
      </c>
      <c r="J70" s="61">
        <v>0</v>
      </c>
      <c r="K70" s="63">
        <v>0</v>
      </c>
      <c r="L70" s="63">
        <v>0</v>
      </c>
      <c r="M70" s="62">
        <f t="shared" si="4"/>
        <v>0</v>
      </c>
      <c r="N70" s="64">
        <v>0</v>
      </c>
      <c r="O70" s="64">
        <v>0</v>
      </c>
      <c r="P70" s="25">
        <v>0</v>
      </c>
      <c r="Q70" s="28">
        <f t="shared" si="5"/>
        <v>0</v>
      </c>
      <c r="R70" s="34">
        <v>0</v>
      </c>
      <c r="S70" s="27">
        <f t="shared" si="6"/>
        <v>0</v>
      </c>
      <c r="T70" s="73">
        <f t="shared" si="10"/>
        <v>0</v>
      </c>
      <c r="U70" s="73">
        <f t="shared" si="11"/>
        <v>0</v>
      </c>
      <c r="V70" s="74">
        <f t="shared" si="9"/>
        <v>0</v>
      </c>
      <c r="W70" s="71">
        <v>0</v>
      </c>
      <c r="X70" s="75">
        <f t="shared" si="7"/>
        <v>0</v>
      </c>
      <c r="Y70" s="91">
        <v>0</v>
      </c>
      <c r="Z70" s="94">
        <f t="shared" si="8"/>
        <v>0</v>
      </c>
    </row>
    <row r="71" spans="1:26" ht="14.25" x14ac:dyDescent="0.2">
      <c r="A71" s="22">
        <v>1995</v>
      </c>
      <c r="B71" s="23" t="s">
        <v>70</v>
      </c>
      <c r="C71" s="51">
        <v>-169565.24999999994</v>
      </c>
      <c r="D71" s="52">
        <v>0</v>
      </c>
      <c r="E71" s="52">
        <v>0</v>
      </c>
      <c r="F71" s="52">
        <v>0</v>
      </c>
      <c r="G71" s="53">
        <f t="shared" si="3"/>
        <v>-169565.24999999994</v>
      </c>
      <c r="H71" s="54">
        <v>0</v>
      </c>
      <c r="I71" s="55">
        <v>0</v>
      </c>
      <c r="J71" s="61">
        <v>-6683.25</v>
      </c>
      <c r="K71" s="63">
        <v>0</v>
      </c>
      <c r="L71" s="63">
        <v>0</v>
      </c>
      <c r="M71" s="62">
        <f t="shared" si="4"/>
        <v>-6683.25</v>
      </c>
      <c r="N71" s="64">
        <v>0</v>
      </c>
      <c r="O71" s="64">
        <v>0</v>
      </c>
      <c r="P71" s="25">
        <v>38.54519913525241</v>
      </c>
      <c r="Q71" s="28">
        <f t="shared" si="5"/>
        <v>2.5943568133895738E-2</v>
      </c>
      <c r="R71" s="34">
        <v>45</v>
      </c>
      <c r="S71" s="27">
        <f t="shared" si="6"/>
        <v>2.2222222222222223E-2</v>
      </c>
      <c r="T71" s="73">
        <f t="shared" si="10"/>
        <v>-4399.1276165160625</v>
      </c>
      <c r="U71" s="73">
        <f t="shared" si="11"/>
        <v>-148.51666666666668</v>
      </c>
      <c r="V71" s="74">
        <f t="shared" si="9"/>
        <v>0</v>
      </c>
      <c r="W71" s="71">
        <v>0</v>
      </c>
      <c r="X71" s="75">
        <f t="shared" si="7"/>
        <v>-4547.6442831827289</v>
      </c>
      <c r="Y71" s="91">
        <v>-4547.6443783091472</v>
      </c>
      <c r="Z71" s="94">
        <f t="shared" si="8"/>
        <v>-9.5126418273139279E-5</v>
      </c>
    </row>
    <row r="72" spans="1:26" ht="14.25" x14ac:dyDescent="0.2">
      <c r="A72" s="22">
        <v>1995</v>
      </c>
      <c r="B72" s="23" t="s">
        <v>112</v>
      </c>
      <c r="C72" s="51">
        <v>-164116.12</v>
      </c>
      <c r="D72" s="52">
        <v>0</v>
      </c>
      <c r="E72" s="52">
        <v>0</v>
      </c>
      <c r="F72" s="52">
        <v>0</v>
      </c>
      <c r="G72" s="53">
        <f t="shared" si="3"/>
        <v>-164116.12</v>
      </c>
      <c r="H72" s="54">
        <v>0</v>
      </c>
      <c r="I72" s="55">
        <v>0</v>
      </c>
      <c r="J72" s="61">
        <v>0</v>
      </c>
      <c r="K72" s="63">
        <v>0</v>
      </c>
      <c r="L72" s="63">
        <v>0</v>
      </c>
      <c r="M72" s="62">
        <f t="shared" si="4"/>
        <v>0</v>
      </c>
      <c r="N72" s="64">
        <v>0</v>
      </c>
      <c r="O72" s="64">
        <v>0</v>
      </c>
      <c r="P72" s="25">
        <v>52.817116713442701</v>
      </c>
      <c r="Q72" s="28">
        <f t="shared" si="5"/>
        <v>1.8933256153028245E-2</v>
      </c>
      <c r="R72" s="34">
        <v>60</v>
      </c>
      <c r="S72" s="27">
        <f t="shared" si="6"/>
        <v>1.6666666666666666E-2</v>
      </c>
      <c r="T72" s="73">
        <f t="shared" si="10"/>
        <v>-3107.2525388011218</v>
      </c>
      <c r="U72" s="73">
        <f t="shared" si="11"/>
        <v>0</v>
      </c>
      <c r="V72" s="74"/>
      <c r="W72" s="71">
        <v>0</v>
      </c>
      <c r="X72" s="75">
        <f t="shared" si="7"/>
        <v>-3107.2525388011218</v>
      </c>
      <c r="Y72" s="91">
        <v>-3107.2524453970591</v>
      </c>
      <c r="Z72" s="94">
        <f t="shared" si="8"/>
        <v>9.3404062681656796E-5</v>
      </c>
    </row>
    <row r="73" spans="1:26" ht="14.25" x14ac:dyDescent="0.2">
      <c r="A73" s="22">
        <v>1995</v>
      </c>
      <c r="B73" s="23" t="s">
        <v>113</v>
      </c>
      <c r="C73" s="51">
        <v>-88520.37</v>
      </c>
      <c r="D73" s="52">
        <v>0</v>
      </c>
      <c r="E73" s="52">
        <v>0</v>
      </c>
      <c r="F73" s="52">
        <v>0</v>
      </c>
      <c r="G73" s="53">
        <f t="shared" si="3"/>
        <v>-88520.37</v>
      </c>
      <c r="H73" s="54">
        <v>0</v>
      </c>
      <c r="I73" s="55">
        <v>0</v>
      </c>
      <c r="J73" s="61">
        <v>-9013.56</v>
      </c>
      <c r="K73" s="63">
        <v>0</v>
      </c>
      <c r="L73" s="63">
        <v>0</v>
      </c>
      <c r="M73" s="62">
        <f t="shared" si="4"/>
        <v>-9013.56</v>
      </c>
      <c r="N73" s="64">
        <v>0</v>
      </c>
      <c r="O73" s="64">
        <v>0</v>
      </c>
      <c r="P73" s="25">
        <v>51.235749125459478</v>
      </c>
      <c r="Q73" s="28">
        <f t="shared" si="5"/>
        <v>1.9517622306084163E-2</v>
      </c>
      <c r="R73" s="34">
        <v>65</v>
      </c>
      <c r="S73" s="27">
        <f t="shared" si="6"/>
        <v>1.5384615384615385E-2</v>
      </c>
      <c r="T73" s="73">
        <f t="shared" si="10"/>
        <v>-1727.7071480548232</v>
      </c>
      <c r="U73" s="73">
        <f t="shared" si="11"/>
        <v>-138.67015384615385</v>
      </c>
      <c r="V73" s="74">
        <f t="shared" si="9"/>
        <v>0</v>
      </c>
      <c r="W73" s="71">
        <v>0</v>
      </c>
      <c r="X73" s="75">
        <f t="shared" si="7"/>
        <v>-1866.377301900977</v>
      </c>
      <c r="Y73" s="91">
        <v>-1877.9328435799157</v>
      </c>
      <c r="Z73" s="94">
        <f t="shared" si="8"/>
        <v>-11.555541678938653</v>
      </c>
    </row>
    <row r="74" spans="1:26" ht="14.25" x14ac:dyDescent="0.2">
      <c r="A74" s="22">
        <v>1995</v>
      </c>
      <c r="B74" s="23" t="s">
        <v>114</v>
      </c>
      <c r="C74" s="51">
        <v>-578116.79</v>
      </c>
      <c r="D74" s="52">
        <v>0</v>
      </c>
      <c r="E74" s="52">
        <v>0</v>
      </c>
      <c r="F74" s="52">
        <v>0</v>
      </c>
      <c r="G74" s="53">
        <f t="shared" si="3"/>
        <v>-578116.79</v>
      </c>
      <c r="H74" s="54">
        <v>0</v>
      </c>
      <c r="I74" s="55">
        <v>0</v>
      </c>
      <c r="J74" s="61">
        <v>-97677.7</v>
      </c>
      <c r="K74" s="63">
        <v>0</v>
      </c>
      <c r="L74" s="63">
        <v>0</v>
      </c>
      <c r="M74" s="62">
        <f t="shared" si="4"/>
        <v>-97677.7</v>
      </c>
      <c r="N74" s="64">
        <v>0</v>
      </c>
      <c r="O74" s="64">
        <v>0</v>
      </c>
      <c r="P74" s="25">
        <v>59.128787261753125</v>
      </c>
      <c r="Q74" s="28">
        <f t="shared" si="5"/>
        <v>1.691223592280304E-2</v>
      </c>
      <c r="R74" s="34">
        <v>65</v>
      </c>
      <c r="S74" s="27">
        <f t="shared" si="6"/>
        <v>1.5384615384615385E-2</v>
      </c>
      <c r="T74" s="73">
        <f t="shared" si="10"/>
        <v>-9777.2475434135813</v>
      </c>
      <c r="U74" s="73">
        <f t="shared" si="11"/>
        <v>-1502.7338461538461</v>
      </c>
      <c r="V74" s="74">
        <f t="shared" si="9"/>
        <v>0</v>
      </c>
      <c r="W74" s="71">
        <v>0</v>
      </c>
      <c r="X74" s="75">
        <f t="shared" si="7"/>
        <v>-11279.981389567427</v>
      </c>
      <c r="Y74" s="91">
        <v>-11279.98145045148</v>
      </c>
      <c r="Z74" s="94">
        <f t="shared" si="8"/>
        <v>-6.0884052800247446E-5</v>
      </c>
    </row>
    <row r="75" spans="1:26" ht="14.25" x14ac:dyDescent="0.2">
      <c r="A75" s="22">
        <v>1995</v>
      </c>
      <c r="B75" s="23" t="s">
        <v>115</v>
      </c>
      <c r="C75" s="51">
        <v>-1090529.3699999999</v>
      </c>
      <c r="D75" s="52">
        <v>0</v>
      </c>
      <c r="E75" s="52">
        <v>0</v>
      </c>
      <c r="F75" s="52">
        <v>0</v>
      </c>
      <c r="G75" s="53">
        <f t="shared" si="3"/>
        <v>-1090529.3699999999</v>
      </c>
      <c r="H75" s="54">
        <v>0</v>
      </c>
      <c r="I75" s="55">
        <v>0</v>
      </c>
      <c r="J75" s="61">
        <v>-144330.32</v>
      </c>
      <c r="K75" s="63">
        <v>0</v>
      </c>
      <c r="L75" s="63">
        <v>0</v>
      </c>
      <c r="M75" s="62">
        <f t="shared" si="4"/>
        <v>-144330.32</v>
      </c>
      <c r="N75" s="64">
        <v>0</v>
      </c>
      <c r="O75" s="64">
        <v>0</v>
      </c>
      <c r="P75" s="25">
        <v>37.000519863699509</v>
      </c>
      <c r="Q75" s="28">
        <f t="shared" si="5"/>
        <v>2.7026647292625761E-2</v>
      </c>
      <c r="R75" s="34">
        <v>45</v>
      </c>
      <c r="S75" s="27">
        <f t="shared" si="6"/>
        <v>2.2222222222222223E-2</v>
      </c>
      <c r="T75" s="73">
        <f t="shared" si="10"/>
        <v>-29473.352645239374</v>
      </c>
      <c r="U75" s="73">
        <f t="shared" si="11"/>
        <v>-3207.3404444444445</v>
      </c>
      <c r="V75" s="74">
        <f t="shared" si="9"/>
        <v>0</v>
      </c>
      <c r="W75" s="71">
        <v>0</v>
      </c>
      <c r="X75" s="75">
        <f t="shared" si="7"/>
        <v>-32680.69308968382</v>
      </c>
      <c r="Y75" s="91">
        <v>-32680.693037432298</v>
      </c>
      <c r="Z75" s="94">
        <f t="shared" si="8"/>
        <v>5.2251521992729977E-5</v>
      </c>
    </row>
    <row r="76" spans="1:26" ht="14.25" x14ac:dyDescent="0.2">
      <c r="A76" s="22">
        <v>1995</v>
      </c>
      <c r="B76" s="23" t="s">
        <v>116</v>
      </c>
      <c r="C76" s="51">
        <v>-1031864.9600000003</v>
      </c>
      <c r="D76" s="52">
        <v>0</v>
      </c>
      <c r="E76" s="52">
        <v>0</v>
      </c>
      <c r="F76" s="52">
        <v>0</v>
      </c>
      <c r="G76" s="53">
        <f t="shared" si="3"/>
        <v>-1031864.9600000003</v>
      </c>
      <c r="H76" s="54">
        <v>0</v>
      </c>
      <c r="I76" s="55">
        <v>0</v>
      </c>
      <c r="J76" s="61">
        <v>-171231.45</v>
      </c>
      <c r="K76" s="63">
        <v>0</v>
      </c>
      <c r="L76" s="63">
        <v>0</v>
      </c>
      <c r="M76" s="62">
        <f t="shared" si="4"/>
        <v>-171231.45</v>
      </c>
      <c r="N76" s="64">
        <v>0</v>
      </c>
      <c r="O76" s="64">
        <v>0</v>
      </c>
      <c r="P76" s="25">
        <v>38.474491157279623</v>
      </c>
      <c r="Q76" s="28">
        <f t="shared" si="5"/>
        <v>2.5991246925452672E-2</v>
      </c>
      <c r="R76" s="34">
        <v>45</v>
      </c>
      <c r="S76" s="27">
        <f t="shared" si="6"/>
        <v>2.2222222222222223E-2</v>
      </c>
      <c r="T76" s="73">
        <f t="shared" si="10"/>
        <v>-26819.456969082352</v>
      </c>
      <c r="U76" s="73">
        <f t="shared" si="11"/>
        <v>-3805.1433333333334</v>
      </c>
      <c r="V76" s="74"/>
      <c r="W76" s="71">
        <v>0</v>
      </c>
      <c r="X76" s="75">
        <f t="shared" si="7"/>
        <v>-30624.600302415685</v>
      </c>
      <c r="Y76" s="91">
        <v>-30624.599945469214</v>
      </c>
      <c r="Z76" s="94">
        <f t="shared" si="8"/>
        <v>3.5694647158379667E-4</v>
      </c>
    </row>
    <row r="77" spans="1:26" ht="14.25" x14ac:dyDescent="0.2">
      <c r="A77" s="22">
        <v>1995</v>
      </c>
      <c r="B77" s="23" t="s">
        <v>71</v>
      </c>
      <c r="C77" s="51">
        <v>-1509639.2600000002</v>
      </c>
      <c r="D77" s="52">
        <v>0</v>
      </c>
      <c r="E77" s="52">
        <v>0</v>
      </c>
      <c r="F77" s="52">
        <v>0</v>
      </c>
      <c r="G77" s="53">
        <f t="shared" si="3"/>
        <v>-1509639.2600000002</v>
      </c>
      <c r="H77" s="54">
        <v>0</v>
      </c>
      <c r="I77" s="55">
        <v>0</v>
      </c>
      <c r="J77" s="61">
        <v>-143572.74</v>
      </c>
      <c r="K77" s="63">
        <v>0</v>
      </c>
      <c r="L77" s="63">
        <v>0</v>
      </c>
      <c r="M77" s="62">
        <f t="shared" si="4"/>
        <v>-143572.74</v>
      </c>
      <c r="N77" s="64">
        <v>0</v>
      </c>
      <c r="O77" s="64">
        <v>0</v>
      </c>
      <c r="P77" s="25">
        <v>38.056365728252011</v>
      </c>
      <c r="Q77" s="28">
        <f t="shared" si="5"/>
        <v>2.6276812850198863E-2</v>
      </c>
      <c r="R77" s="34">
        <v>45</v>
      </c>
      <c r="S77" s="27">
        <f t="shared" si="6"/>
        <v>2.2222222222222223E-2</v>
      </c>
      <c r="T77" s="73">
        <f t="shared" si="10"/>
        <v>-39668.508306332704</v>
      </c>
      <c r="U77" s="73">
        <f t="shared" si="11"/>
        <v>-3190.5053333333331</v>
      </c>
      <c r="V77" s="74">
        <f t="shared" si="9"/>
        <v>0</v>
      </c>
      <c r="W77" s="71">
        <v>0</v>
      </c>
      <c r="X77" s="75">
        <f t="shared" si="7"/>
        <v>-42859.013639666038</v>
      </c>
      <c r="Y77" s="91">
        <v>-42859.014427970411</v>
      </c>
      <c r="Z77" s="94">
        <f t="shared" si="8"/>
        <v>-7.8830437269061804E-4</v>
      </c>
    </row>
    <row r="78" spans="1:26" ht="14.25" x14ac:dyDescent="0.2">
      <c r="A78" s="22">
        <v>1995</v>
      </c>
      <c r="B78" s="23" t="s">
        <v>72</v>
      </c>
      <c r="C78" s="51">
        <v>-4319.3300000000017</v>
      </c>
      <c r="D78" s="52">
        <v>0</v>
      </c>
      <c r="E78" s="52">
        <v>0</v>
      </c>
      <c r="F78" s="52">
        <v>0</v>
      </c>
      <c r="G78" s="53">
        <f t="shared" si="3"/>
        <v>-4319.3300000000017</v>
      </c>
      <c r="H78" s="54">
        <v>0</v>
      </c>
      <c r="I78" s="55">
        <v>0</v>
      </c>
      <c r="J78" s="61">
        <v>0</v>
      </c>
      <c r="K78" s="63">
        <v>0</v>
      </c>
      <c r="L78" s="63">
        <v>0</v>
      </c>
      <c r="M78" s="62">
        <f t="shared" si="4"/>
        <v>0</v>
      </c>
      <c r="N78" s="64">
        <v>0</v>
      </c>
      <c r="O78" s="64">
        <v>0</v>
      </c>
      <c r="P78" s="25">
        <v>14.704250428596913</v>
      </c>
      <c r="Q78" s="28">
        <f t="shared" si="5"/>
        <v>6.8007546855648901E-2</v>
      </c>
      <c r="R78" s="34">
        <v>25</v>
      </c>
      <c r="S78" s="27">
        <f t="shared" si="6"/>
        <v>0.04</v>
      </c>
      <c r="T78" s="73">
        <f t="shared" si="10"/>
        <v>-293.7470373600101</v>
      </c>
      <c r="U78" s="73">
        <f t="shared" si="11"/>
        <v>0</v>
      </c>
      <c r="V78" s="74">
        <f t="shared" si="9"/>
        <v>0</v>
      </c>
      <c r="W78" s="71">
        <v>0</v>
      </c>
      <c r="X78" s="75">
        <f t="shared" si="7"/>
        <v>-293.7470373600101</v>
      </c>
      <c r="Y78" s="91">
        <v>-293.74919999999929</v>
      </c>
      <c r="Z78" s="94">
        <f t="shared" si="8"/>
        <v>-2.1626399891943038E-3</v>
      </c>
    </row>
    <row r="79" spans="1:26" ht="14.25" x14ac:dyDescent="0.2">
      <c r="A79" s="22">
        <v>1995</v>
      </c>
      <c r="B79" s="23" t="s">
        <v>73</v>
      </c>
      <c r="C79" s="51">
        <v>-9619.73</v>
      </c>
      <c r="D79" s="52">
        <v>0</v>
      </c>
      <c r="E79" s="52">
        <v>0</v>
      </c>
      <c r="F79" s="52">
        <v>0</v>
      </c>
      <c r="G79" s="53">
        <f t="shared" si="3"/>
        <v>-9619.73</v>
      </c>
      <c r="H79" s="54">
        <v>0</v>
      </c>
      <c r="I79" s="55">
        <v>0</v>
      </c>
      <c r="J79" s="61">
        <v>0</v>
      </c>
      <c r="K79" s="63">
        <v>0</v>
      </c>
      <c r="L79" s="63">
        <v>0</v>
      </c>
      <c r="M79" s="62">
        <f t="shared" si="4"/>
        <v>0</v>
      </c>
      <c r="N79" s="64">
        <v>0</v>
      </c>
      <c r="O79" s="64">
        <v>0</v>
      </c>
      <c r="P79" s="25">
        <v>47</v>
      </c>
      <c r="Q79" s="28">
        <f t="shared" si="5"/>
        <v>2.1276595744680851E-2</v>
      </c>
      <c r="R79" s="34">
        <v>60</v>
      </c>
      <c r="S79" s="27">
        <f t="shared" si="6"/>
        <v>1.6666666666666666E-2</v>
      </c>
      <c r="T79" s="73">
        <f t="shared" si="10"/>
        <v>-204.67510638297873</v>
      </c>
      <c r="U79" s="73">
        <f t="shared" si="11"/>
        <v>0</v>
      </c>
      <c r="V79" s="74">
        <f t="shared" si="9"/>
        <v>0</v>
      </c>
      <c r="W79" s="71">
        <v>0</v>
      </c>
      <c r="X79" s="75">
        <f t="shared" si="7"/>
        <v>-204.67510638297873</v>
      </c>
      <c r="Y79" s="91">
        <v>-204.68085106382978</v>
      </c>
      <c r="Z79" s="94">
        <f t="shared" si="8"/>
        <v>-5.7446808510519531E-3</v>
      </c>
    </row>
    <row r="80" spans="1:26" ht="14.25" x14ac:dyDescent="0.2">
      <c r="A80" s="22">
        <v>1995</v>
      </c>
      <c r="B80" s="23" t="s">
        <v>74</v>
      </c>
      <c r="C80" s="51">
        <v>3.9999999999054126E-2</v>
      </c>
      <c r="D80" s="52">
        <v>0</v>
      </c>
      <c r="E80" s="52">
        <v>0</v>
      </c>
      <c r="F80" s="52">
        <v>0</v>
      </c>
      <c r="G80" s="53">
        <f t="shared" si="3"/>
        <v>3.9999999999054126E-2</v>
      </c>
      <c r="H80" s="54">
        <v>0</v>
      </c>
      <c r="I80" s="55">
        <v>0</v>
      </c>
      <c r="J80" s="61">
        <v>0</v>
      </c>
      <c r="K80" s="63">
        <v>0</v>
      </c>
      <c r="L80" s="63">
        <v>0</v>
      </c>
      <c r="M80" s="62">
        <f t="shared" si="4"/>
        <v>0</v>
      </c>
      <c r="N80" s="64">
        <v>0</v>
      </c>
      <c r="O80" s="64">
        <v>0</v>
      </c>
      <c r="P80" s="25">
        <v>0</v>
      </c>
      <c r="Q80" s="28">
        <f t="shared" si="5"/>
        <v>0</v>
      </c>
      <c r="R80" s="34">
        <v>0</v>
      </c>
      <c r="S80" s="27">
        <f t="shared" si="6"/>
        <v>0</v>
      </c>
      <c r="T80" s="73">
        <f t="shared" si="10"/>
        <v>0</v>
      </c>
      <c r="U80" s="73">
        <f t="shared" si="11"/>
        <v>0</v>
      </c>
      <c r="V80" s="74">
        <f t="shared" si="9"/>
        <v>0</v>
      </c>
      <c r="W80" s="71">
        <v>0</v>
      </c>
      <c r="X80" s="75">
        <f t="shared" si="7"/>
        <v>0</v>
      </c>
      <c r="Y80" s="91">
        <v>0</v>
      </c>
      <c r="Z80" s="94">
        <f t="shared" si="8"/>
        <v>0</v>
      </c>
    </row>
    <row r="81" spans="1:26" ht="14.25" x14ac:dyDescent="0.2">
      <c r="A81" s="22">
        <v>1606</v>
      </c>
      <c r="B81" s="23" t="s">
        <v>75</v>
      </c>
      <c r="C81" s="51">
        <v>9806.9499999999989</v>
      </c>
      <c r="D81" s="52">
        <v>9807</v>
      </c>
      <c r="E81" s="52">
        <v>0</v>
      </c>
      <c r="F81" s="52">
        <v>0</v>
      </c>
      <c r="G81" s="53">
        <f t="shared" si="3"/>
        <v>-5.0000000001091394E-2</v>
      </c>
      <c r="H81" s="54">
        <v>0</v>
      </c>
      <c r="I81" s="55">
        <v>0</v>
      </c>
      <c r="J81" s="61">
        <v>0</v>
      </c>
      <c r="K81" s="63">
        <v>0</v>
      </c>
      <c r="L81" s="63">
        <v>0</v>
      </c>
      <c r="M81" s="62">
        <f t="shared" si="4"/>
        <v>0</v>
      </c>
      <c r="N81" s="64">
        <v>0</v>
      </c>
      <c r="O81" s="64">
        <v>0</v>
      </c>
      <c r="P81" s="25">
        <v>20</v>
      </c>
      <c r="Q81" s="28">
        <f t="shared" si="5"/>
        <v>0.05</v>
      </c>
      <c r="R81" s="34">
        <v>0</v>
      </c>
      <c r="S81" s="27">
        <f t="shared" si="6"/>
        <v>0</v>
      </c>
      <c r="T81" s="73">
        <f t="shared" si="10"/>
        <v>-2.5000000000545697E-3</v>
      </c>
      <c r="U81" s="73">
        <f t="shared" si="11"/>
        <v>0</v>
      </c>
      <c r="V81" s="74">
        <f t="shared" si="9"/>
        <v>0</v>
      </c>
      <c r="W81" s="71">
        <v>0</v>
      </c>
      <c r="X81" s="75">
        <f t="shared" si="7"/>
        <v>-2.5000000000545697E-3</v>
      </c>
      <c r="Y81" s="91">
        <v>0</v>
      </c>
      <c r="Z81" s="94">
        <f t="shared" si="8"/>
        <v>2.5000000000545697E-3</v>
      </c>
    </row>
    <row r="82" spans="1:26" ht="14.25" x14ac:dyDescent="0.2">
      <c r="A82" s="22">
        <v>2440</v>
      </c>
      <c r="B82" s="23" t="s">
        <v>99</v>
      </c>
      <c r="C82" s="51">
        <v>0</v>
      </c>
      <c r="D82" s="52">
        <v>0</v>
      </c>
      <c r="E82" s="52">
        <v>0</v>
      </c>
      <c r="F82" s="52">
        <v>0</v>
      </c>
      <c r="G82" s="53">
        <f t="shared" si="3"/>
        <v>0</v>
      </c>
      <c r="H82" s="54">
        <v>0</v>
      </c>
      <c r="I82" s="55">
        <v>0</v>
      </c>
      <c r="J82" s="61">
        <v>-528454.86499999999</v>
      </c>
      <c r="K82" s="63">
        <v>0</v>
      </c>
      <c r="L82" s="63">
        <v>0</v>
      </c>
      <c r="M82" s="62">
        <f t="shared" si="4"/>
        <v>-528454.86499999999</v>
      </c>
      <c r="N82" s="64">
        <v>0</v>
      </c>
      <c r="O82" s="64">
        <v>-25750</v>
      </c>
      <c r="P82" s="25">
        <v>0</v>
      </c>
      <c r="Q82" s="28">
        <f t="shared" si="5"/>
        <v>0</v>
      </c>
      <c r="R82" s="34">
        <v>45</v>
      </c>
      <c r="S82" s="27">
        <f t="shared" si="6"/>
        <v>2.2222222222222223E-2</v>
      </c>
      <c r="T82" s="73">
        <f t="shared" si="10"/>
        <v>0</v>
      </c>
      <c r="U82" s="73">
        <f t="shared" si="11"/>
        <v>-11743.441444444445</v>
      </c>
      <c r="V82" s="74">
        <f t="shared" si="9"/>
        <v>-286.11111111111109</v>
      </c>
      <c r="W82" s="71">
        <v>0</v>
      </c>
      <c r="X82" s="75">
        <f t="shared" si="7"/>
        <v>-12029.552555555556</v>
      </c>
      <c r="Y82" s="91">
        <v>-12029.552555555556</v>
      </c>
      <c r="Z82" s="94">
        <f t="shared" si="8"/>
        <v>0</v>
      </c>
    </row>
    <row r="83" spans="1:26" ht="25.5" customHeight="1" x14ac:dyDescent="0.2">
      <c r="A83" s="22">
        <v>2440</v>
      </c>
      <c r="B83" s="23" t="s">
        <v>100</v>
      </c>
      <c r="C83" s="51">
        <v>0</v>
      </c>
      <c r="D83" s="52">
        <v>0</v>
      </c>
      <c r="E83" s="52">
        <v>0</v>
      </c>
      <c r="F83" s="52">
        <v>0</v>
      </c>
      <c r="G83" s="53">
        <f t="shared" si="3"/>
        <v>0</v>
      </c>
      <c r="H83" s="54">
        <v>0</v>
      </c>
      <c r="I83" s="55">
        <v>0</v>
      </c>
      <c r="J83" s="61">
        <v>-360495.83500000002</v>
      </c>
      <c r="K83" s="63">
        <v>0</v>
      </c>
      <c r="L83" s="63">
        <v>0</v>
      </c>
      <c r="M83" s="62">
        <f t="shared" si="4"/>
        <v>-360495.83500000002</v>
      </c>
      <c r="N83" s="64">
        <v>0</v>
      </c>
      <c r="O83" s="64">
        <v>-25750</v>
      </c>
      <c r="P83" s="25">
        <v>0</v>
      </c>
      <c r="Q83" s="28">
        <f t="shared" si="5"/>
        <v>0</v>
      </c>
      <c r="R83" s="34">
        <v>60</v>
      </c>
      <c r="S83" s="27">
        <f t="shared" si="6"/>
        <v>1.6666666666666666E-2</v>
      </c>
      <c r="T83" s="73">
        <f t="shared" si="10"/>
        <v>0</v>
      </c>
      <c r="U83" s="73">
        <f t="shared" si="11"/>
        <v>-6008.2639166666668</v>
      </c>
      <c r="V83" s="74">
        <f t="shared" si="9"/>
        <v>-214.58333333333334</v>
      </c>
      <c r="W83" s="71">
        <v>0</v>
      </c>
      <c r="X83" s="75">
        <f t="shared" si="7"/>
        <v>-6222.8472499999998</v>
      </c>
      <c r="Y83" s="91">
        <v>-6222.8472499999998</v>
      </c>
      <c r="Z83" s="94">
        <f t="shared" si="8"/>
        <v>0</v>
      </c>
    </row>
    <row r="84" spans="1:26" ht="25.5" customHeight="1" x14ac:dyDescent="0.2">
      <c r="A84" s="22">
        <v>2440</v>
      </c>
      <c r="B84" s="23" t="s">
        <v>101</v>
      </c>
      <c r="C84" s="51">
        <v>0</v>
      </c>
      <c r="D84" s="52">
        <v>0</v>
      </c>
      <c r="E84" s="52">
        <v>0</v>
      </c>
      <c r="F84" s="52">
        <v>0</v>
      </c>
      <c r="G84" s="53">
        <f t="shared" si="3"/>
        <v>0</v>
      </c>
      <c r="H84" s="54">
        <v>0</v>
      </c>
      <c r="I84" s="55">
        <v>0</v>
      </c>
      <c r="J84" s="61">
        <v>-98978.075000000012</v>
      </c>
      <c r="K84" s="63">
        <v>0</v>
      </c>
      <c r="L84" s="63">
        <v>0</v>
      </c>
      <c r="M84" s="62">
        <f t="shared" si="4"/>
        <v>-98978.075000000012</v>
      </c>
      <c r="N84" s="64">
        <v>0</v>
      </c>
      <c r="O84" s="64">
        <v>-30750</v>
      </c>
      <c r="P84" s="25">
        <v>0</v>
      </c>
      <c r="Q84" s="28">
        <f t="shared" si="5"/>
        <v>0</v>
      </c>
      <c r="R84" s="34">
        <v>60</v>
      </c>
      <c r="S84" s="27">
        <f t="shared" si="6"/>
        <v>1.6666666666666666E-2</v>
      </c>
      <c r="T84" s="73">
        <f t="shared" si="10"/>
        <v>0</v>
      </c>
      <c r="U84" s="73">
        <f t="shared" si="11"/>
        <v>-1649.6345833333335</v>
      </c>
      <c r="V84" s="74">
        <f t="shared" si="9"/>
        <v>-256.25</v>
      </c>
      <c r="W84" s="71">
        <v>0</v>
      </c>
      <c r="X84" s="75">
        <f t="shared" si="7"/>
        <v>-1905.8845833333335</v>
      </c>
      <c r="Y84" s="91">
        <v>-1905.8845833333335</v>
      </c>
      <c r="Z84" s="94">
        <f t="shared" si="8"/>
        <v>0</v>
      </c>
    </row>
    <row r="85" spans="1:26" ht="25.5" customHeight="1" x14ac:dyDescent="0.2">
      <c r="A85" s="22">
        <v>2440</v>
      </c>
      <c r="B85" s="23" t="s">
        <v>102</v>
      </c>
      <c r="C85" s="51">
        <v>0</v>
      </c>
      <c r="D85" s="52">
        <v>0</v>
      </c>
      <c r="E85" s="52">
        <v>0</v>
      </c>
      <c r="F85" s="52">
        <v>0</v>
      </c>
      <c r="G85" s="53">
        <f t="shared" ref="G85:G93" si="12">C85-D85-E85-F85</f>
        <v>0</v>
      </c>
      <c r="H85" s="54">
        <v>0</v>
      </c>
      <c r="I85" s="55">
        <v>0</v>
      </c>
      <c r="J85" s="61">
        <v>-747639.902</v>
      </c>
      <c r="K85" s="63">
        <v>0</v>
      </c>
      <c r="L85" s="63">
        <v>0</v>
      </c>
      <c r="M85" s="62">
        <f t="shared" ref="M85:M93" si="13">J85-K85-L85</f>
        <v>-747639.902</v>
      </c>
      <c r="N85" s="64">
        <v>0</v>
      </c>
      <c r="O85" s="64">
        <v>-61800</v>
      </c>
      <c r="P85" s="25">
        <v>0</v>
      </c>
      <c r="Q85" s="28">
        <f t="shared" ref="Q85:Q93" si="14">IF(P85=0,0,1/P85)</f>
        <v>0</v>
      </c>
      <c r="R85" s="34">
        <v>65</v>
      </c>
      <c r="S85" s="27">
        <f t="shared" ref="S85:S93" si="15">IF(R85=0,0,1/R85)</f>
        <v>1.5384615384615385E-2</v>
      </c>
      <c r="T85" s="73">
        <f t="shared" si="10"/>
        <v>0</v>
      </c>
      <c r="U85" s="73">
        <f t="shared" si="11"/>
        <v>-11502.152338461539</v>
      </c>
      <c r="V85" s="74">
        <f t="shared" si="9"/>
        <v>-475.38461538461536</v>
      </c>
      <c r="W85" s="71">
        <v>0</v>
      </c>
      <c r="X85" s="75">
        <f t="shared" ref="X85:X93" si="16">IF(ISERROR(+T85+U85+V85+W85), 0, +T85+U85+V85+W85)</f>
        <v>-11977.536953846155</v>
      </c>
      <c r="Y85" s="91">
        <v>-11977.536953846153</v>
      </c>
      <c r="Z85" s="94">
        <f t="shared" ref="Z85:Z93" si="17">IF(ISERROR(+Y85-122), 0, +Y85-X85)</f>
        <v>1.8189894035458565E-12</v>
      </c>
    </row>
    <row r="86" spans="1:26" ht="25.5" customHeight="1" x14ac:dyDescent="0.2">
      <c r="A86" s="22">
        <v>2440</v>
      </c>
      <c r="B86" s="23" t="s">
        <v>103</v>
      </c>
      <c r="C86" s="51">
        <v>0</v>
      </c>
      <c r="D86" s="52">
        <v>0</v>
      </c>
      <c r="E86" s="52">
        <v>0</v>
      </c>
      <c r="F86" s="52">
        <v>0</v>
      </c>
      <c r="G86" s="53">
        <f t="shared" si="12"/>
        <v>0</v>
      </c>
      <c r="H86" s="54">
        <v>0</v>
      </c>
      <c r="I86" s="55">
        <v>0</v>
      </c>
      <c r="J86" s="61">
        <v>-862910.45299999998</v>
      </c>
      <c r="K86" s="63">
        <v>0</v>
      </c>
      <c r="L86" s="63">
        <v>0</v>
      </c>
      <c r="M86" s="62">
        <f t="shared" si="13"/>
        <v>-862910.45299999998</v>
      </c>
      <c r="N86" s="64">
        <v>0</v>
      </c>
      <c r="O86" s="64">
        <v>-66950</v>
      </c>
      <c r="P86" s="25">
        <v>0</v>
      </c>
      <c r="Q86" s="28">
        <f t="shared" si="14"/>
        <v>0</v>
      </c>
      <c r="R86" s="34">
        <v>45</v>
      </c>
      <c r="S86" s="27">
        <f t="shared" si="15"/>
        <v>2.2222222222222223E-2</v>
      </c>
      <c r="T86" s="73">
        <f t="shared" si="10"/>
        <v>0</v>
      </c>
      <c r="U86" s="73">
        <f t="shared" si="11"/>
        <v>-19175.787844444443</v>
      </c>
      <c r="V86" s="74">
        <f t="shared" ref="V86:V93" si="18">IF(R86=0,0,+(O86*0.5)/R86)</f>
        <v>-743.88888888888891</v>
      </c>
      <c r="W86" s="71">
        <v>0</v>
      </c>
      <c r="X86" s="75">
        <f t="shared" si="16"/>
        <v>-19919.676733333334</v>
      </c>
      <c r="Y86" s="91">
        <v>-19919.676733333334</v>
      </c>
      <c r="Z86" s="94">
        <f t="shared" si="17"/>
        <v>0</v>
      </c>
    </row>
    <row r="87" spans="1:26" ht="25.5" customHeight="1" x14ac:dyDescent="0.2">
      <c r="A87" s="22">
        <v>2440</v>
      </c>
      <c r="B87" s="23" t="s">
        <v>104</v>
      </c>
      <c r="C87" s="51">
        <v>0</v>
      </c>
      <c r="D87" s="52">
        <v>0</v>
      </c>
      <c r="E87" s="52">
        <v>0</v>
      </c>
      <c r="F87" s="52">
        <v>0</v>
      </c>
      <c r="G87" s="53">
        <f t="shared" si="12"/>
        <v>0</v>
      </c>
      <c r="H87" s="54">
        <v>0</v>
      </c>
      <c r="I87" s="55">
        <v>0</v>
      </c>
      <c r="J87" s="61">
        <v>-845079.75300000003</v>
      </c>
      <c r="K87" s="63">
        <v>0</v>
      </c>
      <c r="L87" s="63">
        <v>0</v>
      </c>
      <c r="M87" s="62">
        <f t="shared" si="13"/>
        <v>-845079.75300000003</v>
      </c>
      <c r="N87" s="64">
        <v>0</v>
      </c>
      <c r="O87" s="64">
        <v>-344450</v>
      </c>
      <c r="P87" s="25">
        <v>0</v>
      </c>
      <c r="Q87" s="28">
        <f t="shared" si="14"/>
        <v>0</v>
      </c>
      <c r="R87" s="34">
        <v>45</v>
      </c>
      <c r="S87" s="27">
        <f t="shared" si="15"/>
        <v>2.2222222222222223E-2</v>
      </c>
      <c r="T87" s="73">
        <f t="shared" si="10"/>
        <v>0</v>
      </c>
      <c r="U87" s="73">
        <f t="shared" si="11"/>
        <v>-18779.550066666667</v>
      </c>
      <c r="V87" s="74">
        <f t="shared" si="18"/>
        <v>-3827.2222222222222</v>
      </c>
      <c r="W87" s="71">
        <v>0</v>
      </c>
      <c r="X87" s="75">
        <f t="shared" si="16"/>
        <v>-22606.772288888889</v>
      </c>
      <c r="Y87" s="91">
        <v>-22606.772288888889</v>
      </c>
      <c r="Z87" s="94">
        <f t="shared" si="17"/>
        <v>0</v>
      </c>
    </row>
    <row r="88" spans="1:26" ht="25.5" customHeight="1" x14ac:dyDescent="0.2">
      <c r="A88" s="22">
        <v>2440</v>
      </c>
      <c r="B88" s="23" t="s">
        <v>105</v>
      </c>
      <c r="C88" s="51">
        <v>0</v>
      </c>
      <c r="D88" s="52">
        <v>0</v>
      </c>
      <c r="E88" s="52">
        <v>0</v>
      </c>
      <c r="F88" s="52">
        <v>0</v>
      </c>
      <c r="G88" s="53">
        <f t="shared" si="12"/>
        <v>0</v>
      </c>
      <c r="H88" s="54">
        <v>0</v>
      </c>
      <c r="I88" s="55">
        <v>0</v>
      </c>
      <c r="J88" s="61">
        <v>-1151762.6439999999</v>
      </c>
      <c r="K88" s="63">
        <v>0</v>
      </c>
      <c r="L88" s="63">
        <v>0</v>
      </c>
      <c r="M88" s="62">
        <f t="shared" si="13"/>
        <v>-1151762.6439999999</v>
      </c>
      <c r="N88" s="64">
        <v>0</v>
      </c>
      <c r="O88" s="64">
        <v>-72100</v>
      </c>
      <c r="P88" s="25">
        <v>0</v>
      </c>
      <c r="Q88" s="28">
        <f t="shared" si="14"/>
        <v>0</v>
      </c>
      <c r="R88" s="34">
        <v>45</v>
      </c>
      <c r="S88" s="27">
        <f t="shared" si="15"/>
        <v>2.2222222222222223E-2</v>
      </c>
      <c r="T88" s="73">
        <f t="shared" si="10"/>
        <v>0</v>
      </c>
      <c r="U88" s="73">
        <f t="shared" si="11"/>
        <v>-25594.725422222218</v>
      </c>
      <c r="V88" s="74">
        <f t="shared" si="18"/>
        <v>-801.11111111111109</v>
      </c>
      <c r="W88" s="71">
        <v>0</v>
      </c>
      <c r="X88" s="75">
        <f t="shared" si="16"/>
        <v>-26395.836533333328</v>
      </c>
      <c r="Y88" s="91">
        <v>-26395.836533333335</v>
      </c>
      <c r="Z88" s="94">
        <f t="shared" si="17"/>
        <v>-7.2759576141834259E-12</v>
      </c>
    </row>
    <row r="89" spans="1:26" ht="14.25" x14ac:dyDescent="0.2">
      <c r="A89" s="22">
        <v>2440</v>
      </c>
      <c r="B89" s="23" t="s">
        <v>106</v>
      </c>
      <c r="C89" s="51">
        <v>0</v>
      </c>
      <c r="D89" s="52">
        <v>0</v>
      </c>
      <c r="E89" s="52">
        <v>0</v>
      </c>
      <c r="F89" s="52">
        <v>0</v>
      </c>
      <c r="G89" s="53">
        <f t="shared" si="12"/>
        <v>0</v>
      </c>
      <c r="H89" s="54">
        <v>0</v>
      </c>
      <c r="I89" s="55">
        <v>0</v>
      </c>
      <c r="J89" s="61">
        <v>-84595.513000000006</v>
      </c>
      <c r="K89" s="63">
        <v>0</v>
      </c>
      <c r="L89" s="63">
        <v>0</v>
      </c>
      <c r="M89" s="62">
        <f t="shared" si="13"/>
        <v>-84595.513000000006</v>
      </c>
      <c r="N89" s="64">
        <v>0</v>
      </c>
      <c r="O89" s="64">
        <v>-15450</v>
      </c>
      <c r="P89" s="25">
        <v>0</v>
      </c>
      <c r="Q89" s="28">
        <f t="shared" si="14"/>
        <v>0</v>
      </c>
      <c r="R89" s="34">
        <v>25</v>
      </c>
      <c r="S89" s="27">
        <f t="shared" si="15"/>
        <v>0.04</v>
      </c>
      <c r="T89" s="73">
        <f t="shared" si="10"/>
        <v>0</v>
      </c>
      <c r="U89" s="73">
        <f t="shared" si="11"/>
        <v>-3383.8205200000002</v>
      </c>
      <c r="V89" s="74">
        <f t="shared" si="18"/>
        <v>-309</v>
      </c>
      <c r="W89" s="71">
        <v>0</v>
      </c>
      <c r="X89" s="75">
        <f t="shared" si="16"/>
        <v>-3692.8205200000002</v>
      </c>
      <c r="Y89" s="91">
        <v>-3692.8165200000003</v>
      </c>
      <c r="Z89" s="94">
        <f t="shared" si="17"/>
        <v>3.9999999999054126E-3</v>
      </c>
    </row>
    <row r="90" spans="1:26" ht="14.25" x14ac:dyDescent="0.2">
      <c r="A90" s="22">
        <v>2440</v>
      </c>
      <c r="B90" s="23" t="s">
        <v>107</v>
      </c>
      <c r="C90" s="51">
        <v>0</v>
      </c>
      <c r="D90" s="52">
        <v>0</v>
      </c>
      <c r="E90" s="52">
        <v>0</v>
      </c>
      <c r="F90" s="52">
        <v>0</v>
      </c>
      <c r="G90" s="53">
        <f t="shared" si="12"/>
        <v>0</v>
      </c>
      <c r="H90" s="54">
        <v>0</v>
      </c>
      <c r="I90" s="55">
        <v>0</v>
      </c>
      <c r="J90" s="61">
        <v>0</v>
      </c>
      <c r="K90" s="63">
        <v>0</v>
      </c>
      <c r="L90" s="63">
        <v>0</v>
      </c>
      <c r="M90" s="62">
        <f t="shared" si="13"/>
        <v>0</v>
      </c>
      <c r="N90" s="64">
        <v>0</v>
      </c>
      <c r="O90" s="64">
        <v>0</v>
      </c>
      <c r="P90" s="25">
        <v>0</v>
      </c>
      <c r="Q90" s="28">
        <f t="shared" si="14"/>
        <v>0</v>
      </c>
      <c r="R90" s="34">
        <v>60</v>
      </c>
      <c r="S90" s="27">
        <f t="shared" si="15"/>
        <v>1.6666666666666666E-2</v>
      </c>
      <c r="T90" s="73">
        <f t="shared" si="10"/>
        <v>0</v>
      </c>
      <c r="U90" s="73">
        <f t="shared" si="11"/>
        <v>0</v>
      </c>
      <c r="V90" s="74">
        <f t="shared" si="18"/>
        <v>0</v>
      </c>
      <c r="W90" s="71">
        <v>0</v>
      </c>
      <c r="X90" s="75">
        <f t="shared" si="16"/>
        <v>0</v>
      </c>
      <c r="Y90" s="91">
        <v>0</v>
      </c>
      <c r="Z90" s="94">
        <f t="shared" si="17"/>
        <v>0</v>
      </c>
    </row>
    <row r="91" spans="1:26" ht="14.25" x14ac:dyDescent="0.2">
      <c r="A91" s="22">
        <v>2440</v>
      </c>
      <c r="B91" s="23" t="s">
        <v>108</v>
      </c>
      <c r="C91" s="51">
        <v>0</v>
      </c>
      <c r="D91" s="52">
        <v>0</v>
      </c>
      <c r="E91" s="52">
        <v>0</v>
      </c>
      <c r="F91" s="52">
        <v>0</v>
      </c>
      <c r="G91" s="53">
        <f t="shared" si="12"/>
        <v>0</v>
      </c>
      <c r="H91" s="54">
        <v>0</v>
      </c>
      <c r="I91" s="55">
        <v>0</v>
      </c>
      <c r="J91" s="61">
        <v>0</v>
      </c>
      <c r="K91" s="63">
        <v>0</v>
      </c>
      <c r="L91" s="63">
        <v>0</v>
      </c>
      <c r="M91" s="62">
        <f t="shared" si="13"/>
        <v>0</v>
      </c>
      <c r="N91" s="64">
        <v>0</v>
      </c>
      <c r="O91" s="64">
        <v>0</v>
      </c>
      <c r="P91" s="25">
        <v>0</v>
      </c>
      <c r="Q91" s="28">
        <f t="shared" si="14"/>
        <v>0</v>
      </c>
      <c r="R91" s="34">
        <v>0</v>
      </c>
      <c r="S91" s="27">
        <f t="shared" si="15"/>
        <v>0</v>
      </c>
      <c r="T91" s="73">
        <f t="shared" si="10"/>
        <v>0</v>
      </c>
      <c r="U91" s="73">
        <f t="shared" si="11"/>
        <v>0</v>
      </c>
      <c r="V91" s="74">
        <f t="shared" si="18"/>
        <v>0</v>
      </c>
      <c r="W91" s="71">
        <v>0</v>
      </c>
      <c r="X91" s="75">
        <f t="shared" si="16"/>
        <v>0</v>
      </c>
      <c r="Y91" s="91">
        <v>0</v>
      </c>
      <c r="Z91" s="94">
        <f t="shared" si="17"/>
        <v>0</v>
      </c>
    </row>
    <row r="92" spans="1:26" ht="14.25" x14ac:dyDescent="0.2">
      <c r="A92" s="22">
        <v>2440</v>
      </c>
      <c r="B92" s="23" t="s">
        <v>109</v>
      </c>
      <c r="C92" s="51">
        <v>0</v>
      </c>
      <c r="D92" s="52">
        <v>0</v>
      </c>
      <c r="E92" s="52">
        <v>0</v>
      </c>
      <c r="F92" s="52">
        <v>0</v>
      </c>
      <c r="G92" s="53">
        <f t="shared" si="12"/>
        <v>0</v>
      </c>
      <c r="H92" s="54">
        <v>0</v>
      </c>
      <c r="I92" s="55">
        <v>0</v>
      </c>
      <c r="J92" s="61">
        <v>-160000</v>
      </c>
      <c r="K92" s="63">
        <v>0</v>
      </c>
      <c r="L92" s="63">
        <v>0</v>
      </c>
      <c r="M92" s="62">
        <f t="shared" si="13"/>
        <v>-160000</v>
      </c>
      <c r="N92" s="64">
        <v>0</v>
      </c>
      <c r="O92" s="64">
        <v>0</v>
      </c>
      <c r="P92" s="25">
        <v>0</v>
      </c>
      <c r="Q92" s="28">
        <f t="shared" si="14"/>
        <v>0</v>
      </c>
      <c r="R92" s="34">
        <v>45</v>
      </c>
      <c r="S92" s="27">
        <f t="shared" si="15"/>
        <v>2.2222222222222223E-2</v>
      </c>
      <c r="T92" s="73">
        <f t="shared" si="10"/>
        <v>0</v>
      </c>
      <c r="U92" s="73">
        <f t="shared" si="11"/>
        <v>-3555.5555555555557</v>
      </c>
      <c r="V92" s="74">
        <f t="shared" si="18"/>
        <v>0</v>
      </c>
      <c r="W92" s="71">
        <v>0</v>
      </c>
      <c r="X92" s="75">
        <f t="shared" si="16"/>
        <v>-3555.5555555555557</v>
      </c>
      <c r="Y92" s="91">
        <v>-3555.5555555555557</v>
      </c>
      <c r="Z92" s="94">
        <f t="shared" si="17"/>
        <v>0</v>
      </c>
    </row>
    <row r="93" spans="1:26" ht="14.25" x14ac:dyDescent="0.2">
      <c r="A93" s="22">
        <v>2440</v>
      </c>
      <c r="B93" s="23" t="s">
        <v>110</v>
      </c>
      <c r="C93" s="56">
        <v>0</v>
      </c>
      <c r="D93" s="57">
        <v>0</v>
      </c>
      <c r="E93" s="57">
        <v>0</v>
      </c>
      <c r="F93" s="57">
        <v>0</v>
      </c>
      <c r="G93" s="58">
        <f t="shared" si="12"/>
        <v>0</v>
      </c>
      <c r="H93" s="59">
        <v>0</v>
      </c>
      <c r="I93" s="60">
        <v>0</v>
      </c>
      <c r="J93" s="65">
        <v>0</v>
      </c>
      <c r="K93" s="66">
        <v>0</v>
      </c>
      <c r="L93" s="66">
        <v>0</v>
      </c>
      <c r="M93" s="67">
        <f t="shared" si="13"/>
        <v>0</v>
      </c>
      <c r="N93" s="68">
        <v>0</v>
      </c>
      <c r="O93" s="68">
        <v>-144136</v>
      </c>
      <c r="P93" s="46">
        <v>0</v>
      </c>
      <c r="Q93" s="48">
        <f t="shared" si="14"/>
        <v>0</v>
      </c>
      <c r="R93" s="49">
        <v>10</v>
      </c>
      <c r="S93" s="50">
        <f t="shared" si="15"/>
        <v>0.1</v>
      </c>
      <c r="T93" s="76">
        <f t="shared" si="10"/>
        <v>0</v>
      </c>
      <c r="U93" s="76">
        <f t="shared" si="11"/>
        <v>0</v>
      </c>
      <c r="V93" s="77">
        <f t="shared" si="18"/>
        <v>-7206.8</v>
      </c>
      <c r="W93" s="85">
        <v>0</v>
      </c>
      <c r="X93" s="78">
        <f t="shared" si="16"/>
        <v>-7206.8</v>
      </c>
      <c r="Y93" s="92">
        <v>-7206.8</v>
      </c>
      <c r="Z93" s="95">
        <f t="shared" si="17"/>
        <v>0</v>
      </c>
    </row>
    <row r="94" spans="1:26" ht="15.75" thickBot="1" x14ac:dyDescent="0.3">
      <c r="A94" s="39"/>
      <c r="B94" s="40" t="s">
        <v>76</v>
      </c>
      <c r="C94" s="79">
        <f>SUM(C15:C93)</f>
        <v>21566950.621699993</v>
      </c>
      <c r="D94" s="80">
        <f t="shared" ref="D94:Z94" si="19">SUM(D15:D93)</f>
        <v>1392400.3068999997</v>
      </c>
      <c r="E94" s="80">
        <f t="shared" si="19"/>
        <v>75148.466799999995</v>
      </c>
      <c r="F94" s="80">
        <f t="shared" si="19"/>
        <v>0</v>
      </c>
      <c r="G94" s="81">
        <f t="shared" si="19"/>
        <v>20099401.848000005</v>
      </c>
      <c r="H94" s="79">
        <f t="shared" si="19"/>
        <v>9375.5232000000015</v>
      </c>
      <c r="I94" s="81">
        <f t="shared" si="19"/>
        <v>0</v>
      </c>
      <c r="J94" s="82">
        <f t="shared" si="19"/>
        <v>11787403.813071914</v>
      </c>
      <c r="K94" s="83">
        <f t="shared" si="19"/>
        <v>460318.30000000005</v>
      </c>
      <c r="L94" s="83">
        <f t="shared" si="19"/>
        <v>120281.71</v>
      </c>
      <c r="M94" s="84">
        <f t="shared" si="19"/>
        <v>11206803.803071914</v>
      </c>
      <c r="N94" s="82">
        <f t="shared" si="19"/>
        <v>20046.951666666668</v>
      </c>
      <c r="O94" s="82">
        <f t="shared" si="19"/>
        <v>4936454</v>
      </c>
      <c r="P94" s="88"/>
      <c r="Q94" s="89"/>
      <c r="R94" s="89"/>
      <c r="S94" s="90"/>
      <c r="T94" s="86">
        <f t="shared" si="19"/>
        <v>663879.91860051826</v>
      </c>
      <c r="U94" s="86">
        <f t="shared" si="19"/>
        <v>394525.53195341071</v>
      </c>
      <c r="V94" s="89">
        <f t="shared" si="19"/>
        <v>72318.96864801865</v>
      </c>
      <c r="W94" s="89">
        <f t="shared" si="19"/>
        <v>-5568.2000000000007</v>
      </c>
      <c r="X94" s="90">
        <f t="shared" si="19"/>
        <v>1125156.2192019473</v>
      </c>
      <c r="Y94" s="93">
        <f t="shared" si="19"/>
        <v>1125219.574498578</v>
      </c>
      <c r="Z94" s="87">
        <f t="shared" si="19"/>
        <v>63.355296630731743</v>
      </c>
    </row>
    <row r="95" spans="1:26" ht="14.25" x14ac:dyDescent="0.2">
      <c r="A95" s="41"/>
      <c r="B95" s="42"/>
      <c r="C95" s="43"/>
      <c r="D95" s="43"/>
      <c r="E95" s="43"/>
      <c r="F95" s="43"/>
      <c r="G95" s="43"/>
      <c r="H95" s="43"/>
      <c r="I95" s="43"/>
      <c r="J95" s="43"/>
      <c r="K95" s="43"/>
      <c r="L95" s="43"/>
      <c r="M95" s="43"/>
      <c r="N95" s="43"/>
      <c r="O95" s="43"/>
      <c r="P95" s="43"/>
      <c r="Q95" s="43"/>
      <c r="R95" s="44"/>
      <c r="S95" s="45"/>
      <c r="T95" s="43"/>
      <c r="U95" s="43"/>
      <c r="V95" s="43"/>
      <c r="W95" s="43"/>
      <c r="X95" s="43"/>
      <c r="Y95" s="43"/>
      <c r="Z95" s="43"/>
    </row>
    <row r="96" spans="1:26" x14ac:dyDescent="0.2">
      <c r="C96" s="20"/>
      <c r="O96" s="21">
        <v>4936454</v>
      </c>
      <c r="Y96" s="21">
        <v>1125219.574498578</v>
      </c>
      <c r="Z96" s="26"/>
    </row>
    <row r="97" spans="3:25" x14ac:dyDescent="0.2">
      <c r="O97" s="120">
        <f>+O94-O96</f>
        <v>0</v>
      </c>
      <c r="Y97" s="120">
        <f>+Y94-Y96</f>
        <v>0</v>
      </c>
    </row>
    <row r="112" spans="3:25" x14ac:dyDescent="0.2">
      <c r="C112" s="20"/>
    </row>
  </sheetData>
  <mergeCells count="16">
    <mergeCell ref="A13:A14"/>
    <mergeCell ref="B13:B14"/>
    <mergeCell ref="A8:B8"/>
    <mergeCell ref="C8:X8"/>
    <mergeCell ref="A9:B9"/>
    <mergeCell ref="C9:X9"/>
    <mergeCell ref="C12:O12"/>
    <mergeCell ref="P12:S12"/>
    <mergeCell ref="T12:X12"/>
    <mergeCell ref="A7:B7"/>
    <mergeCell ref="C7:X7"/>
    <mergeCell ref="A1:Z1"/>
    <mergeCell ref="A2:Z2"/>
    <mergeCell ref="A3:Z3"/>
    <mergeCell ref="A6:B6"/>
    <mergeCell ref="C6:X6"/>
  </mergeCells>
  <dataValidations count="1">
    <dataValidation allowBlank="1" showInputMessage="1" showErrorMessage="1" promptTitle="Date Format" prompt="E.g:  &quot;August 1, 2011&quot;" sqref="Z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Z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Z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Z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Z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Z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Z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Z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Z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Z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Z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Z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Z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Z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Z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xr:uid="{03B78D2F-FBE0-4E70-A682-E194A4449D4C}"/>
  </dataValidations>
  <printOptions horizontalCentered="1"/>
  <pageMargins left="0.11811023622047245" right="0.11811023622047245" top="0.19685039370078741" bottom="0.19685039370078741" header="0.11811023622047245" footer="0.11811023622047245"/>
  <pageSetup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App.2-C_DepExp - 2014</vt:lpstr>
      <vt:lpstr>App.2-C_DepExp - 2015</vt:lpstr>
      <vt:lpstr>App.2-C_DepExp - 2016</vt:lpstr>
      <vt:lpstr>App.2-C_DepExp - 2017</vt:lpstr>
      <vt:lpstr>App.2-C_DepExp - 2018</vt:lpstr>
      <vt:lpstr>App.2-C_DepExp - 2019</vt:lpstr>
      <vt:lpstr>'App.2-C_DepExp - 2014'!Print_Area</vt:lpstr>
      <vt:lpstr>'App.2-C_DepExp - 2015'!Print_Area</vt:lpstr>
      <vt:lpstr>'App.2-C_DepExp - 2016'!Print_Area</vt:lpstr>
      <vt:lpstr>'App.2-C_DepExp - 2017'!Print_Area</vt:lpstr>
      <vt:lpstr>'App.2-C_DepExp - 2018'!Print_Area</vt:lpstr>
      <vt:lpstr>'App.2-C_DepExp - 2019'!Print_Area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Klassen</dc:creator>
  <cp:lastModifiedBy>Jeff Klassen</cp:lastModifiedBy>
  <cp:lastPrinted>2019-04-17T17:11:22Z</cp:lastPrinted>
  <dcterms:created xsi:type="dcterms:W3CDTF">2018-05-10T20:00:48Z</dcterms:created>
  <dcterms:modified xsi:type="dcterms:W3CDTF">2019-04-17T17:11:31Z</dcterms:modified>
</cp:coreProperties>
</file>