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_lphin\Documents\Application Update\New folder\"/>
    </mc:Choice>
  </mc:AlternateContent>
  <bookViews>
    <workbookView xWindow="0" yWindow="0" windowWidth="19200" windowHeight="9408"/>
  </bookViews>
  <sheets>
    <sheet name="Appendix 2-AA_Capital Projects" sheetId="1" r:id="rId1"/>
  </sheets>
  <externalReferences>
    <externalReference r:id="rId2"/>
    <externalReference r:id="rId3"/>
  </externalReferences>
  <definedNames>
    <definedName name="_Key1" localSheetId="0" hidden="1">#REF!</definedName>
    <definedName name="_Key1" hidden="1">#REF!</definedName>
    <definedName name="_Order1" hidden="1">0</definedName>
    <definedName name="_Sort" localSheetId="0" hidden="1">#REF!</definedName>
    <definedName name="_Sort" hidden="1">#REF!</definedName>
    <definedName name="_V1" localSheetId="0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0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aaaaaaa" hidden="1">{#N/A,#N/A,FALSE,"Aging Summary";#N/A,#N/A,FALSE,"Ratio Analysis";#N/A,#N/A,FALSE,"Test 120 Day Accts";#N/A,#N/A,FALSE,"Tickmarks"}</definedName>
    <definedName name="ab" localSheetId="0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0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f" localSheetId="0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Crystal_1_1_WEBI_DataGrid" hidden="1">[1]summary!#REF!</definedName>
    <definedName name="Crystal_1_1_WEBI_HHeading" hidden="1">[1]summary!#REF!</definedName>
    <definedName name="Crystal_1_1_WEBI_Table" hidden="1">[1]summary!#REF!</definedName>
    <definedName name="Crystal_10_1_WEBI_DataGrid" hidden="1">#REF!</definedName>
    <definedName name="Crystal_10_1_WEBI_HHeading" hidden="1">#REF!</definedName>
    <definedName name="Crystal_10_1_WEBI_Table" hidden="1">#REF!</definedName>
    <definedName name="Crystal_12_1_WEBI_DataGrid" hidden="1">#REF!</definedName>
    <definedName name="Crystal_12_1_WEBI_HHeading" hidden="1">#REF!</definedName>
    <definedName name="Crystal_12_1_WEBI_Table" hidden="1">#REF!</definedName>
    <definedName name="Crystal_14_1_WEBI_DataGrid" hidden="1">#REF!</definedName>
    <definedName name="Crystal_14_1_WEBI_HHeading" hidden="1">#REF!</definedName>
    <definedName name="Crystal_14_1_WEBI_Table" hidden="1">#REF!</definedName>
    <definedName name="Crystal_16_1_WEBI_DataGrid" hidden="1">#REF!</definedName>
    <definedName name="Crystal_16_1_WEBI_HHeading" hidden="1">#REF!</definedName>
    <definedName name="Crystal_16_1_WEBI_Table" hidden="1">#REF!</definedName>
    <definedName name="Crystal_18_1_WEBI_DataGrid" hidden="1">#REF!</definedName>
    <definedName name="Crystal_18_1_WEBI_HHeading" hidden="1">#REF!</definedName>
    <definedName name="Crystal_18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5_1_WEBI_DataGrid" hidden="1">#REF!</definedName>
    <definedName name="Crystal_5_1_WEBI_HHeading" hidden="1">#REF!</definedName>
    <definedName name="Crystal_5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d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tet" hidden="1">#REF!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gggggg" localSheetId="0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jhgjh" hidden="1">{#N/A,#N/A,FALSE,"Aging Summary";#N/A,#N/A,FALSE,"Ratio Analysis";#N/A,#N/A,FALSE,"Test 120 Day Accts";#N/A,#N/A,FALSE,"Tickmarks"}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j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K" localSheetId="0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l" localSheetId="0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m" hidden="1">{#N/A,#N/A,FALSE,"Aging Summary";#N/A,#N/A,FALSE,"Ratio Analysis";#N/A,#N/A,FALSE,"Test 120 Day Accts";#N/A,#N/A,FALSE,"Tickmarks"}</definedName>
    <definedName name="MMM" localSheetId="0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o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0">'Appendix 2-AA_Capital Projects'!$A$9:$K$53</definedName>
    <definedName name="rr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tretert" hidden="1">#REF!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hidden="1">{#N/A,#N/A,FALSE,"Aging Summary";#N/A,#N/A,FALSE,"Ratio Analysis";#N/A,#N/A,FALSE,"Test 120 Day Accts";#N/A,#N/A,FALSE,"Tickmarks"}</definedName>
    <definedName name="v" localSheetId="0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0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0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0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hidden="1">{"datatable",#N/A,FALSE,"Cust.Adds_Volumes"}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hidden="1">{"income",#N/A,FALSE,"income_statement"}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hidden="1">{"OM_data",#N/A,FALSE,"O&amp;M Data Table";"OM_regulatory_adjustments",#N/A,FALSE,"O&amp;M Data Table";"OM_select_data",#N/A,FALSE,"O&amp;M Data 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trytry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9" i="1" l="1"/>
  <c r="E50" i="1"/>
  <c r="E47" i="1"/>
  <c r="E31" i="1"/>
  <c r="E52" i="1" l="1"/>
  <c r="E16" i="1" l="1"/>
  <c r="E19" i="1" s="1"/>
  <c r="E32" i="1" l="1"/>
  <c r="E40" i="1" s="1"/>
  <c r="E51" i="1" s="1"/>
  <c r="E53" i="1" s="1"/>
</calcChain>
</file>

<file path=xl/sharedStrings.xml><?xml version="1.0" encoding="utf-8"?>
<sst xmlns="http://schemas.openxmlformats.org/spreadsheetml/2006/main" count="62" uniqueCount="53">
  <si>
    <t>File Number:</t>
  </si>
  <si>
    <t>Exhibit:</t>
  </si>
  <si>
    <t>Tab:</t>
  </si>
  <si>
    <t>Schedule:</t>
  </si>
  <si>
    <t>Page:</t>
  </si>
  <si>
    <t>Date:</t>
  </si>
  <si>
    <t>OEB Appendix 2-AA</t>
  </si>
  <si>
    <t>MIFRS</t>
  </si>
  <si>
    <t>Customer and Generation Connections</t>
  </si>
  <si>
    <t>Externally Initiated Plant Relocations &amp; Expansion</t>
  </si>
  <si>
    <t>Generation Protection, Monitoring and Control</t>
  </si>
  <si>
    <t>Load Demand</t>
  </si>
  <si>
    <t>Metering</t>
  </si>
  <si>
    <t>System Access Total</t>
  </si>
  <si>
    <t>Total</t>
  </si>
  <si>
    <t>Area Conversions</t>
  </si>
  <si>
    <t>Network System Renewal</t>
  </si>
  <si>
    <t>Reactive and Corrective Capital</t>
  </si>
  <si>
    <t>Stations Renewal</t>
  </si>
  <si>
    <t>Underground Renewal - Downtown</t>
  </si>
  <si>
    <t>Underground Renewal - Horseshoe</t>
  </si>
  <si>
    <t>Overhead Infrastructure Relocation</t>
  </si>
  <si>
    <t>SCADAMATE R1 Renewal</t>
  </si>
  <si>
    <t>PILC Piece Outs &amp; Leakers</t>
  </si>
  <si>
    <t>Underground Legacy Infrastructure</t>
  </si>
  <si>
    <t>Overhead System Renewal</t>
  </si>
  <si>
    <t>System Renewal Total</t>
  </si>
  <si>
    <t>Energy Storage Systems</t>
  </si>
  <si>
    <t>Network Condition Monitoring and Control</t>
  </si>
  <si>
    <t>Overhead Momentary Reduction</t>
  </si>
  <si>
    <t>Stations Expansion</t>
  </si>
  <si>
    <t>System Enhancements</t>
  </si>
  <si>
    <t>Handwell Upgrades</t>
  </si>
  <si>
    <t>Polymer SMD-20 Renewal</t>
  </si>
  <si>
    <t>Design Enhancement</t>
  </si>
  <si>
    <t>System Service Total</t>
  </si>
  <si>
    <t>Facilities Management and Security</t>
  </si>
  <si>
    <t>Fleet and Equipment</t>
  </si>
  <si>
    <t>IT/OT Systems</t>
  </si>
  <si>
    <t>Operating Centers Consolidation Plan</t>
  </si>
  <si>
    <t>Program Support</t>
  </si>
  <si>
    <t>General Plant Total</t>
  </si>
  <si>
    <t>AFUDC</t>
  </si>
  <si>
    <t>Other Total</t>
  </si>
  <si>
    <t>Less Renewable Generation Facility Assets and Other Non Rate-Regulated Utility Assets (input as negative)</t>
  </si>
  <si>
    <t>Subtotal</t>
  </si>
  <si>
    <t>Control Operations Reinforcement</t>
  </si>
  <si>
    <t>Capital Programs Table</t>
  </si>
  <si>
    <t>Miscellaneous</t>
  </si>
  <si>
    <t>Programs ($M)</t>
  </si>
  <si>
    <t>EB-2018-0165</t>
  </si>
  <si>
    <t>2A</t>
  </si>
  <si>
    <t>1 of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</si>
</sst>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##,##0.0,,_);_(\(##,##0.0,,\);_(&quot;-&quot;_);_(@_)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right" vertical="top"/>
    </xf>
    <xf numFmtId="0" fontId="3" fillId="2" borderId="1" xfId="1" applyFont="1" applyFill="1" applyBorder="1" applyAlignment="1">
      <alignment horizontal="right" vertical="top"/>
    </xf>
    <xf numFmtId="0" fontId="3" fillId="2" borderId="0" xfId="1" applyFont="1" applyFill="1" applyAlignment="1">
      <alignment horizontal="right" vertical="top"/>
    </xf>
    <xf numFmtId="0" fontId="2" fillId="0" borderId="2" xfId="1" applyFont="1" applyFill="1" applyBorder="1" applyAlignment="1">
      <alignment wrapText="1"/>
    </xf>
    <xf numFmtId="0" fontId="2" fillId="0" borderId="3" xfId="1" applyFont="1" applyFill="1" applyBorder="1" applyAlignment="1">
      <alignment horizontal="center" vertical="center" wrapText="1"/>
    </xf>
    <xf numFmtId="0" fontId="2" fillId="0" borderId="4" xfId="1" applyFont="1" applyFill="1" applyBorder="1" applyAlignment="1">
      <alignment wrapText="1"/>
    </xf>
    <xf numFmtId="0" fontId="2" fillId="0" borderId="5" xfId="1" applyFont="1" applyFill="1" applyBorder="1" applyAlignment="1">
      <alignment horizontal="center"/>
    </xf>
    <xf numFmtId="0" fontId="2" fillId="0" borderId="6" xfId="1" applyFont="1" applyFill="1" applyBorder="1" applyAlignment="1">
      <alignment horizontal="center"/>
    </xf>
    <xf numFmtId="0" fontId="1" fillId="0" borderId="7" xfId="1" applyFont="1" applyFill="1" applyBorder="1" applyAlignment="1">
      <alignment wrapText="1"/>
    </xf>
    <xf numFmtId="164" fontId="1" fillId="0" borderId="8" xfId="1" applyNumberFormat="1" applyFont="1" applyFill="1" applyBorder="1"/>
    <xf numFmtId="0" fontId="2" fillId="3" borderId="7" xfId="1" applyFont="1" applyFill="1" applyBorder="1" applyAlignment="1">
      <alignment wrapText="1"/>
    </xf>
    <xf numFmtId="164" fontId="2" fillId="3" borderId="8" xfId="1" applyNumberFormat="1" applyFont="1" applyFill="1" applyBorder="1"/>
    <xf numFmtId="0" fontId="2" fillId="0" borderId="7" xfId="1" applyFont="1" applyFill="1" applyBorder="1" applyAlignment="1">
      <alignment vertical="top" wrapText="1"/>
    </xf>
    <xf numFmtId="164" fontId="1" fillId="0" borderId="8" xfId="1" applyNumberFormat="1" applyFill="1" applyBorder="1"/>
    <xf numFmtId="0" fontId="2" fillId="0" borderId="9" xfId="1" applyFont="1" applyFill="1" applyBorder="1" applyAlignment="1">
      <alignment wrapText="1"/>
    </xf>
    <xf numFmtId="164" fontId="2" fillId="0" borderId="10" xfId="1" applyNumberFormat="1" applyFont="1" applyFill="1" applyBorder="1"/>
    <xf numFmtId="0" fontId="1" fillId="0" borderId="0" xfId="1" applyFill="1" applyAlignment="1"/>
    <xf numFmtId="164" fontId="1" fillId="0" borderId="0" xfId="1" applyNumberFormat="1" applyFill="1"/>
    <xf numFmtId="0" fontId="0" fillId="0" borderId="0" xfId="0" applyFill="1"/>
    <xf numFmtId="0" fontId="1" fillId="0" borderId="0" xfId="1" applyFill="1"/>
    <xf numFmtId="15" fontId="3" fillId="2" borderId="0" xfId="1" applyNumberFormat="1" applyFont="1" applyFill="1" applyAlignment="1">
      <alignment horizontal="right" vertical="top"/>
    </xf>
    <xf numFmtId="0" fontId="4" fillId="0" borderId="0" xfId="1" applyFont="1" applyAlignment="1">
      <alignment horizontal="center" vertical="top"/>
    </xf>
    <xf numFmtId="0" fontId="1" fillId="0" borderId="0" xfId="1" applyAlignment="1">
      <alignment horizontal="left" wrapText="1"/>
    </xf>
  </cellXfs>
  <cellStyles count="2">
    <cellStyle name="Normal" xfId="0" builtinId="0"/>
    <cellStyle name="Normal 12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\YDrive\THESL\Finance\Internal\Team\Capital%20Services\Month%20End%20Reporting\2014\05.May\Reporting\FA%20Continuity%20Schedule\FA%20Data\Project%20mismatch%20201404%20WD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Finance\Finance%20Division%20Access\Budget%20Reports\2018%20Budget\CIR%202020%20Application%20Submissions\CIR%20Update\2019%20Re-forecast\2019%20CapEx\2015-2019%20Cx_v1.1_2204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YSTAL_PERSIST"/>
      <sheetName val="summary"/>
      <sheetName val="Dist1 opex in capex"/>
      <sheetName val="Dist1 capex opex"/>
      <sheetName val="Dist2 capex in opex"/>
      <sheetName val="Dist2 opex in capex"/>
      <sheetName val="Dist8  capex in opex"/>
      <sheetName val="Dist 8 opex in capex"/>
      <sheetName val="DatesDropDown"/>
      <sheetName val="Drop-Down List"/>
      <sheetName val="Drop-Down Lists"/>
      <sheetName val="EWP RC LIST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-2019 CIR Update"/>
      <sheetName val="Sheet1"/>
      <sheetName val="2018-2019 CIR vs CIR Update"/>
      <sheetName val="2020-24 CIR- Original 2019"/>
      <sheetName val="&gt;&gt;"/>
      <sheetName val="Others"/>
      <sheetName val="2-AB"/>
      <sheetName val="2019 Revised outlook"/>
    </sheetNames>
    <sheetDataSet>
      <sheetData sheetId="0">
        <row r="85">
          <cell r="V85">
            <v>36191.054400000008</v>
          </cell>
        </row>
        <row r="87">
          <cell r="V87">
            <v>4438.7519999999995</v>
          </cell>
        </row>
        <row r="134">
          <cell r="V134">
            <v>566993.18560000008</v>
          </cell>
        </row>
        <row r="135">
          <cell r="V135">
            <v>69540.447999999989</v>
          </cell>
        </row>
        <row r="137">
          <cell r="V137">
            <v>661513.1736000001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GridLines="0" tabSelected="1" view="pageBreakPreview" topLeftCell="A8" zoomScale="70" zoomScaleNormal="90" zoomScaleSheetLayoutView="70" workbookViewId="0">
      <selection activeCell="S33" sqref="S33"/>
    </sheetView>
  </sheetViews>
  <sheetFormatPr defaultColWidth="9.109375" defaultRowHeight="14.4" x14ac:dyDescent="0.3"/>
  <cols>
    <col min="1" max="1" width="36.88671875" customWidth="1"/>
    <col min="2" max="4" width="12.33203125" bestFit="1" customWidth="1"/>
    <col min="5" max="5" width="12.6640625" customWidth="1"/>
    <col min="6" max="6" width="12.5546875" customWidth="1"/>
    <col min="7" max="7" width="13" customWidth="1"/>
    <col min="8" max="8" width="12.6640625" customWidth="1"/>
    <col min="9" max="9" width="11.44140625" customWidth="1"/>
    <col min="10" max="10" width="12.88671875" customWidth="1"/>
    <col min="11" max="11" width="15" bestFit="1" customWidth="1"/>
    <col min="12" max="16384" width="9.109375" style="21"/>
  </cols>
  <sheetData>
    <row r="1" spans="1:11" x14ac:dyDescent="0.3">
      <c r="A1" s="1"/>
      <c r="B1" s="1"/>
      <c r="C1" s="1"/>
      <c r="D1" s="1"/>
      <c r="E1" s="2" t="s">
        <v>0</v>
      </c>
      <c r="F1" s="3" t="s">
        <v>50</v>
      </c>
      <c r="G1" s="3"/>
      <c r="H1" s="3"/>
      <c r="I1" s="3"/>
      <c r="J1" s="3"/>
      <c r="K1" s="3"/>
    </row>
    <row r="2" spans="1:11" x14ac:dyDescent="0.3">
      <c r="A2" s="1"/>
      <c r="B2" s="1"/>
      <c r="C2" s="1"/>
      <c r="D2" s="1"/>
      <c r="E2" s="2" t="s">
        <v>1</v>
      </c>
      <c r="F2" s="4" t="s">
        <v>51</v>
      </c>
      <c r="G2" s="4"/>
      <c r="H2" s="4"/>
      <c r="I2" s="4"/>
      <c r="J2" s="4"/>
      <c r="K2" s="4"/>
    </row>
    <row r="3" spans="1:11" x14ac:dyDescent="0.3">
      <c r="A3" s="1"/>
      <c r="B3" s="1"/>
      <c r="C3" s="1"/>
      <c r="D3" s="1"/>
      <c r="E3" s="2" t="s">
        <v>2</v>
      </c>
      <c r="F3" s="4">
        <v>4</v>
      </c>
      <c r="G3" s="4"/>
      <c r="H3" s="4"/>
      <c r="I3" s="4"/>
      <c r="J3" s="4"/>
      <c r="K3" s="4"/>
    </row>
    <row r="4" spans="1:11" x14ac:dyDescent="0.3">
      <c r="A4" s="1"/>
      <c r="B4" s="1"/>
      <c r="C4" s="1"/>
      <c r="D4" s="1"/>
      <c r="E4" s="2" t="s">
        <v>3</v>
      </c>
      <c r="F4" s="4">
        <v>2</v>
      </c>
      <c r="G4" s="4"/>
      <c r="H4" s="4"/>
      <c r="I4" s="4"/>
      <c r="J4" s="4"/>
      <c r="K4" s="4"/>
    </row>
    <row r="5" spans="1:11" x14ac:dyDescent="0.3">
      <c r="A5" s="1"/>
      <c r="B5" s="1"/>
      <c r="C5" s="1"/>
      <c r="D5" s="1"/>
      <c r="E5" s="2" t="s">
        <v>4</v>
      </c>
      <c r="F5" s="5" t="s">
        <v>52</v>
      </c>
      <c r="G5" s="5"/>
      <c r="H5" s="5"/>
      <c r="I5" s="5"/>
      <c r="J5" s="5"/>
      <c r="K5" s="5"/>
    </row>
    <row r="6" spans="1:11" x14ac:dyDescent="0.3">
      <c r="A6" s="1"/>
      <c r="B6" s="1"/>
      <c r="C6" s="1"/>
      <c r="D6" s="1"/>
      <c r="E6" s="2"/>
      <c r="F6" s="3"/>
      <c r="G6" s="3"/>
      <c r="H6" s="3"/>
      <c r="I6" s="3"/>
      <c r="J6" s="3"/>
      <c r="K6" s="3"/>
    </row>
    <row r="7" spans="1:11" x14ac:dyDescent="0.3">
      <c r="A7" s="1"/>
      <c r="B7" s="1"/>
      <c r="C7" s="1"/>
      <c r="D7" s="1"/>
      <c r="E7" s="2" t="s">
        <v>5</v>
      </c>
      <c r="F7" s="23">
        <v>43585</v>
      </c>
      <c r="G7" s="5"/>
      <c r="H7" s="5"/>
      <c r="I7" s="5"/>
      <c r="J7" s="5"/>
      <c r="K7" s="5"/>
    </row>
    <row r="9" spans="1:11" ht="17.399999999999999" x14ac:dyDescent="0.3">
      <c r="A9" s="24" t="s">
        <v>6</v>
      </c>
      <c r="B9" s="24"/>
      <c r="C9" s="24"/>
      <c r="D9" s="24"/>
      <c r="E9" s="24"/>
      <c r="F9" s="24"/>
      <c r="G9" s="24"/>
      <c r="H9" s="24"/>
      <c r="I9" s="24"/>
      <c r="J9" s="24"/>
      <c r="K9" s="24"/>
    </row>
    <row r="10" spans="1:11" ht="17.399999999999999" x14ac:dyDescent="0.3">
      <c r="A10" s="24" t="s">
        <v>47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15" thickBot="1" x14ac:dyDescent="0.35">
      <c r="A11" s="25"/>
      <c r="B11" s="25"/>
      <c r="C11" s="25"/>
      <c r="D11" s="25"/>
      <c r="E11" s="25"/>
      <c r="F11" s="25"/>
      <c r="G11" s="1"/>
      <c r="H11" s="1"/>
      <c r="I11" s="1"/>
      <c r="J11" s="1"/>
      <c r="K11" s="1"/>
    </row>
    <row r="12" spans="1:11" x14ac:dyDescent="0.3">
      <c r="A12" s="6" t="s">
        <v>49</v>
      </c>
      <c r="B12" s="7">
        <v>2015</v>
      </c>
      <c r="C12" s="7">
        <v>2016</v>
      </c>
      <c r="D12" s="7">
        <v>2017</v>
      </c>
      <c r="E12" s="7">
        <v>2018</v>
      </c>
      <c r="F12" s="7">
        <v>2019</v>
      </c>
      <c r="G12" s="7">
        <v>2020</v>
      </c>
      <c r="H12" s="7">
        <v>2021</v>
      </c>
      <c r="I12" s="7">
        <v>2022</v>
      </c>
      <c r="J12" s="7">
        <v>2023</v>
      </c>
      <c r="K12" s="7">
        <v>2024</v>
      </c>
    </row>
    <row r="13" spans="1:11" x14ac:dyDescent="0.3">
      <c r="A13" s="8"/>
      <c r="B13" s="9" t="s">
        <v>7</v>
      </c>
      <c r="C13" s="9" t="s">
        <v>7</v>
      </c>
      <c r="D13" s="9" t="s">
        <v>7</v>
      </c>
      <c r="E13" s="9" t="s">
        <v>7</v>
      </c>
      <c r="F13" s="9" t="s">
        <v>7</v>
      </c>
      <c r="G13" s="9" t="s">
        <v>7</v>
      </c>
      <c r="H13" s="9" t="s">
        <v>7</v>
      </c>
      <c r="I13" s="9" t="s">
        <v>7</v>
      </c>
      <c r="J13" s="9" t="s">
        <v>7</v>
      </c>
      <c r="K13" s="10" t="s">
        <v>7</v>
      </c>
    </row>
    <row r="14" spans="1:11" x14ac:dyDescent="0.3">
      <c r="A14" s="11" t="s">
        <v>8</v>
      </c>
      <c r="B14" s="12">
        <v>31733805.018313237</v>
      </c>
      <c r="C14" s="12">
        <v>40071276.092426576</v>
      </c>
      <c r="D14" s="12">
        <v>21884421.397319805</v>
      </c>
      <c r="E14" s="12">
        <v>43980366.777272373</v>
      </c>
      <c r="F14" s="12">
        <v>39769658.512353905</v>
      </c>
      <c r="G14" s="12">
        <v>42860776.848495141</v>
      </c>
      <c r="H14" s="12">
        <v>43899496.22380688</v>
      </c>
      <c r="I14" s="12">
        <v>44838390.921924643</v>
      </c>
      <c r="J14" s="12">
        <v>45577979.829311863</v>
      </c>
      <c r="K14" s="12">
        <v>46252305.169773519</v>
      </c>
    </row>
    <row r="15" spans="1:11" ht="27" x14ac:dyDescent="0.3">
      <c r="A15" s="11" t="s">
        <v>9</v>
      </c>
      <c r="B15" s="12">
        <v>2210385.83</v>
      </c>
      <c r="C15" s="12">
        <v>2561027.4800000023</v>
      </c>
      <c r="D15" s="12">
        <v>2599143.2799999993</v>
      </c>
      <c r="E15" s="12">
        <v>5012129.1699999981</v>
      </c>
      <c r="F15" s="12">
        <v>11884595.733050995</v>
      </c>
      <c r="G15" s="12">
        <v>11372686.931654964</v>
      </c>
      <c r="H15" s="12">
        <v>20847314.342201427</v>
      </c>
      <c r="I15" s="12">
        <v>4625353.3108588681</v>
      </c>
      <c r="J15" s="12">
        <v>4682583.3392997161</v>
      </c>
      <c r="K15" s="12">
        <v>4548795.2438911498</v>
      </c>
    </row>
    <row r="16" spans="1:11" s="22" customFormat="1" ht="26.4" x14ac:dyDescent="0.25">
      <c r="A16" s="11" t="s">
        <v>10</v>
      </c>
      <c r="B16" s="12">
        <v>0</v>
      </c>
      <c r="C16" s="12">
        <v>2129811.3199999998</v>
      </c>
      <c r="D16" s="12">
        <v>13401.749999999998</v>
      </c>
      <c r="E16" s="12">
        <f>'[2]2015-2019 CIR Update'!$V$85+'[2]2015-2019 CIR Update'!$V$134</f>
        <v>603184.24000000011</v>
      </c>
      <c r="F16" s="12">
        <v>10874084.000000004</v>
      </c>
      <c r="G16" s="12">
        <v>3713588.176</v>
      </c>
      <c r="H16" s="12">
        <v>2271177.8008958455</v>
      </c>
      <c r="I16" s="12">
        <v>2384800.2902148035</v>
      </c>
      <c r="J16" s="12">
        <v>2549151.4552442753</v>
      </c>
      <c r="K16" s="12">
        <v>2713997.8667585938</v>
      </c>
    </row>
    <row r="17" spans="1:11" x14ac:dyDescent="0.3">
      <c r="A17" s="11" t="s">
        <v>11</v>
      </c>
      <c r="B17" s="12">
        <v>9902803.2072274964</v>
      </c>
      <c r="C17" s="12">
        <v>16797109.856415674</v>
      </c>
      <c r="D17" s="12">
        <v>16228309.227046568</v>
      </c>
      <c r="E17" s="12">
        <v>16391152.747876443</v>
      </c>
      <c r="F17" s="12">
        <v>23522299.619188741</v>
      </c>
      <c r="G17" s="12">
        <v>11299208.455142081</v>
      </c>
      <c r="H17" s="12">
        <v>11439054.832212567</v>
      </c>
      <c r="I17" s="12">
        <v>18484183.553669095</v>
      </c>
      <c r="J17" s="12">
        <v>22589958.960868377</v>
      </c>
      <c r="K17" s="12">
        <v>23646371.711333111</v>
      </c>
    </row>
    <row r="18" spans="1:11" x14ac:dyDescent="0.3">
      <c r="A18" s="11" t="s">
        <v>12</v>
      </c>
      <c r="B18" s="12">
        <v>14500925.381961482</v>
      </c>
      <c r="C18" s="12">
        <v>17402396.045305852</v>
      </c>
      <c r="D18" s="12">
        <v>24771230.75866545</v>
      </c>
      <c r="E18" s="12">
        <v>22007549.44899945</v>
      </c>
      <c r="F18" s="12">
        <v>26077964.297610097</v>
      </c>
      <c r="G18" s="12">
        <v>22593590.761964586</v>
      </c>
      <c r="H18" s="12">
        <v>14839831.999389272</v>
      </c>
      <c r="I18" s="12">
        <v>23571290.150926907</v>
      </c>
      <c r="J18" s="12">
        <v>30584582.762713581</v>
      </c>
      <c r="K18" s="12">
        <v>39196300.72342062</v>
      </c>
    </row>
    <row r="19" spans="1:11" x14ac:dyDescent="0.3">
      <c r="A19" s="13" t="s">
        <v>13</v>
      </c>
      <c r="B19" s="14">
        <v>58347919.437502213</v>
      </c>
      <c r="C19" s="14">
        <v>78961620.794148102</v>
      </c>
      <c r="D19" s="14">
        <v>65496506.413031824</v>
      </c>
      <c r="E19" s="14">
        <f>SUM(E14:E18)</f>
        <v>87994382.38414827</v>
      </c>
      <c r="F19" s="14">
        <v>112128602.16220373</v>
      </c>
      <c r="G19" s="14">
        <v>91839851.17325677</v>
      </c>
      <c r="H19" s="14">
        <v>93296875.198505998</v>
      </c>
      <c r="I19" s="14">
        <v>93904018.227594316</v>
      </c>
      <c r="J19" s="14">
        <v>105984256.34743781</v>
      </c>
      <c r="K19" s="14">
        <v>116357770.715177</v>
      </c>
    </row>
    <row r="20" spans="1:11" x14ac:dyDescent="0.3">
      <c r="A20" s="11" t="s">
        <v>15</v>
      </c>
      <c r="B20" s="12">
        <v>46266818.649431452</v>
      </c>
      <c r="C20" s="12">
        <v>28152639.688921593</v>
      </c>
      <c r="D20" s="12">
        <v>26857706.022282042</v>
      </c>
      <c r="E20" s="12">
        <v>34360583.883763134</v>
      </c>
      <c r="F20" s="12">
        <v>35960771.532619298</v>
      </c>
      <c r="G20" s="12">
        <v>41426772.100229412</v>
      </c>
      <c r="H20" s="12">
        <v>47175431.430087321</v>
      </c>
      <c r="I20" s="12">
        <v>46300706.516855896</v>
      </c>
      <c r="J20" s="12">
        <v>50350442.343099222</v>
      </c>
      <c r="K20" s="12">
        <v>35556131.549577922</v>
      </c>
    </row>
    <row r="21" spans="1:11" x14ac:dyDescent="0.3">
      <c r="A21" s="11" t="s">
        <v>16</v>
      </c>
      <c r="B21" s="12">
        <v>10242946.400864463</v>
      </c>
      <c r="C21" s="12">
        <v>16780825.346222691</v>
      </c>
      <c r="D21" s="12">
        <v>14699157.904574791</v>
      </c>
      <c r="E21" s="12">
        <v>18773090.024706103</v>
      </c>
      <c r="F21" s="12">
        <v>32193183.256444521</v>
      </c>
      <c r="G21" s="12">
        <v>18582649.498525508</v>
      </c>
      <c r="H21" s="12">
        <v>19295011.912819602</v>
      </c>
      <c r="I21" s="12">
        <v>18515259.854196448</v>
      </c>
      <c r="J21" s="12">
        <v>17661814.282533683</v>
      </c>
      <c r="K21" s="12">
        <v>18336909.373201631</v>
      </c>
    </row>
    <row r="22" spans="1:11" x14ac:dyDescent="0.3">
      <c r="A22" s="11" t="s">
        <v>17</v>
      </c>
      <c r="B22" s="12">
        <v>42014081.237430662</v>
      </c>
      <c r="C22" s="12">
        <v>54278336.891057827</v>
      </c>
      <c r="D22" s="12">
        <v>55466555.406863727</v>
      </c>
      <c r="E22" s="12">
        <v>66112904.570493467</v>
      </c>
      <c r="F22" s="12">
        <v>63738203.488129497</v>
      </c>
      <c r="G22" s="12">
        <v>61180353.443880074</v>
      </c>
      <c r="H22" s="12">
        <v>62360833.57265611</v>
      </c>
      <c r="I22" s="12">
        <v>63463429.99371504</v>
      </c>
      <c r="J22" s="12">
        <v>64408931.820238151</v>
      </c>
      <c r="K22" s="12">
        <v>65825476.164635219</v>
      </c>
    </row>
    <row r="23" spans="1:11" x14ac:dyDescent="0.3">
      <c r="A23" s="11" t="s">
        <v>18</v>
      </c>
      <c r="B23" s="12">
        <v>11298465.631097628</v>
      </c>
      <c r="C23" s="12">
        <v>11568748.524087248</v>
      </c>
      <c r="D23" s="12">
        <v>18951954.011257201</v>
      </c>
      <c r="E23" s="12">
        <v>21852900.775730684</v>
      </c>
      <c r="F23" s="12">
        <v>21967242.205634769</v>
      </c>
      <c r="G23" s="12">
        <v>27496152.317801837</v>
      </c>
      <c r="H23" s="12">
        <v>35254614.017035559</v>
      </c>
      <c r="I23" s="12">
        <v>29409699.552259561</v>
      </c>
      <c r="J23" s="12">
        <v>26963665.806952376</v>
      </c>
      <c r="K23" s="12">
        <v>22387715.27585664</v>
      </c>
    </row>
    <row r="24" spans="1:11" x14ac:dyDescent="0.3">
      <c r="A24" s="11" t="s">
        <v>19</v>
      </c>
      <c r="B24" s="12">
        <v>0</v>
      </c>
      <c r="C24" s="12">
        <v>0</v>
      </c>
      <c r="D24" s="12">
        <v>0</v>
      </c>
      <c r="E24" s="12">
        <v>-290.93300926307313</v>
      </c>
      <c r="F24" s="12">
        <v>0</v>
      </c>
      <c r="G24" s="12">
        <v>15091900.474258503</v>
      </c>
      <c r="H24" s="12">
        <v>22467512.724047441</v>
      </c>
      <c r="I24" s="12">
        <v>23882232.732791949</v>
      </c>
      <c r="J24" s="12">
        <v>29983687.190328363</v>
      </c>
      <c r="K24" s="12">
        <v>30562850.316392001</v>
      </c>
    </row>
    <row r="25" spans="1:11" x14ac:dyDescent="0.3">
      <c r="A25" s="11" t="s">
        <v>20</v>
      </c>
      <c r="B25" s="12">
        <v>115492197.77615644</v>
      </c>
      <c r="C25" s="12">
        <v>80683713.610760346</v>
      </c>
      <c r="D25" s="12">
        <v>83100555.567650989</v>
      </c>
      <c r="E25" s="12">
        <v>69067469.835989505</v>
      </c>
      <c r="F25" s="12">
        <v>55820115.017504789</v>
      </c>
      <c r="G25" s="12">
        <v>92954960.033266619</v>
      </c>
      <c r="H25" s="12">
        <v>88739374.515998587</v>
      </c>
      <c r="I25" s="12">
        <v>90291564.727733672</v>
      </c>
      <c r="J25" s="12">
        <v>93130479.529841155</v>
      </c>
      <c r="K25" s="12">
        <v>95168938.116834953</v>
      </c>
    </row>
    <row r="26" spans="1:11" x14ac:dyDescent="0.3">
      <c r="A26" s="11" t="s">
        <v>21</v>
      </c>
      <c r="B26" s="12">
        <v>874247.97958452604</v>
      </c>
      <c r="C26" s="12">
        <v>3113266.2505676341</v>
      </c>
      <c r="D26" s="12">
        <v>2590168.5130583239</v>
      </c>
      <c r="E26" s="12">
        <v>322087.42480597756</v>
      </c>
      <c r="F26" s="12">
        <v>1627651.9334918559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</row>
    <row r="27" spans="1:11" x14ac:dyDescent="0.3">
      <c r="A27" s="11" t="s">
        <v>22</v>
      </c>
      <c r="B27" s="12">
        <v>3497617.6706256755</v>
      </c>
      <c r="C27" s="12">
        <v>4877013.6123874616</v>
      </c>
      <c r="D27" s="12">
        <v>2106533.2005785336</v>
      </c>
      <c r="E27" s="12">
        <v>1065825.2277385755</v>
      </c>
      <c r="F27" s="12">
        <v>1939267.2020909183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</row>
    <row r="28" spans="1:11" x14ac:dyDescent="0.3">
      <c r="A28" s="11" t="s">
        <v>23</v>
      </c>
      <c r="B28" s="12">
        <v>6007832.6892136754</v>
      </c>
      <c r="C28" s="12">
        <v>5743842.6655867239</v>
      </c>
      <c r="D28" s="12">
        <v>1834612.9675219601</v>
      </c>
      <c r="E28" s="12">
        <v>836864.89741433889</v>
      </c>
      <c r="F28" s="12">
        <v>129619.39945633823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</row>
    <row r="29" spans="1:11" x14ac:dyDescent="0.3">
      <c r="A29" s="11" t="s">
        <v>24</v>
      </c>
      <c r="B29" s="12">
        <v>7428081.9983696062</v>
      </c>
      <c r="C29" s="12">
        <v>9883124.9980596434</v>
      </c>
      <c r="D29" s="12">
        <v>9004054.5476214048</v>
      </c>
      <c r="E29" s="12">
        <v>2696636.4098705188</v>
      </c>
      <c r="F29" s="12">
        <v>6024446.9534125589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</row>
    <row r="30" spans="1:11" x14ac:dyDescent="0.3">
      <c r="A30" s="11" t="s">
        <v>25</v>
      </c>
      <c r="B30" s="12">
        <v>61002946.210210703</v>
      </c>
      <c r="C30" s="12">
        <v>51015895.618588388</v>
      </c>
      <c r="D30" s="12">
        <v>35654001.106436871</v>
      </c>
      <c r="E30" s="12">
        <v>30385555.568780463</v>
      </c>
      <c r="F30" s="12">
        <v>24819806.746932723</v>
      </c>
      <c r="G30" s="12">
        <v>49832973.323039725</v>
      </c>
      <c r="H30" s="12">
        <v>50404190.34559276</v>
      </c>
      <c r="I30" s="12">
        <v>51285499.697696909</v>
      </c>
      <c r="J30" s="12">
        <v>56455209.861226387</v>
      </c>
      <c r="K30" s="12">
        <v>57692628.368925937</v>
      </c>
    </row>
    <row r="31" spans="1:11" x14ac:dyDescent="0.3">
      <c r="A31" s="13" t="s">
        <v>26</v>
      </c>
      <c r="B31" s="14">
        <v>304125236.24298483</v>
      </c>
      <c r="C31" s="14">
        <v>266097407.20623952</v>
      </c>
      <c r="D31" s="14">
        <v>250265299.24784589</v>
      </c>
      <c r="E31" s="14">
        <f>SUM(E20:E30)</f>
        <v>245473627.68628347</v>
      </c>
      <c r="F31" s="14">
        <v>244220307.73571727</v>
      </c>
      <c r="G31" s="14">
        <v>306565761.19100165</v>
      </c>
      <c r="H31" s="14">
        <v>325696968.51823735</v>
      </c>
      <c r="I31" s="14">
        <v>323148393.07524949</v>
      </c>
      <c r="J31" s="14">
        <v>338954230.83421934</v>
      </c>
      <c r="K31" s="14">
        <v>325530649.16542429</v>
      </c>
    </row>
    <row r="32" spans="1:11" s="22" customFormat="1" ht="13.2" x14ac:dyDescent="0.25">
      <c r="A32" s="11" t="s">
        <v>27</v>
      </c>
      <c r="B32" s="12">
        <v>0</v>
      </c>
      <c r="C32" s="12">
        <v>0</v>
      </c>
      <c r="D32" s="12">
        <v>0</v>
      </c>
      <c r="E32" s="12">
        <f>'[2]2015-2019 CIR Update'!$V$87+'[2]2015-2019 CIR Update'!$V$135</f>
        <v>73979.199999999983</v>
      </c>
      <c r="F32" s="12">
        <v>7935000</v>
      </c>
      <c r="G32" s="12">
        <v>1003672.4800000004</v>
      </c>
      <c r="H32" s="12">
        <v>3711026.3295970839</v>
      </c>
      <c r="I32" s="12">
        <v>3766446.8561877403</v>
      </c>
      <c r="J32" s="12">
        <v>1007569.7451558399</v>
      </c>
      <c r="K32" s="12">
        <v>1008921.1400589568</v>
      </c>
    </row>
    <row r="33" spans="1:11" x14ac:dyDescent="0.3">
      <c r="A33" s="11" t="s">
        <v>28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>
        <v>7552754.8042316232</v>
      </c>
      <c r="H33" s="12">
        <v>10193821.542046418</v>
      </c>
      <c r="I33" s="12">
        <v>12554825.413050294</v>
      </c>
      <c r="J33" s="12">
        <v>15270307.453994825</v>
      </c>
      <c r="K33" s="12">
        <v>17425000.988154858</v>
      </c>
    </row>
    <row r="34" spans="1:11" x14ac:dyDescent="0.3">
      <c r="A34" s="11" t="s">
        <v>29</v>
      </c>
      <c r="B34" s="12">
        <v>16866.96</v>
      </c>
      <c r="C34" s="12">
        <v>0</v>
      </c>
      <c r="D34" s="12">
        <v>0</v>
      </c>
      <c r="E34" s="12">
        <v>0</v>
      </c>
      <c r="F34" s="12">
        <v>300000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</row>
    <row r="35" spans="1:11" x14ac:dyDescent="0.3">
      <c r="A35" s="11" t="s">
        <v>30</v>
      </c>
      <c r="B35" s="12">
        <v>22981441.200822014</v>
      </c>
      <c r="C35" s="12">
        <v>34455509.402816683</v>
      </c>
      <c r="D35" s="12">
        <v>59426832.936406255</v>
      </c>
      <c r="E35" s="12">
        <v>21041394.050000004</v>
      </c>
      <c r="F35" s="12">
        <v>29072599.335404757</v>
      </c>
      <c r="G35" s="12">
        <v>19487303.200000003</v>
      </c>
      <c r="H35" s="12">
        <v>40006868.353322521</v>
      </c>
      <c r="I35" s="12">
        <v>49318433.463717528</v>
      </c>
      <c r="J35" s="12">
        <v>12480780.493991304</v>
      </c>
      <c r="K35" s="12">
        <v>15154300.667933512</v>
      </c>
    </row>
    <row r="36" spans="1:11" x14ac:dyDescent="0.3">
      <c r="A36" s="11" t="s">
        <v>31</v>
      </c>
      <c r="B36" s="12">
        <v>7142309.7257193811</v>
      </c>
      <c r="C36" s="12">
        <v>17179903.929679371</v>
      </c>
      <c r="D36" s="12">
        <v>12211824.24653733</v>
      </c>
      <c r="E36" s="12">
        <v>9406860.3817870095</v>
      </c>
      <c r="F36" s="12">
        <v>4013190.09182058</v>
      </c>
      <c r="G36" s="12">
        <v>6164303.3112406591</v>
      </c>
      <c r="H36" s="12">
        <v>6179012.5137843434</v>
      </c>
      <c r="I36" s="12">
        <v>5631788.7494177241</v>
      </c>
      <c r="J36" s="12">
        <v>4828059.1330683483</v>
      </c>
      <c r="K36" s="12">
        <v>4936454.6422223113</v>
      </c>
    </row>
    <row r="37" spans="1:11" x14ac:dyDescent="0.3">
      <c r="A37" s="11" t="s">
        <v>32</v>
      </c>
      <c r="B37" s="12">
        <v>4720163.9373979047</v>
      </c>
      <c r="C37" s="12">
        <v>783860.64858916902</v>
      </c>
      <c r="D37" s="12">
        <v>808872.81702397973</v>
      </c>
      <c r="E37" s="12">
        <v>29305.04238625713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</row>
    <row r="38" spans="1:11" x14ac:dyDescent="0.3">
      <c r="A38" s="11" t="s">
        <v>33</v>
      </c>
      <c r="B38" s="12">
        <v>3048474.2241670219</v>
      </c>
      <c r="C38" s="12">
        <v>253537.46838767335</v>
      </c>
      <c r="D38" s="12">
        <v>18237.221998782323</v>
      </c>
      <c r="E38" s="12">
        <v>448915.31747897767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</row>
    <row r="39" spans="1:11" x14ac:dyDescent="0.3">
      <c r="A39" s="11" t="s">
        <v>34</v>
      </c>
      <c r="B39" s="12">
        <v>8761.7014066393513</v>
      </c>
      <c r="C39" s="12">
        <v>630182.09013948892</v>
      </c>
      <c r="D39" s="12">
        <v>-30870.942844042242</v>
      </c>
      <c r="E39" s="12">
        <v>34710.437916046445</v>
      </c>
      <c r="F39" s="12">
        <v>224738.91403733642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</row>
    <row r="40" spans="1:11" ht="13.5" customHeight="1" x14ac:dyDescent="0.3">
      <c r="A40" s="13" t="s">
        <v>35</v>
      </c>
      <c r="B40" s="14">
        <v>37918017.749512963</v>
      </c>
      <c r="C40" s="14">
        <v>53302993.539612383</v>
      </c>
      <c r="D40" s="14">
        <v>72434896.279122293</v>
      </c>
      <c r="E40" s="14">
        <f>SUM(E32:E39)</f>
        <v>31035164.429568294</v>
      </c>
      <c r="F40" s="14">
        <v>41545528.341262676</v>
      </c>
      <c r="G40" s="14">
        <v>34208033.795472287</v>
      </c>
      <c r="H40" s="14">
        <v>60090728.738750361</v>
      </c>
      <c r="I40" s="14">
        <v>71271494.482373282</v>
      </c>
      <c r="J40" s="14">
        <v>33586716.826210313</v>
      </c>
      <c r="K40" s="14">
        <v>38524677.438369647</v>
      </c>
    </row>
    <row r="41" spans="1:11" x14ac:dyDescent="0.3">
      <c r="A41" s="11" t="s">
        <v>36</v>
      </c>
      <c r="B41" s="12">
        <v>15379089.379999999</v>
      </c>
      <c r="C41" s="12">
        <v>9041682.0100000016</v>
      </c>
      <c r="D41" s="12">
        <v>6285716.46</v>
      </c>
      <c r="E41" s="12">
        <v>1745278.9099999997</v>
      </c>
      <c r="F41" s="12">
        <v>3500000</v>
      </c>
      <c r="G41" s="12">
        <v>11610227.396054639</v>
      </c>
      <c r="H41" s="12">
        <v>11772731.682548199</v>
      </c>
      <c r="I41" s="12">
        <v>12119497.82503802</v>
      </c>
      <c r="J41" s="12">
        <v>12320935.188051337</v>
      </c>
      <c r="K41" s="12">
        <v>12596026.029625323</v>
      </c>
    </row>
    <row r="42" spans="1:11" x14ac:dyDescent="0.3">
      <c r="A42" s="11" t="s">
        <v>37</v>
      </c>
      <c r="B42" s="12">
        <v>4111193.5899999989</v>
      </c>
      <c r="C42" s="12">
        <v>3668560.89</v>
      </c>
      <c r="D42" s="12">
        <v>4714363.72</v>
      </c>
      <c r="E42" s="12">
        <v>2939314.04</v>
      </c>
      <c r="F42" s="12">
        <v>3600000</v>
      </c>
      <c r="G42" s="12">
        <v>8572643.7581521105</v>
      </c>
      <c r="H42" s="12">
        <v>8864911.0430412963</v>
      </c>
      <c r="I42" s="12">
        <v>8468586.3379328474</v>
      </c>
      <c r="J42" s="12">
        <v>8730551.7268784754</v>
      </c>
      <c r="K42" s="12">
        <v>7804468.1138471067</v>
      </c>
    </row>
    <row r="43" spans="1:11" x14ac:dyDescent="0.3">
      <c r="A43" s="11" t="s">
        <v>38</v>
      </c>
      <c r="B43" s="12">
        <v>28355710.68</v>
      </c>
      <c r="C43" s="12">
        <v>48554148.469999999</v>
      </c>
      <c r="D43" s="12">
        <v>55351001.560000002</v>
      </c>
      <c r="E43" s="12">
        <v>53695763.239999995</v>
      </c>
      <c r="F43" s="12">
        <v>39325000</v>
      </c>
      <c r="G43" s="12">
        <v>54771663.030399993</v>
      </c>
      <c r="H43" s="12">
        <v>55686344.620551266</v>
      </c>
      <c r="I43" s="12">
        <v>49498847.081588283</v>
      </c>
      <c r="J43" s="12">
        <v>56616778.417013682</v>
      </c>
      <c r="K43" s="12">
        <v>64821041.104326144</v>
      </c>
    </row>
    <row r="44" spans="1:11" x14ac:dyDescent="0.3">
      <c r="A44" s="11" t="s">
        <v>46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12">
        <v>3876508.2042705612</v>
      </c>
      <c r="H44" s="12">
        <v>17381916.676196449</v>
      </c>
      <c r="I44" s="12">
        <v>18881575.106823411</v>
      </c>
      <c r="J44" s="12">
        <v>0</v>
      </c>
      <c r="K44" s="12">
        <v>0</v>
      </c>
    </row>
    <row r="45" spans="1:11" x14ac:dyDescent="0.3">
      <c r="A45" s="11" t="s">
        <v>39</v>
      </c>
      <c r="B45" s="12">
        <v>31588275.699999996</v>
      </c>
      <c r="C45" s="12">
        <v>48276688.699999996</v>
      </c>
      <c r="D45" s="12">
        <v>32197918.429999996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</row>
    <row r="46" spans="1:11" x14ac:dyDescent="0.3">
      <c r="A46" s="11" t="s">
        <v>40</v>
      </c>
      <c r="B46" s="12">
        <v>0</v>
      </c>
      <c r="C46" s="12">
        <v>2162.37</v>
      </c>
      <c r="D46" s="12">
        <v>362028.58999999997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</row>
    <row r="47" spans="1:11" x14ac:dyDescent="0.3">
      <c r="A47" s="13" t="s">
        <v>41</v>
      </c>
      <c r="B47" s="14">
        <v>79434269.349999994</v>
      </c>
      <c r="C47" s="14">
        <v>109543242.44</v>
      </c>
      <c r="D47" s="14">
        <v>98911028.760000005</v>
      </c>
      <c r="E47" s="14">
        <f>SUM(E41:E46)</f>
        <v>58380356.189999998</v>
      </c>
      <c r="F47" s="14">
        <v>46425000</v>
      </c>
      <c r="G47" s="14">
        <v>78831042.388877302</v>
      </c>
      <c r="H47" s="14">
        <v>93705904.022337198</v>
      </c>
      <c r="I47" s="14">
        <v>88968506.351382568</v>
      </c>
      <c r="J47" s="14">
        <v>77668265.331943497</v>
      </c>
      <c r="K47" s="14">
        <v>85221535.247798577</v>
      </c>
    </row>
    <row r="48" spans="1:11" x14ac:dyDescent="0.3">
      <c r="A48" s="11" t="s">
        <v>42</v>
      </c>
      <c r="B48" s="12">
        <v>10805151.180000003</v>
      </c>
      <c r="C48" s="12">
        <v>12515399.80000001</v>
      </c>
      <c r="D48" s="12">
        <v>9802955.9300000034</v>
      </c>
      <c r="E48" s="12">
        <v>8900063.4200000055</v>
      </c>
      <c r="F48" s="12">
        <v>3976667.7832005378</v>
      </c>
      <c r="G48" s="12">
        <v>6007800.4346001651</v>
      </c>
      <c r="H48" s="12">
        <v>8239285.4097941788</v>
      </c>
      <c r="I48" s="12">
        <v>8650156.9694034252</v>
      </c>
      <c r="J48" s="12">
        <v>8880300.4776838347</v>
      </c>
      <c r="K48" s="12">
        <v>7697116.2937209643</v>
      </c>
    </row>
    <row r="49" spans="1:11" ht="13.5" customHeight="1" x14ac:dyDescent="0.3">
      <c r="A49" s="11" t="s">
        <v>48</v>
      </c>
      <c r="B49" s="12">
        <v>789114.29999993532</v>
      </c>
      <c r="C49" s="12">
        <v>-8801680.8175999466</v>
      </c>
      <c r="D49" s="12">
        <v>899737.62080000015</v>
      </c>
      <c r="E49" s="12">
        <f>3879422.58-56000</f>
        <v>3823422.58</v>
      </c>
      <c r="F49" s="12">
        <v>-5316783.82</v>
      </c>
      <c r="G49" s="12">
        <v>955087.2</v>
      </c>
      <c r="H49" s="12">
        <v>797752.5019191606</v>
      </c>
      <c r="I49" s="12">
        <v>1173637.8937998309</v>
      </c>
      <c r="J49" s="12">
        <v>646417.22865753598</v>
      </c>
      <c r="K49" s="12">
        <v>1033817.1008843521</v>
      </c>
    </row>
    <row r="50" spans="1:11" x14ac:dyDescent="0.3">
      <c r="A50" s="13" t="s">
        <v>43</v>
      </c>
      <c r="B50" s="14">
        <v>11594265.479999939</v>
      </c>
      <c r="C50" s="14">
        <v>3713718.9824000634</v>
      </c>
      <c r="D50" s="14">
        <v>10702693.550800003</v>
      </c>
      <c r="E50" s="14">
        <f>SUM(E48:E49)</f>
        <v>12723486.000000006</v>
      </c>
      <c r="F50" s="14">
        <v>-1340116.0367994625</v>
      </c>
      <c r="G50" s="14">
        <v>6962887.6346001653</v>
      </c>
      <c r="H50" s="14">
        <v>9037037.9117133394</v>
      </c>
      <c r="I50" s="14">
        <v>9823794.8632032555</v>
      </c>
      <c r="J50" s="14">
        <v>9526717.7063413709</v>
      </c>
      <c r="K50" s="14">
        <v>8730933.3946053162</v>
      </c>
    </row>
    <row r="51" spans="1:11" x14ac:dyDescent="0.3">
      <c r="A51" s="13" t="s">
        <v>45</v>
      </c>
      <c r="B51" s="14">
        <v>491419708.25999993</v>
      </c>
      <c r="C51" s="14">
        <v>511618982.96240008</v>
      </c>
      <c r="D51" s="14">
        <v>497810424.25080001</v>
      </c>
      <c r="E51" s="14">
        <f>SUM(E19,E31,E40,E47,E50)</f>
        <v>435607016.69</v>
      </c>
      <c r="F51" s="14">
        <v>442979322.20238417</v>
      </c>
      <c r="G51" s="14">
        <v>518407576.18320817</v>
      </c>
      <c r="H51" s="14">
        <v>581827514.38954425</v>
      </c>
      <c r="I51" s="14">
        <v>587116206.99980283</v>
      </c>
      <c r="J51" s="14">
        <v>565720187.04615235</v>
      </c>
      <c r="K51" s="14">
        <v>574365565.96137476</v>
      </c>
    </row>
    <row r="52" spans="1:11" ht="48" customHeight="1" thickBot="1" x14ac:dyDescent="0.35">
      <c r="A52" s="15" t="s">
        <v>44</v>
      </c>
      <c r="B52" s="16">
        <v>-816418.67</v>
      </c>
      <c r="C52" s="16">
        <v>-3182819.0407999996</v>
      </c>
      <c r="D52" s="16">
        <v>-1175508.0949999997</v>
      </c>
      <c r="E52" s="16">
        <f>-'[2]2015-2019 CIR Update'!$V$137</f>
        <v>-661513.1736000001</v>
      </c>
      <c r="F52" s="16">
        <v>-17680538.960000001</v>
      </c>
      <c r="G52" s="16">
        <v>-4418000</v>
      </c>
      <c r="H52" s="16">
        <v>-3064400</v>
      </c>
      <c r="I52" s="16">
        <v>-3167800</v>
      </c>
      <c r="J52" s="16">
        <v>-3318200</v>
      </c>
      <c r="K52" s="16">
        <v>-3468600</v>
      </c>
    </row>
    <row r="53" spans="1:11" ht="15.6" thickTop="1" thickBot="1" x14ac:dyDescent="0.35">
      <c r="A53" s="17" t="s">
        <v>14</v>
      </c>
      <c r="B53" s="18">
        <v>490603289.58999991</v>
      </c>
      <c r="C53" s="18">
        <v>508436163.9216001</v>
      </c>
      <c r="D53" s="18">
        <v>496634916.15579998</v>
      </c>
      <c r="E53" s="18">
        <f>SUM(E51:E52)</f>
        <v>434945503.51639998</v>
      </c>
      <c r="F53" s="18">
        <v>425298783.2423842</v>
      </c>
      <c r="G53" s="18">
        <v>513989576.18320817</v>
      </c>
      <c r="H53" s="18">
        <v>578763114.38954425</v>
      </c>
      <c r="I53" s="18">
        <v>583948406.99980283</v>
      </c>
      <c r="J53" s="18">
        <v>562401987.04615235</v>
      </c>
      <c r="K53" s="18">
        <v>570896965.96137476</v>
      </c>
    </row>
    <row r="54" spans="1:11" x14ac:dyDescent="0.3">
      <c r="A54" s="19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x14ac:dyDescent="0.3">
      <c r="A55" s="19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</sheetData>
  <mergeCells count="3">
    <mergeCell ref="A9:K9"/>
    <mergeCell ref="A10:K10"/>
    <mergeCell ref="A11:F11"/>
  </mergeCells>
  <dataValidations count="1">
    <dataValidation type="list" allowBlank="1" showInputMessage="1" showErrorMessage="1" sqref="B13:K13">
      <formula1>"CGAAP, MIFRS, USGAAP, ASPE"</formula1>
    </dataValidation>
  </dataValidations>
  <printOptions horizontalCentered="1"/>
  <pageMargins left="0.70866141732283472" right="0.70866141732283472" top="1.6141732283464567" bottom="0.6692913385826772" header="0.51181102362204722" footer="0.31496062992125984"/>
  <pageSetup scale="62" fitToHeight="2" orientation="landscape" r:id="rId1"/>
  <headerFooter scaleWithDoc="0">
    <oddHeader>&amp;R&amp;7Toronto Hydro-Electric System Limited
EB-2018-0165
Exhibit U
Tab 2
Schedule 2
Appendix A
FILED:  April 30, 2019
Page 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A9BE3F8399684E98F75AD82101D2E8" ma:contentTypeVersion="0" ma:contentTypeDescription="Create a new document." ma:contentTypeScope="" ma:versionID="64ac6a507758e96d8d3804d4251f128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C2DAE7-8FB6-4266-A6DF-9C6237F27C6D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  <ds:schemaRef ds:uri="12f68b52-648b-46a0-8463-d3282342a499"/>
  </ds:schemaRefs>
</ds:datastoreItem>
</file>

<file path=customXml/itemProps2.xml><?xml version="1.0" encoding="utf-8"?>
<ds:datastoreItem xmlns:ds="http://schemas.openxmlformats.org/officeDocument/2006/customXml" ds:itemID="{3EBFCE27-0597-496D-B497-A9699CB392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1C18EF8-C807-44D2-B2E0-8D7F287398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Appendix 2-AA_Capital Projects</vt:lpstr>
      <vt:lpstr>'Appendix 2-AA_Capital Projects'!Print_Area</vt:lpstr>
    </vt:vector>
  </TitlesOfParts>
  <Company>Toronto Hydro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Zubair Islam</dc:creator>
  <cp:lastModifiedBy>Lisa Phin</cp:lastModifiedBy>
  <cp:lastPrinted>2019-04-27T14:02:11Z</cp:lastPrinted>
  <dcterms:created xsi:type="dcterms:W3CDTF">2018-05-28T13:23:51Z</dcterms:created>
  <dcterms:modified xsi:type="dcterms:W3CDTF">2019-04-29T13:22:14Z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0x01010025A9BE3F8399684E98F75AD82101D2E8</vt:lpwstr>
  </property>
</Properties>
</file>