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_lphin\Documents\Application Update\New folder\"/>
    </mc:Choice>
  </mc:AlternateContent>
  <bookViews>
    <workbookView xWindow="0" yWindow="0" windowWidth="23040" windowHeight="9408"/>
  </bookViews>
  <sheets>
    <sheet name="Sch02==App2-JA" sheetId="8" r:id="rId1"/>
    <sheet name="Sch03==App2-JB" sheetId="9" r:id="rId2"/>
    <sheet name="Sch04==App2-JC" sheetId="7" r:id="rId3"/>
    <sheet name="App.2-L OM&amp;A per Cust FTE" sheetId="6" r:id="rId4"/>
  </sheets>
  <externalReferences>
    <externalReference r:id="rId5"/>
    <externalReference r:id="rId6"/>
    <externalReference r:id="rId7"/>
    <externalReference r:id="rId8"/>
    <externalReference r:id="rId9"/>
  </externalReferences>
  <definedNames>
    <definedName name="_xlnm._FilterDatabase" localSheetId="2" hidden="1">'Sch04==App2-JC'!$A$14:$J$94</definedName>
    <definedName name="_Order1" hidden="1">0</definedName>
    <definedName name="_V1" localSheetId="0" hidden="1">{#N/A,#N/A,FALSE,"Aging Summary";#N/A,#N/A,FALSE,"Ratio Analysis";#N/A,#N/A,FALSE,"Test 120 Day Accts";#N/A,#N/A,FALSE,"Tickmarks"}</definedName>
    <definedName name="_V1" localSheetId="1" hidden="1">{#N/A,#N/A,FALSE,"Aging Summary";#N/A,#N/A,FALSE,"Ratio Analysis";#N/A,#N/A,FALSE,"Test 120 Day Accts";#N/A,#N/A,FALSE,"Tickmarks"}</definedName>
    <definedName name="_V1" localSheetId="2"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2" hidden="1">{#N/A,#N/A,FALSE,"Aging Summary";#N/A,#N/A,FALSE,"Ratio Analysis";#N/A,#N/A,FALSE,"Test 120 Day Accts";#N/A,#N/A,FALSE,"Tickmarks"}</definedName>
    <definedName name="a" hidden="1">{#N/A,#N/A,FALSE,"Aging Summary";#N/A,#N/A,FALSE,"Ratio Analysis";#N/A,#N/A,FALSE,"Test 120 Day Accts";#N/A,#N/A,FALSE,"Tickmarks"}</definedName>
    <definedName name="ab" localSheetId="0" hidden="1">{#N/A,#N/A,FALSE,"Aging Summary";#N/A,#N/A,FALSE,"Ratio Analysis";#N/A,#N/A,FALSE,"Test 120 Day Accts";#N/A,#N/A,FALSE,"Tickmarks"}</definedName>
    <definedName name="ab" localSheetId="1" hidden="1">{#N/A,#N/A,FALSE,"Aging Summary";#N/A,#N/A,FALSE,"Ratio Analysis";#N/A,#N/A,FALSE,"Test 120 Day Accts";#N/A,#N/A,FALSE,"Tickmarks"}</definedName>
    <definedName name="ab" localSheetId="2"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localSheetId="1" hidden="1">{#N/A,#N/A,FALSE,"Aging Summary";#N/A,#N/A,FALSE,"Ratio Analysis";#N/A,#N/A,FALSE,"Test 120 Day Accts";#N/A,#N/A,FALSE,"Tickmarks"}</definedName>
    <definedName name="abc" localSheetId="2"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localSheetId="1" hidden="1">{#N/A,#N/A,FALSE,"Aging Summary";#N/A,#N/A,FALSE,"Ratio Analysis";#N/A,#N/A,FALSE,"Test 120 Day Accts";#N/A,#N/A,FALSE,"Tickmarks"}</definedName>
    <definedName name="adf" localSheetId="2" hidden="1">{#N/A,#N/A,FALSE,"Aging Summary";#N/A,#N/A,FALSE,"Ratio Analysis";#N/A,#N/A,FALSE,"Test 120 Day Accts";#N/A,#N/A,FALSE,"Tickmarks"}</definedName>
    <definedName name="adf" hidden="1">{#N/A,#N/A,FALSE,"Aging Summary";#N/A,#N/A,FALSE,"Ratio Analysis";#N/A,#N/A,FALSE,"Test 120 Day Accts";#N/A,#N/A,FALSE,"Tickmarks"}</definedName>
    <definedName name="AS2DocOpenMode" hidden="1">"AS2DocumentEdit"</definedName>
    <definedName name="AS2HasNoAutoHeaderFooter" hidden="1">" "</definedName>
    <definedName name="BridgeYear">'[1]LDC Info'!$E$26</definedName>
    <definedName name="DIV">[2]Map_AG!#REF!</definedName>
    <definedName name="DIV_Name1">[2]Map_AG!#REF!</definedName>
    <definedName name="FISCALYEAR_ACTUAL">[3]ControlSheet!$E$8</definedName>
    <definedName name="FS_LIST">'[4]Supporting Info'!$A$15:$A$38</definedName>
    <definedName name="FSImpact_OEB">'[4]Supporting Info'!$E$16:$E$34</definedName>
    <definedName name="ggggggg" localSheetId="0" hidden="1">{#N/A,#N/A,FALSE,"Aging Summary";#N/A,#N/A,FALSE,"Ratio Analysis";#N/A,#N/A,FALSE,"Test 120 Day Accts";#N/A,#N/A,FALSE,"Tickmarks"}</definedName>
    <definedName name="ggggggg" localSheetId="1" hidden="1">{#N/A,#N/A,FALSE,"Aging Summary";#N/A,#N/A,FALSE,"Ratio Analysis";#N/A,#N/A,FALSE,"Test 120 Day Accts";#N/A,#N/A,FALSE,"Tickmarks"}</definedName>
    <definedName name="ggggggg" localSheetId="2" hidden="1">{#N/A,#N/A,FALSE,"Aging Summary";#N/A,#N/A,FALSE,"Ratio Analysis";#N/A,#N/A,FALSE,"Test 120 Day Accts";#N/A,#N/A,FALSE,"Tickmarks"}</definedName>
    <definedName name="ggggggg" hidden="1">{#N/A,#N/A,FALSE,"Aging Summary";#N/A,#N/A,FALSE,"Ratio Analysis";#N/A,#N/A,FALSE,"Test 120 Day Accts";#N/A,#N/A,FALSE,"Tickmarks"}</definedName>
    <definedName name="K" localSheetId="0" hidden="1">{#N/A,#N/A,FALSE,"Aging Summary";#N/A,#N/A,FALSE,"Ratio Analysis";#N/A,#N/A,FALSE,"Test 120 Day Accts";#N/A,#N/A,FALSE,"Tickmarks"}</definedName>
    <definedName name="K" localSheetId="1" hidden="1">{#N/A,#N/A,FALSE,"Aging Summary";#N/A,#N/A,FALSE,"Ratio Analysis";#N/A,#N/A,FALSE,"Test 120 Day Accts";#N/A,#N/A,FALSE,"Tickmarks"}</definedName>
    <definedName name="K" localSheetId="2" hidden="1">{#N/A,#N/A,FALSE,"Aging Summary";#N/A,#N/A,FALSE,"Ratio Analysis";#N/A,#N/A,FALSE,"Test 120 Day Accts";#N/A,#N/A,FALSE,"Tickmarks"}</definedName>
    <definedName name="K" hidden="1">{#N/A,#N/A,FALSE,"Aging Summary";#N/A,#N/A,FALSE,"Ratio Analysis";#N/A,#N/A,FALSE,"Test 120 Day Accts";#N/A,#N/A,FALSE,"Tickmarks"}</definedName>
    <definedName name="l" localSheetId="0" hidden="1">{#N/A,#N/A,FALSE,"Aging Summary";#N/A,#N/A,FALSE,"Ratio Analysis";#N/A,#N/A,FALSE,"Test 120 Day Accts";#N/A,#N/A,FALSE,"Tickmarks"}</definedName>
    <definedName name="l" localSheetId="1" hidden="1">{#N/A,#N/A,FALSE,"Aging Summary";#N/A,#N/A,FALSE,"Ratio Analysis";#N/A,#N/A,FALSE,"Test 120 Day Accts";#N/A,#N/A,FALSE,"Tickmarks"}</definedName>
    <definedName name="l" localSheetId="2"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AP_DIV">[2]Map_AG!#REF!</definedName>
    <definedName name="MMM" localSheetId="0" hidden="1">{#N/A,#N/A,FALSE,"Aging Summary";#N/A,#N/A,FALSE,"Ratio Analysis";#N/A,#N/A,FALSE,"Test 120 Day Accts";#N/A,#N/A,FALSE,"Tickmarks"}</definedName>
    <definedName name="MMM" localSheetId="1" hidden="1">{#N/A,#N/A,FALSE,"Aging Summary";#N/A,#N/A,FALSE,"Ratio Analysis";#N/A,#N/A,FALSE,"Test 120 Day Accts";#N/A,#N/A,FALSE,"Tickmarks"}</definedName>
    <definedName name="MMM" localSheetId="2" hidden="1">{#N/A,#N/A,FALSE,"Aging Summary";#N/A,#N/A,FALSE,"Ratio Analysis";#N/A,#N/A,FALSE,"Test 120 Day Accts";#N/A,#N/A,FALSE,"Tickmarks"}</definedName>
    <definedName name="MMM" hidden="1">{#N/A,#N/A,FALSE,"Aging Summary";#N/A,#N/A,FALSE,"Ratio Analysis";#N/A,#N/A,FALSE,"Test 120 Day Accts";#N/A,#N/A,FALSE,"Tickmarks"}</definedName>
    <definedName name="_xlnm.Print_Area" localSheetId="3">'App.2-L OM&amp;A per Cust FTE'!$B$9:$J$39</definedName>
    <definedName name="_xlnm.Print_Area" localSheetId="0">'Sch02==App2-JA'!$A$9:$N$71</definedName>
    <definedName name="_xlnm.Print_Area" localSheetId="1">'Sch03==App2-JB'!$A$10:$G$67</definedName>
    <definedName name="_xlnm.Print_Area" localSheetId="2">'Sch04==App2-JC'!$A$9:$J$90</definedName>
    <definedName name="_xlnm.Print_Titles" localSheetId="0">'Sch02==App2-JA'!$9:$10</definedName>
    <definedName name="_xlnm.Print_Titles" localSheetId="1">'Sch03==App2-JB'!$10:$15</definedName>
    <definedName name="_xlnm.Print_Titles" localSheetId="2">'Sch04==App2-JC'!$9:$14</definedName>
    <definedName name="PRIORFISCALYEAR_ACTUAL">[3]ControlSheet!$E$9</definedName>
    <definedName name="PROFITCENTER">[3]ControlSheet!$E$22</definedName>
    <definedName name="RebaseYear">'[1]LDC Info'!$E$28</definedName>
    <definedName name="SAPCrosstab1" localSheetId="1">#REF!</definedName>
    <definedName name="SAPCrosstab1">#REF!</definedName>
    <definedName name="SAPCrosstab3" localSheetId="1">#REF!</definedName>
    <definedName name="SAPCrosstab3">#REF!</definedName>
    <definedName name="SAPCrosstab4" localSheetId="1">#REF!</definedName>
    <definedName name="SAPCrosstab4">#REF!</definedName>
    <definedName name="SAPCrosstab5" localSheetId="1">#REF!</definedName>
    <definedName name="SAPCrosstab5">#REF!</definedName>
    <definedName name="SCENARIO_ACTUAL">[3]ControlSheet!$E$13</definedName>
    <definedName name="SCENARIO_BUDGET">[3]ControlSheet!$E$14</definedName>
    <definedName name="SCENARIO_BUDGET2">[3]ControlSheet!$E$15</definedName>
    <definedName name="Segment">'[4]Supporting Info'!$E$41:$E$101</definedName>
    <definedName name="TestYear">'[1]LDC Info'!$E$24</definedName>
    <definedName name="TIMEPERIOD">[3]ControlSheet!$E$16</definedName>
    <definedName name="v" localSheetId="0" hidden="1">{#N/A,#N/A,FALSE,"Aging Summary";#N/A,#N/A,FALSE,"Ratio Analysis";#N/A,#N/A,FALSE,"Test 120 Day Accts";#N/A,#N/A,FALSE,"Tickmarks"}</definedName>
    <definedName name="v" localSheetId="1" hidden="1">{#N/A,#N/A,FALSE,"Aging Summary";#N/A,#N/A,FALSE,"Ratio Analysis";#N/A,#N/A,FALSE,"Test 120 Day Accts";#N/A,#N/A,FALSE,"Tickmarks"}</definedName>
    <definedName name="v" localSheetId="2"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localSheetId="1" hidden="1">{#N/A,#N/A,FALSE,"Aging Summary";#N/A,#N/A,FALSE,"Ratio Analysis";#N/A,#N/A,FALSE,"Test 120 Day Accts";#N/A,#N/A,FALSE,"Tickmarks"}</definedName>
    <definedName name="vbbbbbbbbb" localSheetId="2" hidden="1">{#N/A,#N/A,FALSE,"Aging Summary";#N/A,#N/A,FALSE,"Ratio Analysis";#N/A,#N/A,FALSE,"Test 120 Day Accts";#N/A,#N/A,FALSE,"Tickmarks"}</definedName>
    <definedName name="vbbbbbbbbb"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1"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localSheetId="2"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1"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localSheetId="2"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YTD_AG_Actual">[5]YTD_AG!$B$4:$N$64</definedName>
    <definedName name="YTD_AG_Plan">[5]YTD_AG!$B$70:$N$99</definedName>
    <definedName name="YTD_AG_PY">[5]YTD_AG!$B$173:$N$233</definedName>
    <definedName name="YTD_AG_Target">[5]YTD_AG!$B$107:$N$167</definedName>
    <definedName name="YTD_AGU_Actual">[5]YTD_AG_Unit!$B$4:$N$34</definedName>
    <definedName name="YTD_AGU_Plan">[5]YTD_AG_Unit!$B$40:$N$70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9" l="1"/>
  <c r="C55" i="9"/>
  <c r="D15" i="9" s="1"/>
  <c r="D55" i="9" s="1"/>
  <c r="E15" i="9" s="1"/>
  <c r="E55" i="9" s="1"/>
  <c r="F15" i="9" s="1"/>
  <c r="F55" i="9" s="1"/>
  <c r="G15" i="9" s="1"/>
  <c r="G55" i="9" s="1"/>
  <c r="B17" i="8" l="1"/>
  <c r="C17" i="8"/>
  <c r="D17" i="8"/>
  <c r="E17" i="8"/>
  <c r="E18" i="8" s="1"/>
  <c r="F17" i="8"/>
  <c r="G17" i="8"/>
  <c r="H17" i="8"/>
  <c r="H19" i="8" s="1"/>
  <c r="D18" i="8"/>
  <c r="G18" i="8"/>
  <c r="H18" i="8"/>
  <c r="B25" i="8"/>
  <c r="C25" i="8"/>
  <c r="D25" i="8"/>
  <c r="D26" i="8" s="1"/>
  <c r="E25" i="8"/>
  <c r="F25" i="8"/>
  <c r="G25" i="8"/>
  <c r="H25" i="8"/>
  <c r="H26" i="8" s="1"/>
  <c r="F26" i="8"/>
  <c r="G26" i="8"/>
  <c r="C28" i="8"/>
  <c r="D28" i="8"/>
  <c r="D29" i="8" s="1"/>
  <c r="F28" i="8"/>
  <c r="G28" i="8"/>
  <c r="H28" i="8"/>
  <c r="H29" i="8" s="1"/>
  <c r="G29" i="8"/>
  <c r="B31" i="8"/>
  <c r="C31" i="8"/>
  <c r="D31" i="8"/>
  <c r="D32" i="8" s="1"/>
  <c r="F31" i="8"/>
  <c r="G31" i="8"/>
  <c r="H31" i="8"/>
  <c r="H32" i="8" s="1"/>
  <c r="G32" i="8"/>
  <c r="B35" i="8"/>
  <c r="C35" i="8"/>
  <c r="D35" i="8"/>
  <c r="E35" i="8"/>
  <c r="F35" i="8"/>
  <c r="G35" i="8"/>
  <c r="H35" i="8"/>
  <c r="B36" i="8"/>
  <c r="C36" i="8"/>
  <c r="D36" i="8"/>
  <c r="E36" i="8"/>
  <c r="F36" i="8"/>
  <c r="G36" i="8"/>
  <c r="H36" i="8"/>
  <c r="B37" i="8"/>
  <c r="C37" i="8"/>
  <c r="D37" i="8"/>
  <c r="E37" i="8"/>
  <c r="F37" i="8"/>
  <c r="F44" i="8" s="1"/>
  <c r="F45" i="8" s="1"/>
  <c r="G37" i="8"/>
  <c r="H37" i="8"/>
  <c r="B38" i="8"/>
  <c r="C38" i="8"/>
  <c r="C44" i="8" s="1"/>
  <c r="D38" i="8"/>
  <c r="E38" i="8"/>
  <c r="F38" i="8"/>
  <c r="G38" i="8"/>
  <c r="G44" i="8" s="1"/>
  <c r="G45" i="8" s="1"/>
  <c r="H38" i="8"/>
  <c r="B39" i="8"/>
  <c r="C39" i="8"/>
  <c r="D39" i="8"/>
  <c r="D44" i="8" s="1"/>
  <c r="D45" i="8" s="1"/>
  <c r="E39" i="8"/>
  <c r="F39" i="8"/>
  <c r="G39" i="8"/>
  <c r="H39" i="8"/>
  <c r="H44" i="8" s="1"/>
  <c r="H45" i="8" s="1"/>
  <c r="B40" i="8"/>
  <c r="C40" i="8"/>
  <c r="D40" i="8"/>
  <c r="E40" i="8"/>
  <c r="F40" i="8"/>
  <c r="G40" i="8"/>
  <c r="H40" i="8"/>
  <c r="B41" i="8"/>
  <c r="C41" i="8"/>
  <c r="D41" i="8"/>
  <c r="E41" i="8"/>
  <c r="F41" i="8"/>
  <c r="G41" i="8"/>
  <c r="H41" i="8"/>
  <c r="B42" i="8"/>
  <c r="C42" i="8"/>
  <c r="D42" i="8"/>
  <c r="E42" i="8"/>
  <c r="F42" i="8"/>
  <c r="G42" i="8"/>
  <c r="H42" i="8"/>
  <c r="B43" i="8"/>
  <c r="C43" i="8"/>
  <c r="D43" i="8"/>
  <c r="E56" i="8" s="1"/>
  <c r="E43" i="8"/>
  <c r="F43" i="8"/>
  <c r="G43" i="8"/>
  <c r="H43" i="8"/>
  <c r="B44" i="8"/>
  <c r="E44" i="8"/>
  <c r="B48" i="8"/>
  <c r="C48" i="8"/>
  <c r="E48" i="8"/>
  <c r="G48" i="8"/>
  <c r="I48" i="8"/>
  <c r="K48" i="8"/>
  <c r="M48" i="8"/>
  <c r="B49" i="8"/>
  <c r="D49" i="8" s="1"/>
  <c r="C49" i="8"/>
  <c r="E49" i="8"/>
  <c r="E57" i="8" s="1"/>
  <c r="E59" i="8" s="1"/>
  <c r="F49" i="8"/>
  <c r="G49" i="8"/>
  <c r="I49" i="8"/>
  <c r="I57" i="8" s="1"/>
  <c r="I59" i="8" s="1"/>
  <c r="J49" i="8"/>
  <c r="K49" i="8"/>
  <c r="M49" i="8"/>
  <c r="M57" i="8" s="1"/>
  <c r="M59" i="8" s="1"/>
  <c r="N49" i="8"/>
  <c r="B50" i="8"/>
  <c r="C50" i="8"/>
  <c r="D50" i="8"/>
  <c r="E50" i="8"/>
  <c r="F50" i="8" s="1"/>
  <c r="G50" i="8"/>
  <c r="I50" i="8"/>
  <c r="J50" i="8" s="1"/>
  <c r="K50" i="8"/>
  <c r="M50" i="8"/>
  <c r="N50" i="8" s="1"/>
  <c r="B51" i="8"/>
  <c r="C51" i="8"/>
  <c r="F51" i="8" s="1"/>
  <c r="D51" i="8"/>
  <c r="E51" i="8"/>
  <c r="G51" i="8"/>
  <c r="J51" i="8" s="1"/>
  <c r="H51" i="8"/>
  <c r="I51" i="8"/>
  <c r="K51" i="8"/>
  <c r="N51" i="8" s="1"/>
  <c r="L51" i="8"/>
  <c r="M51" i="8"/>
  <c r="B52" i="8"/>
  <c r="D52" i="8" s="1"/>
  <c r="C52" i="8"/>
  <c r="F52" i="8" s="1"/>
  <c r="E52" i="8"/>
  <c r="G52" i="8"/>
  <c r="H52" i="8" s="1"/>
  <c r="I52" i="8"/>
  <c r="K52" i="8"/>
  <c r="L52" i="8" s="1"/>
  <c r="M52" i="8"/>
  <c r="B53" i="8"/>
  <c r="D53" i="8" s="1"/>
  <c r="C53" i="8"/>
  <c r="E53" i="8"/>
  <c r="H53" i="8" s="1"/>
  <c r="F53" i="8"/>
  <c r="G53" i="8"/>
  <c r="I53" i="8"/>
  <c r="L53" i="8" s="1"/>
  <c r="J53" i="8"/>
  <c r="K53" i="8"/>
  <c r="M53" i="8"/>
  <c r="N53" i="8"/>
  <c r="B54" i="8"/>
  <c r="C54" i="8"/>
  <c r="D54" i="8"/>
  <c r="E54" i="8"/>
  <c r="F54" i="8" s="1"/>
  <c r="G54" i="8"/>
  <c r="I54" i="8"/>
  <c r="J54" i="8" s="1"/>
  <c r="K54" i="8"/>
  <c r="M54" i="8"/>
  <c r="N54" i="8" s="1"/>
  <c r="B55" i="8"/>
  <c r="C55" i="8"/>
  <c r="F55" i="8" s="1"/>
  <c r="D55" i="8"/>
  <c r="E55" i="8"/>
  <c r="G55" i="8"/>
  <c r="J55" i="8" s="1"/>
  <c r="H55" i="8"/>
  <c r="I55" i="8"/>
  <c r="K55" i="8"/>
  <c r="N55" i="8" s="1"/>
  <c r="L55" i="8"/>
  <c r="M55" i="8"/>
  <c r="A56" i="8"/>
  <c r="D56" i="8"/>
  <c r="G56" i="8"/>
  <c r="J56" i="8" s="1"/>
  <c r="I56" i="8"/>
  <c r="K56" i="8"/>
  <c r="N56" i="8" s="1"/>
  <c r="L56" i="8"/>
  <c r="M56" i="8"/>
  <c r="B59" i="8"/>
  <c r="I13" i="7"/>
  <c r="J13" i="7"/>
  <c r="I17" i="7"/>
  <c r="J17" i="7"/>
  <c r="I18" i="7"/>
  <c r="J18" i="7"/>
  <c r="I19" i="7"/>
  <c r="J19" i="7"/>
  <c r="I20" i="7"/>
  <c r="J20" i="7"/>
  <c r="I21" i="7"/>
  <c r="J21" i="7"/>
  <c r="I22" i="7"/>
  <c r="J22" i="7"/>
  <c r="I23" i="7"/>
  <c r="J23" i="7"/>
  <c r="I24" i="7"/>
  <c r="J24" i="7"/>
  <c r="I25" i="7"/>
  <c r="J25" i="7"/>
  <c r="I26" i="7"/>
  <c r="J26" i="7"/>
  <c r="I27" i="7"/>
  <c r="J27" i="7"/>
  <c r="I28" i="7"/>
  <c r="J28" i="7"/>
  <c r="C29" i="7"/>
  <c r="C85" i="7" s="1"/>
  <c r="D29" i="7"/>
  <c r="D85" i="7" s="1"/>
  <c r="E29" i="7"/>
  <c r="F29" i="7"/>
  <c r="G29" i="7"/>
  <c r="G85" i="7" s="1"/>
  <c r="H29" i="7"/>
  <c r="I29" i="7" s="1"/>
  <c r="I32" i="7"/>
  <c r="J32" i="7"/>
  <c r="I33" i="7"/>
  <c r="J33" i="7"/>
  <c r="I34" i="7"/>
  <c r="J34" i="7"/>
  <c r="I35" i="7"/>
  <c r="J35" i="7"/>
  <c r="C36" i="7"/>
  <c r="D36" i="7"/>
  <c r="E36" i="7"/>
  <c r="F36" i="7"/>
  <c r="G36" i="7"/>
  <c r="H36" i="7"/>
  <c r="I36" i="7" s="1"/>
  <c r="I39" i="7"/>
  <c r="J39" i="7"/>
  <c r="C40" i="7"/>
  <c r="D40" i="7"/>
  <c r="E40" i="7"/>
  <c r="F40" i="7"/>
  <c r="I40" i="7" s="1"/>
  <c r="G40" i="7"/>
  <c r="H40" i="7"/>
  <c r="J40" i="7"/>
  <c r="I43" i="7"/>
  <c r="J43" i="7"/>
  <c r="I44" i="7"/>
  <c r="J44" i="7"/>
  <c r="I45" i="7"/>
  <c r="J45" i="7"/>
  <c r="C46" i="7"/>
  <c r="D46" i="7"/>
  <c r="E46" i="7"/>
  <c r="F46" i="7"/>
  <c r="G46" i="7"/>
  <c r="H46" i="7"/>
  <c r="I46" i="7" s="1"/>
  <c r="I49" i="7"/>
  <c r="J49" i="7"/>
  <c r="I50" i="7"/>
  <c r="J50" i="7"/>
  <c r="I51" i="7"/>
  <c r="J51" i="7"/>
  <c r="I52" i="7"/>
  <c r="J52" i="7"/>
  <c r="C53" i="7"/>
  <c r="D53" i="7"/>
  <c r="E53" i="7"/>
  <c r="F53" i="7"/>
  <c r="G53" i="7"/>
  <c r="H53" i="7"/>
  <c r="I53" i="7" s="1"/>
  <c r="I56" i="7"/>
  <c r="J56" i="7"/>
  <c r="C57" i="7"/>
  <c r="D57" i="7"/>
  <c r="E57" i="7"/>
  <c r="F57" i="7"/>
  <c r="I57" i="7" s="1"/>
  <c r="G57" i="7"/>
  <c r="H57" i="7"/>
  <c r="J57" i="7"/>
  <c r="I60" i="7"/>
  <c r="J60" i="7"/>
  <c r="I61" i="7"/>
  <c r="J61" i="7"/>
  <c r="I62" i="7"/>
  <c r="J62" i="7"/>
  <c r="I63" i="7"/>
  <c r="J63" i="7"/>
  <c r="C64" i="7"/>
  <c r="D64" i="7"/>
  <c r="E64" i="7"/>
  <c r="F64" i="7"/>
  <c r="I64" i="7" s="1"/>
  <c r="G64" i="7"/>
  <c r="H64" i="7"/>
  <c r="J64" i="7"/>
  <c r="I67" i="7"/>
  <c r="J67" i="7"/>
  <c r="I68" i="7"/>
  <c r="J68" i="7"/>
  <c r="I69" i="7"/>
  <c r="J69" i="7"/>
  <c r="C70" i="7"/>
  <c r="D70" i="7"/>
  <c r="E70" i="7"/>
  <c r="F70" i="7"/>
  <c r="G70" i="7"/>
  <c r="H70" i="7"/>
  <c r="I70" i="7" s="1"/>
  <c r="I73" i="7"/>
  <c r="J73" i="7"/>
  <c r="C74" i="7"/>
  <c r="D74" i="7"/>
  <c r="E74" i="7"/>
  <c r="F74" i="7"/>
  <c r="I74" i="7" s="1"/>
  <c r="G74" i="7"/>
  <c r="H74" i="7"/>
  <c r="J74" i="7"/>
  <c r="I77" i="7"/>
  <c r="J77" i="7"/>
  <c r="I78" i="7"/>
  <c r="J78" i="7"/>
  <c r="I79" i="7"/>
  <c r="J79" i="7"/>
  <c r="I80" i="7"/>
  <c r="J80" i="7"/>
  <c r="I81" i="7"/>
  <c r="J81" i="7"/>
  <c r="C82" i="7"/>
  <c r="D82" i="7"/>
  <c r="E82" i="7"/>
  <c r="F82" i="7"/>
  <c r="G82" i="7"/>
  <c r="H82" i="7"/>
  <c r="I82" i="7" s="1"/>
  <c r="I84" i="7"/>
  <c r="J84" i="7"/>
  <c r="E85" i="7"/>
  <c r="F85" i="7"/>
  <c r="F56" i="8" l="1"/>
  <c r="F57" i="8" s="1"/>
  <c r="F59" i="8" s="1"/>
  <c r="F60" i="8" s="1"/>
  <c r="F61" i="8" s="1"/>
  <c r="H56" i="8"/>
  <c r="D57" i="8"/>
  <c r="D59" i="8" s="1"/>
  <c r="E45" i="8"/>
  <c r="L54" i="8"/>
  <c r="J52" i="8"/>
  <c r="J57" i="8" s="1"/>
  <c r="J59" i="8" s="1"/>
  <c r="J60" i="8" s="1"/>
  <c r="J61" i="8" s="1"/>
  <c r="L49" i="8"/>
  <c r="L57" i="8" s="1"/>
  <c r="L59" i="8" s="1"/>
  <c r="L60" i="8" s="1"/>
  <c r="L61" i="8" s="1"/>
  <c r="H49" i="8"/>
  <c r="H57" i="8" s="1"/>
  <c r="H59" i="8" s="1"/>
  <c r="H60" i="8" s="1"/>
  <c r="H61" i="8" s="1"/>
  <c r="H27" i="8"/>
  <c r="E26" i="8"/>
  <c r="F18" i="8"/>
  <c r="K57" i="8"/>
  <c r="K59" i="8" s="1"/>
  <c r="G57" i="8"/>
  <c r="G59" i="8" s="1"/>
  <c r="C57" i="8"/>
  <c r="C59" i="8" s="1"/>
  <c r="N64" i="8" s="1"/>
  <c r="H54" i="8"/>
  <c r="N52" i="8"/>
  <c r="N57" i="8" s="1"/>
  <c r="N59" i="8" s="1"/>
  <c r="N60" i="8" s="1"/>
  <c r="L50" i="8"/>
  <c r="H50" i="8"/>
  <c r="E28" i="8"/>
  <c r="H85" i="7"/>
  <c r="J82" i="7"/>
  <c r="J70" i="7"/>
  <c r="J53" i="7"/>
  <c r="J46" i="7"/>
  <c r="J36" i="7"/>
  <c r="J29" i="7"/>
  <c r="J21" i="6"/>
  <c r="H21" i="6"/>
  <c r="G21" i="6"/>
  <c r="D19" i="6"/>
  <c r="N61" i="8" l="1"/>
  <c r="N62" i="8"/>
  <c r="N63" i="8"/>
  <c r="E31" i="8"/>
  <c r="E29" i="8"/>
  <c r="F29" i="8"/>
  <c r="I85" i="7"/>
  <c r="J85" i="7"/>
  <c r="E23" i="6"/>
  <c r="E27" i="6"/>
  <c r="D27" i="6"/>
  <c r="D25" i="6"/>
  <c r="I27" i="6"/>
  <c r="D28" i="6"/>
  <c r="E21" i="6"/>
  <c r="I21" i="6"/>
  <c r="D23" i="6"/>
  <c r="D24" i="6"/>
  <c r="D21" i="6"/>
  <c r="F21" i="6"/>
  <c r="F32" i="8" l="1"/>
  <c r="E32" i="8"/>
  <c r="D29" i="6"/>
  <c r="I18" i="6"/>
  <c r="I23" i="6"/>
  <c r="I25" i="6" l="1"/>
  <c r="I29" i="6"/>
  <c r="J23" i="6"/>
  <c r="J18" i="6"/>
  <c r="J27" i="6"/>
  <c r="E24" i="6"/>
  <c r="E28" i="6"/>
  <c r="E18" i="6"/>
  <c r="I24" i="6"/>
  <c r="I28" i="6"/>
  <c r="F24" i="6"/>
  <c r="F28" i="6"/>
  <c r="F18" i="6"/>
  <c r="F23" i="6"/>
  <c r="F27" i="6"/>
  <c r="H28" i="6"/>
  <c r="H24" i="6"/>
  <c r="J24" i="6"/>
  <c r="J28" i="6"/>
  <c r="G23" i="6"/>
  <c r="G18" i="6"/>
  <c r="G27" i="6"/>
  <c r="G24" i="6"/>
  <c r="G28" i="6"/>
  <c r="H27" i="6"/>
  <c r="H23" i="6"/>
  <c r="H18" i="6"/>
  <c r="J29" i="6" l="1"/>
  <c r="J25" i="6"/>
  <c r="H29" i="6"/>
  <c r="H25" i="6"/>
  <c r="E25" i="6"/>
  <c r="E29" i="6"/>
  <c r="G25" i="6"/>
  <c r="G29" i="6"/>
  <c r="F25" i="6"/>
  <c r="F29" i="6"/>
</calcChain>
</file>

<file path=xl/sharedStrings.xml><?xml version="1.0" encoding="utf-8"?>
<sst xmlns="http://schemas.openxmlformats.org/spreadsheetml/2006/main" count="268" uniqueCount="141">
  <si>
    <t>File Number:</t>
  </si>
  <si>
    <t>Exhibit:</t>
  </si>
  <si>
    <t>Tab:</t>
  </si>
  <si>
    <t>Schedule:</t>
  </si>
  <si>
    <t>Page:</t>
  </si>
  <si>
    <t>Date:</t>
  </si>
  <si>
    <t>OEB Appendix 2-JA</t>
  </si>
  <si>
    <t>Summary of Recoverable OM&amp;A Expenses</t>
  </si>
  <si>
    <t>(in $ Millions)</t>
  </si>
  <si>
    <t>Last Rebasing Year (2015 Board-Approved)</t>
  </si>
  <si>
    <t>2015 Actuals</t>
  </si>
  <si>
    <t>2016 Actuals</t>
  </si>
  <si>
    <t>2017 Actuals</t>
  </si>
  <si>
    <t>2018 Actuals</t>
  </si>
  <si>
    <t>2019 Bridge Year</t>
  </si>
  <si>
    <t>2020 Test Year</t>
  </si>
  <si>
    <t>Reporting Basis</t>
  </si>
  <si>
    <t>MIFRS</t>
  </si>
  <si>
    <t>Operations</t>
  </si>
  <si>
    <t>Maintenance</t>
  </si>
  <si>
    <t>SubTotal</t>
  </si>
  <si>
    <t>%Change (year over year)</t>
  </si>
  <si>
    <t>%Change (Test Year vs Last Rebasing Year - Actual)</t>
  </si>
  <si>
    <t>Billing and Collecting</t>
  </si>
  <si>
    <t>Community Relations</t>
  </si>
  <si>
    <t>Administrative and General</t>
  </si>
  <si>
    <t>Taxes Other Than Income Taxes</t>
  </si>
  <si>
    <t>Donations</t>
  </si>
  <si>
    <t>%Change (Test Year vs 
Last Rebasing Year - Actual)</t>
  </si>
  <si>
    <t>Total</t>
  </si>
  <si>
    <t>Cash vs. Accrual OPEB and Monthly Billing</t>
  </si>
  <si>
    <t>Total - including Cash vs. Accrual OPEB and Monthly Billing</t>
  </si>
  <si>
    <t>Variance 2015 BA - 2015 Actuals</t>
  </si>
  <si>
    <t>Variance 2016 Actuals vs. 2015 Actuals</t>
  </si>
  <si>
    <t>Variance 2017 Actuals vs. 2016 Actuals</t>
  </si>
  <si>
    <t>Variance 2018 Actuals vs. 2017 Actuals</t>
  </si>
  <si>
    <t>Variance 2019 Bridge vs. 2018 Actuals</t>
  </si>
  <si>
    <t>Variance 2020 Test vs. 2019 Bridge</t>
  </si>
  <si>
    <t xml:space="preserve">Maintenance </t>
  </si>
  <si>
    <t xml:space="preserve">Billing and Collecting </t>
  </si>
  <si>
    <t xml:space="preserve">Community Relations </t>
  </si>
  <si>
    <t xml:space="preserve">Administrative and General </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</si>
  <si>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</si>
  <si>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</si>
  <si>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</si>
  <si>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</si>
  <si>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</si>
  <si>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</si>
  <si>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</si>
  <si>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</si>
  <si>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Note:</t>
  </si>
  <si>
    <t>1     Recoverable OM&amp;A that is included on these tables should be identical to the recoverable OM&amp;A that is shown for the corresponding periods on Appendix 2-JB.</t>
  </si>
  <si>
    <t>OM&amp;A</t>
  </si>
  <si>
    <t>Opening Balance</t>
  </si>
  <si>
    <t>Distribution Operations</t>
  </si>
  <si>
    <t>Predictive and Preventative Maintenance Overhead</t>
  </si>
  <si>
    <t>Predictive and Preventative Maintenance Underground</t>
  </si>
  <si>
    <t>Predictive and Preventative Maintenance Stations</t>
  </si>
  <si>
    <t>Corrective Maintenance</t>
  </si>
  <si>
    <t>Emergency Response</t>
  </si>
  <si>
    <t>Disaster Preparedness Management</t>
  </si>
  <si>
    <t>Control Centre Operations</t>
  </si>
  <si>
    <t>Customer Driven Work</t>
  </si>
  <si>
    <t>Asset and Program Management</t>
  </si>
  <si>
    <t>Work Program Execution</t>
  </si>
  <si>
    <t>Fleet and Equipment</t>
  </si>
  <si>
    <t>Supply Chain</t>
  </si>
  <si>
    <t>Customer Service and Communications</t>
  </si>
  <si>
    <t xml:space="preserve">Billing, Remittance &amp; Meter Data Management </t>
  </si>
  <si>
    <t>Collections</t>
  </si>
  <si>
    <t xml:space="preserve">Customer Relationship Management </t>
  </si>
  <si>
    <t>Communications &amp; Public Affairs</t>
  </si>
  <si>
    <t>LEAP</t>
  </si>
  <si>
    <t>Human Resources and Safety</t>
  </si>
  <si>
    <t>Human Resource Services and Employee Labour Relations</t>
  </si>
  <si>
    <t>Environment Health and Safety</t>
  </si>
  <si>
    <t>Talent Management &amp; Organizational Effectiveness</t>
  </si>
  <si>
    <t>Information Technology</t>
  </si>
  <si>
    <t>IT Governance</t>
  </si>
  <si>
    <t xml:space="preserve">IT Operations </t>
  </si>
  <si>
    <t>Project Execution</t>
  </si>
  <si>
    <t>Security &amp; Enterprise Architecture</t>
  </si>
  <si>
    <t>Common Corporate Costs</t>
  </si>
  <si>
    <t>Facilities Management</t>
  </si>
  <si>
    <t>Facilities Maintenance Services</t>
  </si>
  <si>
    <t>Rentals &amp; Leases</t>
  </si>
  <si>
    <t>Utilities &amp; Communications</t>
  </si>
  <si>
    <t>Property Taxes</t>
  </si>
  <si>
    <t>Other Various</t>
  </si>
  <si>
    <t>Finance</t>
  </si>
  <si>
    <t>Legal and Regulatory</t>
  </si>
  <si>
    <t>Allocations and Recoveries</t>
  </si>
  <si>
    <t xml:space="preserve">Closing Balance </t>
  </si>
  <si>
    <t>Notes:</t>
  </si>
  <si>
    <t>For each year, a detailed explanation for each cost driver and associated amount is required in Exhibit 4.</t>
  </si>
  <si>
    <t>For purposes of assessing incremental cost drivers, the closing balance for each year becomes the opening balance for the next year.</t>
  </si>
  <si>
    <t>Opening Balance for "Last Rebasing Year" (cell B15) should be equal to the Board-Approved amount.</t>
  </si>
  <si>
    <t>OEB Appendix 2-JB</t>
  </si>
  <si>
    <t>Recoverable OM&amp;A Cost Driver Table</t>
  </si>
  <si>
    <t>OEB Appendix 2-JC</t>
  </si>
  <si>
    <t>OM&amp;A Programs Table</t>
  </si>
  <si>
    <t>Programs</t>
  </si>
  <si>
    <t>Sub-Total</t>
  </si>
  <si>
    <t>Customer Care</t>
  </si>
  <si>
    <t>Charitable Donations and LEAP</t>
  </si>
  <si>
    <t>Common Costs and Adjustments</t>
  </si>
  <si>
    <t>Controllership</t>
  </si>
  <si>
    <t>External Reporting</t>
  </si>
  <si>
    <t xml:space="preserve">Financial Services </t>
  </si>
  <si>
    <t>Legal and Regulatory Program</t>
  </si>
  <si>
    <t>On-cost recovery</t>
  </si>
  <si>
    <t>Fleet Recovery Offset</t>
  </si>
  <si>
    <t>IT and Occupancy Charges</t>
  </si>
  <si>
    <t>Shared Services</t>
  </si>
  <si>
    <t>Other Allocated Costs</t>
  </si>
  <si>
    <t>Miscellaneous</t>
  </si>
  <si>
    <t>1   Please provide a breakdown of the major components of each OM&amp;A Program undertaken in each year.  Please ensure that all Programs below the materiality threshold are included in the miscellaneous line.  Add more Programs as required.</t>
  </si>
  <si>
    <t>2   The applicant should group projects appropriately and avoid presentations that result in classification of significant components of the OM&amp;A budget in the miscellaneous category</t>
  </si>
  <si>
    <t>OM&amp;A Costs</t>
  </si>
  <si>
    <t xml:space="preserve">     O&amp;M</t>
  </si>
  <si>
    <t xml:space="preserve">     Admin Expenses</t>
  </si>
  <si>
    <r>
      <t>Total Recoverable OM&amp;A from Appendix 2-JB</t>
    </r>
    <r>
      <rPr>
        <b/>
        <vertAlign val="superscript"/>
        <sz val="10"/>
        <rFont val="Arial"/>
        <family val="2"/>
      </rPr>
      <t xml:space="preserve"> 5</t>
    </r>
  </si>
  <si>
    <r>
      <t xml:space="preserve">Number of Customers </t>
    </r>
    <r>
      <rPr>
        <b/>
        <vertAlign val="superscript"/>
        <sz val="10"/>
        <rFont val="Arial"/>
        <family val="2"/>
      </rPr>
      <t>2,4</t>
    </r>
  </si>
  <si>
    <r>
      <t xml:space="preserve">Number of FTEs </t>
    </r>
    <r>
      <rPr>
        <b/>
        <vertAlign val="superscript"/>
        <sz val="10"/>
        <rFont val="Arial"/>
        <family val="2"/>
      </rPr>
      <t>3,4,6</t>
    </r>
  </si>
  <si>
    <t>Customers/FTEs</t>
  </si>
  <si>
    <t>OM&amp;A cost per customer</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</si>
  <si>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</si>
  <si>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</si>
  <si>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</si>
  <si>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</si>
  <si>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</si>
  <si>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</si>
  <si>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</si>
  <si>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</si>
  <si>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is the year end method</t>
  </si>
  <si>
    <t>The method of calculating the number of FTEs is the mid year average</t>
  </si>
  <si>
    <t>The number of customers and the number of FTEs should correspond to mid-year or average of January 1 and December 31 figures.</t>
  </si>
  <si>
    <t>For the test year, the applicant should take into account the system O&amp;M (line 22 of Appendix 2-AB) in developing its forecasted OM&amp;A.</t>
  </si>
  <si>
    <t>Difference to compensation table (appendix 2-K) FTE figures due to students</t>
  </si>
  <si>
    <r>
      <t xml:space="preserve">Recoverable OM&amp;A Cost per Customer and per FTE </t>
    </r>
    <r>
      <rPr>
        <b/>
        <vertAlign val="superscript"/>
        <sz val="12"/>
        <rFont val="Arial"/>
        <family val="2"/>
      </rPr>
      <t>1</t>
    </r>
  </si>
  <si>
    <t>OEB Appendix 2-L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</si>
</sst>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quot;$&quot;* #,##0.0,,_);_(&quot;$&quot;* \(#,##0.0,,\);_(* &quot;-&quot;??_);_(@_)"/>
    <numFmt numFmtId="165" formatCode="_(&quot;$&quot;* #,##0.00_);_(&quot;$&quot;* \(#,##0.00\);_(&quot;$&quot;* &quot;-&quot;??_);_(@_)"/>
    <numFmt numFmtId="166" formatCode="0.0%"/>
    <numFmt numFmtId="167" formatCode="_(* #,##0.00_);_(* \(#,##0.00\);_(* &quot;-&quot;??_);_(@_)"/>
    <numFmt numFmtId="168" formatCode="_-* #,##0_-;\-* #,##0_-;_-* &quot;-&quot;??_-;_-@_-"/>
    <numFmt numFmtId="169" formatCode="_(* #,##0_);_(* \(#,##0\);_(* &quot;-&quot;??_);_(@_)"/>
    <numFmt numFmtId="170" formatCode="_-&quot;$&quot;#0.0,,_-;\(&quot;$&quot;#0.0,,\)_-;_-&quot;-&quot;??_-;_-@_-"/>
    <numFmt numFmtId="171" formatCode="_-&quot;$&quot;#.0,,_-;\-&quot;$&quot;#.0,,_-;_-&quot;$&quot;&quot;-&quot;??_-;_-@_-"/>
    <numFmt numFmtId="172" formatCode="&quot;$&quot;#,##0.00_);\(&quot;$&quot;#,##0.00\)"/>
    <numFmt numFmtId="173" formatCode="_(* #,##0.0,,_);_(* \(#,##0.0,,\);_(* &quot;-&quot;??_);_(@_)"/>
    <numFmt numFmtId="174" formatCode="_(* #,##0.0_);_(* \(#,##0.0\);_(* &quot;-&quot;??_);_(@_)"/>
    <numFmt numFmtId="175" formatCode="_-&quot;$&quot;* #,##0_-;\-&quot;$&quot;* #,##0_-;_-&quot;$&quot;*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8"/>
      <name val="Arial"/>
      <family val="2"/>
    </font>
    <font>
      <b/>
      <sz val="14"/>
      <name val="Arial"/>
      <family val="2"/>
    </font>
    <font>
      <b/>
      <sz val="14"/>
      <color theme="1"/>
      <name val="Arial"/>
      <family val="2"/>
    </font>
    <font>
      <sz val="10"/>
      <name val="Arial"/>
      <family val="2"/>
    </font>
    <font>
      <sz val="9"/>
      <name val="Arial"/>
      <family val="2"/>
    </font>
    <font>
      <b/>
      <i/>
      <sz val="9"/>
      <color rgb="FFFF0000"/>
      <name val="Arial"/>
      <family val="2"/>
    </font>
    <font>
      <b/>
      <sz val="9"/>
      <name val="Arial"/>
      <family val="2"/>
    </font>
    <font>
      <sz val="9"/>
      <color theme="1"/>
      <name val="Arial"/>
      <family val="2"/>
    </font>
    <font>
      <b/>
      <sz val="9"/>
      <color theme="1"/>
      <name val="Arial"/>
      <family val="2"/>
    </font>
    <font>
      <b/>
      <sz val="10"/>
      <color theme="1"/>
      <name val="Arial"/>
      <family val="2"/>
    </font>
    <font>
      <sz val="11"/>
      <color theme="1"/>
      <name val="Arial"/>
      <family val="2"/>
    </font>
    <font>
      <sz val="11"/>
      <color indexed="8"/>
      <name val="Arial"/>
      <family val="2"/>
    </font>
    <font>
      <b/>
      <i/>
      <sz val="10"/>
      <name val="Arial"/>
      <family val="2"/>
    </font>
    <font>
      <sz val="10"/>
      <color rgb="FFFF0000"/>
      <name val="Arial"/>
      <family val="2"/>
    </font>
    <font>
      <b/>
      <sz val="10"/>
      <color rgb="FFFF0000"/>
      <name val="Arial"/>
      <family val="2"/>
    </font>
    <font>
      <b/>
      <vertAlign val="superscript"/>
      <sz val="10"/>
      <name val="Arial"/>
      <family val="2"/>
    </font>
    <font>
      <b/>
      <sz val="12"/>
      <name val="Arial"/>
      <family val="2"/>
    </font>
    <font>
      <b/>
      <vertAlign val="superscript"/>
      <sz val="12"/>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lightDown">
        <bgColor theme="0" tint="-0.249977111117893"/>
      </patternFill>
    </fill>
    <fill>
      <patternFill patternType="solid">
        <fgColor rgb="FFFFFF00"/>
        <bgColor indexed="64"/>
      </patternFill>
    </fill>
    <fill>
      <patternFill patternType="solid">
        <fgColor theme="0"/>
        <bgColor indexed="64"/>
      </patternFill>
    </fill>
  </fills>
  <borders count="39">
    <border>
      <left/>
      <right/>
      <top/>
      <bottom/>
      <diagonal/>
    </border>
    <border>
      <left/>
      <right/>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s>
  <cellStyleXfs count="15">
    <xf numFmtId="0" fontId="0" fillId="0" borderId="0"/>
    <xf numFmtId="167"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xf numFmtId="0" fontId="8" fillId="0" borderId="0"/>
    <xf numFmtId="0" fontId="1" fillId="0" borderId="0"/>
    <xf numFmtId="165" fontId="1" fillId="0" borderId="0" applyFon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cellStyleXfs>
  <cellXfs count="206">
    <xf numFmtId="0" fontId="0" fillId="0" borderId="0" xfId="0"/>
    <xf numFmtId="0" fontId="4" fillId="0" borderId="0" xfId="0" applyFont="1" applyAlignment="1">
      <alignment horizontal="left"/>
    </xf>
    <xf numFmtId="0" fontId="5" fillId="0" borderId="0" xfId="0" applyFont="1" applyAlignment="1">
      <alignment horizontal="right" vertical="top"/>
    </xf>
    <xf numFmtId="0" fontId="5" fillId="2" borderId="1" xfId="0" applyFont="1" applyFill="1" applyBorder="1" applyAlignment="1">
      <alignment horizontal="right" vertical="top"/>
    </xf>
    <xf numFmtId="0" fontId="5" fillId="2" borderId="0" xfId="0" applyFont="1" applyFill="1" applyAlignment="1">
      <alignment horizontal="right" vertical="top"/>
    </xf>
    <xf numFmtId="164" fontId="0" fillId="0" borderId="0" xfId="0" applyNumberFormat="1"/>
    <xf numFmtId="0" fontId="3" fillId="0" borderId="0" xfId="0" applyFont="1" applyFill="1" applyBorder="1" applyAlignment="1">
      <alignment horizontal="center"/>
    </xf>
    <xf numFmtId="0" fontId="9" fillId="0" borderId="2" xfId="4"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3" xfId="6" applyFont="1" applyFill="1" applyBorder="1" applyAlignment="1">
      <alignment horizontal="center" vertical="center" wrapText="1"/>
    </xf>
    <xf numFmtId="0" fontId="4" fillId="0" borderId="4" xfId="6" applyFont="1" applyFill="1" applyBorder="1" applyAlignment="1">
      <alignment horizontal="center" vertical="center" wrapText="1"/>
    </xf>
    <xf numFmtId="0" fontId="0" fillId="0" borderId="0" xfId="0" applyAlignment="1">
      <alignment vertical="center" wrapText="1"/>
    </xf>
    <xf numFmtId="0" fontId="10" fillId="0" borderId="5" xfId="4" applyFont="1" applyFill="1" applyBorder="1" applyAlignment="1">
      <alignment vertical="center"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164" fontId="9" fillId="0" borderId="6" xfId="4" applyNumberFormat="1" applyFont="1" applyBorder="1" applyAlignment="1">
      <alignment vertical="center" wrapText="1"/>
    </xf>
    <xf numFmtId="164" fontId="9" fillId="2" borderId="7" xfId="2" applyNumberFormat="1" applyFont="1" applyFill="1" applyBorder="1" applyAlignment="1">
      <alignment vertical="center" wrapText="1"/>
    </xf>
    <xf numFmtId="164" fontId="9" fillId="2" borderId="8" xfId="2" applyNumberFormat="1" applyFont="1" applyFill="1" applyBorder="1" applyAlignment="1">
      <alignment vertical="center" wrapText="1"/>
    </xf>
    <xf numFmtId="164" fontId="0" fillId="0" borderId="0" xfId="0" applyNumberFormat="1" applyAlignment="1">
      <alignment vertical="center" wrapText="1"/>
    </xf>
    <xf numFmtId="164" fontId="9" fillId="0" borderId="9" xfId="4" applyNumberFormat="1" applyFont="1" applyBorder="1" applyAlignment="1">
      <alignment vertical="center" wrapText="1"/>
    </xf>
    <xf numFmtId="164" fontId="9" fillId="2" borderId="10" xfId="2" applyNumberFormat="1" applyFont="1" applyFill="1" applyBorder="1" applyAlignment="1">
      <alignment vertical="center" wrapText="1"/>
    </xf>
    <xf numFmtId="164" fontId="9" fillId="2" borderId="11" xfId="2" applyNumberFormat="1" applyFont="1" applyFill="1" applyBorder="1" applyAlignment="1">
      <alignment vertical="center" wrapText="1"/>
    </xf>
    <xf numFmtId="164" fontId="11" fillId="0" borderId="9" xfId="4" applyNumberFormat="1" applyFont="1" applyBorder="1" applyAlignment="1">
      <alignment vertical="center" wrapText="1"/>
    </xf>
    <xf numFmtId="164" fontId="11" fillId="0" borderId="10" xfId="2" applyNumberFormat="1" applyFont="1" applyBorder="1" applyAlignment="1">
      <alignment vertical="center" wrapText="1"/>
    </xf>
    <xf numFmtId="164" fontId="11" fillId="0" borderId="11" xfId="2" applyNumberFormat="1" applyFont="1" applyBorder="1" applyAlignment="1">
      <alignment vertical="center" wrapText="1"/>
    </xf>
    <xf numFmtId="0" fontId="9" fillId="0" borderId="9" xfId="4" applyFont="1" applyBorder="1" applyAlignment="1">
      <alignment vertical="center" wrapText="1"/>
    </xf>
    <xf numFmtId="166" fontId="9" fillId="4" borderId="10" xfId="3" applyNumberFormat="1" applyFont="1" applyFill="1" applyBorder="1" applyAlignment="1">
      <alignment vertical="center" wrapText="1"/>
    </xf>
    <xf numFmtId="166" fontId="9" fillId="0" borderId="10" xfId="3" applyNumberFormat="1" applyFont="1" applyBorder="1" applyAlignment="1">
      <alignment vertical="center" wrapText="1"/>
    </xf>
    <xf numFmtId="166" fontId="9" fillId="0" borderId="11" xfId="3" applyNumberFormat="1" applyFont="1" applyBorder="1" applyAlignment="1">
      <alignment vertical="center" wrapText="1"/>
    </xf>
    <xf numFmtId="166" fontId="9" fillId="0" borderId="12" xfId="3" applyNumberFormat="1" applyFont="1" applyBorder="1" applyAlignment="1">
      <alignment vertical="center" wrapText="1"/>
    </xf>
    <xf numFmtId="164" fontId="0" fillId="0" borderId="0" xfId="0" applyNumberFormat="1" applyAlignment="1">
      <alignment horizontal="center" vertical="center" wrapText="1"/>
    </xf>
    <xf numFmtId="166" fontId="9" fillId="0" borderId="13" xfId="3" applyNumberFormat="1" applyFont="1" applyBorder="1" applyAlignment="1">
      <alignment vertical="center" wrapText="1"/>
    </xf>
    <xf numFmtId="0" fontId="0" fillId="0" borderId="14" xfId="0" applyBorder="1" applyAlignment="1">
      <alignment vertical="center" wrapText="1"/>
    </xf>
    <xf numFmtId="0" fontId="11" fillId="0" borderId="9" xfId="4" applyFont="1" applyBorder="1" applyAlignment="1">
      <alignment vertical="center" wrapText="1"/>
    </xf>
    <xf numFmtId="3" fontId="9" fillId="4" borderId="10" xfId="1" applyNumberFormat="1" applyFont="1" applyFill="1" applyBorder="1" applyAlignment="1">
      <alignment vertical="center" wrapText="1"/>
    </xf>
    <xf numFmtId="164" fontId="9" fillId="0" borderId="15" xfId="4" applyNumberFormat="1" applyFont="1" applyBorder="1" applyAlignment="1">
      <alignment vertical="center" wrapText="1"/>
    </xf>
    <xf numFmtId="164" fontId="9" fillId="2" borderId="16" xfId="2" applyNumberFormat="1" applyFont="1" applyFill="1" applyBorder="1" applyAlignment="1">
      <alignment vertical="center" wrapText="1"/>
    </xf>
    <xf numFmtId="164" fontId="9" fillId="2" borderId="17" xfId="2" applyNumberFormat="1" applyFont="1" applyFill="1" applyBorder="1" applyAlignment="1">
      <alignment vertical="center" wrapText="1"/>
    </xf>
    <xf numFmtId="0" fontId="9" fillId="0" borderId="18" xfId="4" applyFont="1" applyBorder="1" applyAlignment="1">
      <alignment vertical="center" wrapText="1"/>
    </xf>
    <xf numFmtId="3" fontId="9" fillId="4" borderId="19" xfId="1" applyNumberFormat="1" applyFont="1" applyFill="1" applyBorder="1" applyAlignment="1">
      <alignment vertical="center" wrapText="1"/>
    </xf>
    <xf numFmtId="166" fontId="9" fillId="4" borderId="19" xfId="3" applyNumberFormat="1" applyFont="1" applyFill="1" applyBorder="1" applyAlignment="1">
      <alignment vertical="center" wrapText="1"/>
    </xf>
    <xf numFmtId="166" fontId="9" fillId="0" borderId="19" xfId="3" applyNumberFormat="1" applyFont="1" applyBorder="1" applyAlignment="1">
      <alignment vertical="center" wrapText="1"/>
    </xf>
    <xf numFmtId="0" fontId="8" fillId="0" borderId="0" xfId="4" applyAlignment="1">
      <alignment vertical="center" wrapText="1"/>
    </xf>
    <xf numFmtId="168" fontId="8" fillId="0" borderId="0" xfId="1" applyNumberFormat="1" applyFont="1" applyAlignment="1">
      <alignment vertical="center" wrapText="1"/>
    </xf>
    <xf numFmtId="168" fontId="5" fillId="0" borderId="0" xfId="1" applyNumberFormat="1" applyFont="1" applyAlignment="1">
      <alignment vertical="center" wrapText="1"/>
    </xf>
    <xf numFmtId="0" fontId="0" fillId="0" borderId="0" xfId="0" applyFill="1" applyBorder="1" applyAlignment="1">
      <alignment vertical="center" wrapText="1"/>
    </xf>
    <xf numFmtId="0" fontId="9" fillId="0" borderId="6" xfId="4" applyFont="1" applyFill="1" applyBorder="1" applyAlignment="1">
      <alignment vertical="center" wrapText="1"/>
    </xf>
    <xf numFmtId="0" fontId="11" fillId="0" borderId="7" xfId="4" applyFont="1" applyFill="1" applyBorder="1" applyAlignment="1">
      <alignment horizontal="center" vertical="center" wrapText="1"/>
    </xf>
    <xf numFmtId="0" fontId="11" fillId="0" borderId="8" xfId="4" applyFont="1" applyFill="1" applyBorder="1" applyAlignment="1">
      <alignment horizontal="center" vertical="center" wrapText="1"/>
    </xf>
    <xf numFmtId="164" fontId="9" fillId="0" borderId="10" xfId="2" applyNumberFormat="1" applyFont="1" applyBorder="1" applyAlignment="1">
      <alignment vertical="center" wrapText="1"/>
    </xf>
    <xf numFmtId="164" fontId="9" fillId="0" borderId="11" xfId="2" applyNumberFormat="1" applyFont="1" applyBorder="1" applyAlignment="1">
      <alignment vertical="center" wrapText="1"/>
    </xf>
    <xf numFmtId="166" fontId="9" fillId="0" borderId="20" xfId="3" applyNumberFormat="1" applyFont="1" applyBorder="1" applyAlignment="1">
      <alignment vertical="center" wrapText="1"/>
    </xf>
    <xf numFmtId="0" fontId="12" fillId="0" borderId="5" xfId="7" applyFont="1" applyBorder="1" applyAlignment="1">
      <alignment horizontal="center" vertical="center" wrapText="1"/>
    </xf>
    <xf numFmtId="0" fontId="13" fillId="0" borderId="3" xfId="7" applyFont="1" applyBorder="1" applyAlignment="1">
      <alignment horizontal="center" vertical="center" wrapText="1"/>
    </xf>
    <xf numFmtId="0" fontId="13" fillId="0" borderId="21" xfId="7" applyFont="1" applyBorder="1" applyAlignment="1">
      <alignment horizontal="center" vertical="center" wrapText="1"/>
    </xf>
    <xf numFmtId="164" fontId="13" fillId="0" borderId="15" xfId="7" applyNumberFormat="1" applyFont="1" applyBorder="1" applyAlignment="1">
      <alignment vertical="center" wrapText="1"/>
    </xf>
    <xf numFmtId="164" fontId="9" fillId="0" borderId="16" xfId="2" applyNumberFormat="1" applyFont="1" applyBorder="1" applyAlignment="1">
      <alignment vertical="center" wrapText="1"/>
    </xf>
    <xf numFmtId="164" fontId="12" fillId="0" borderId="16" xfId="2" applyNumberFormat="1" applyFont="1" applyBorder="1" applyAlignment="1">
      <alignment vertical="center" wrapText="1"/>
    </xf>
    <xf numFmtId="164" fontId="12" fillId="0" borderId="17" xfId="2" applyNumberFormat="1" applyFont="1" applyBorder="1" applyAlignment="1">
      <alignment vertical="center" wrapText="1"/>
    </xf>
    <xf numFmtId="164" fontId="13" fillId="0" borderId="9" xfId="7" applyNumberFormat="1" applyFont="1" applyBorder="1" applyAlignment="1">
      <alignment vertical="center" wrapText="1"/>
    </xf>
    <xf numFmtId="164" fontId="12" fillId="0" borderId="10" xfId="2" applyNumberFormat="1" applyFont="1" applyBorder="1" applyAlignment="1">
      <alignment vertical="center" wrapText="1"/>
    </xf>
    <xf numFmtId="164" fontId="12" fillId="0" borderId="11" xfId="2" applyNumberFormat="1" applyFont="1" applyBorder="1" applyAlignment="1">
      <alignment vertical="center" wrapText="1"/>
    </xf>
    <xf numFmtId="164" fontId="12" fillId="0" borderId="22" xfId="2" applyNumberFormat="1" applyFont="1" applyBorder="1" applyAlignment="1">
      <alignment vertical="center" wrapText="1"/>
    </xf>
    <xf numFmtId="164" fontId="12" fillId="0" borderId="23" xfId="2" applyNumberFormat="1" applyFont="1" applyBorder="1" applyAlignment="1">
      <alignment vertical="center" wrapText="1"/>
    </xf>
    <xf numFmtId="164" fontId="13" fillId="0" borderId="24" xfId="7" applyNumberFormat="1" applyFont="1" applyBorder="1" applyAlignment="1">
      <alignment vertical="center" wrapText="1"/>
    </xf>
    <xf numFmtId="0" fontId="13" fillId="0" borderId="24" xfId="7" applyFont="1" applyBorder="1" applyAlignment="1">
      <alignment vertical="center" wrapText="1"/>
    </xf>
    <xf numFmtId="166" fontId="12" fillId="0" borderId="10" xfId="3" applyNumberFormat="1" applyFont="1" applyFill="1" applyBorder="1" applyAlignment="1">
      <alignment vertical="center" wrapText="1"/>
    </xf>
    <xf numFmtId="166" fontId="12" fillId="0" borderId="11" xfId="3" applyNumberFormat="1" applyFont="1" applyFill="1" applyBorder="1" applyAlignment="1">
      <alignment vertical="center" wrapText="1"/>
    </xf>
    <xf numFmtId="0" fontId="13" fillId="0" borderId="9" xfId="7" applyFont="1" applyBorder="1" applyAlignment="1">
      <alignment vertical="center" wrapText="1"/>
    </xf>
    <xf numFmtId="0" fontId="13" fillId="0" borderId="22" xfId="7" applyFont="1" applyBorder="1" applyAlignment="1">
      <alignment vertical="center" wrapText="1"/>
    </xf>
    <xf numFmtId="166" fontId="12" fillId="0" borderId="25" xfId="3" applyNumberFormat="1" applyFont="1" applyFill="1" applyBorder="1" applyAlignment="1">
      <alignment vertical="center" wrapText="1"/>
    </xf>
    <xf numFmtId="0" fontId="13" fillId="0" borderId="26" xfId="7" applyFont="1" applyFill="1" applyBorder="1" applyAlignment="1">
      <alignment vertical="center" wrapText="1"/>
    </xf>
    <xf numFmtId="10" fontId="12" fillId="0" borderId="0" xfId="7" applyNumberFormat="1" applyFont="1" applyFill="1" applyBorder="1" applyAlignment="1">
      <alignment vertical="center" wrapText="1"/>
    </xf>
    <xf numFmtId="0" fontId="12" fillId="0" borderId="0" xfId="7" applyFont="1" applyFill="1" applyBorder="1" applyAlignment="1">
      <alignment vertical="center" wrapText="1"/>
    </xf>
    <xf numFmtId="0" fontId="4" fillId="0" borderId="0" xfId="0" applyFont="1" applyAlignment="1">
      <alignment vertical="center" wrapText="1"/>
    </xf>
    <xf numFmtId="0" fontId="8" fillId="5" borderId="0" xfId="0" applyFont="1" applyFill="1" applyAlignment="1">
      <alignment vertical="center"/>
    </xf>
    <xf numFmtId="0" fontId="0" fillId="5" borderId="0" xfId="0" applyFill="1" applyAlignment="1">
      <alignment vertical="center" wrapText="1"/>
    </xf>
    <xf numFmtId="0" fontId="8" fillId="5" borderId="0" xfId="0" applyFont="1" applyFill="1" applyAlignment="1">
      <alignment horizontal="left" vertical="top"/>
    </xf>
    <xf numFmtId="0" fontId="8" fillId="5" borderId="0" xfId="0" applyFont="1" applyFill="1" applyAlignment="1">
      <alignment vertical="top" wrapText="1"/>
    </xf>
    <xf numFmtId="0" fontId="8" fillId="0" borderId="0" xfId="0" applyFont="1" applyAlignment="1">
      <alignment vertical="top" wrapText="1"/>
    </xf>
    <xf numFmtId="0" fontId="8" fillId="0" borderId="0" xfId="0" applyFont="1" applyAlignment="1">
      <alignment horizontal="left" vertical="top"/>
    </xf>
    <xf numFmtId="0" fontId="8" fillId="0" borderId="0" xfId="0" applyFont="1"/>
    <xf numFmtId="0" fontId="0" fillId="0" borderId="0" xfId="0" applyFill="1"/>
    <xf numFmtId="0" fontId="4" fillId="0" borderId="6" xfId="0" applyFont="1" applyBorder="1" applyAlignment="1">
      <alignment vertical="center"/>
    </xf>
    <xf numFmtId="0" fontId="14" fillId="0" borderId="13" xfId="0" applyFont="1" applyBorder="1" applyAlignment="1">
      <alignment horizontal="left" vertical="center"/>
    </xf>
    <xf numFmtId="0" fontId="15" fillId="2" borderId="22" xfId="0" applyFont="1" applyFill="1" applyBorder="1" applyAlignment="1">
      <alignment horizontal="left" vertical="center" wrapText="1"/>
    </xf>
    <xf numFmtId="0" fontId="15" fillId="2" borderId="10" xfId="0" quotePrefix="1" applyFont="1" applyFill="1" applyBorder="1" applyAlignment="1">
      <alignment horizontal="left" vertical="center"/>
    </xf>
    <xf numFmtId="0" fontId="15" fillId="2" borderId="10" xfId="0" applyFont="1" applyFill="1" applyBorder="1" applyAlignment="1">
      <alignment horizontal="left" vertical="center"/>
    </xf>
    <xf numFmtId="0" fontId="15" fillId="2" borderId="10" xfId="0" applyFont="1" applyFill="1" applyBorder="1" applyAlignment="1">
      <alignment horizontal="left" vertical="center" wrapText="1"/>
    </xf>
    <xf numFmtId="0" fontId="7" fillId="0" borderId="7" xfId="0" applyFont="1" applyBorder="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4" fillId="0" borderId="0" xfId="0" applyFont="1" applyAlignment="1">
      <alignment horizontal="right"/>
    </xf>
    <xf numFmtId="0" fontId="0" fillId="0" borderId="0" xfId="0" applyAlignment="1">
      <alignment horizontal="right"/>
    </xf>
    <xf numFmtId="0" fontId="8" fillId="5" borderId="0" xfId="0" applyFont="1" applyFill="1" applyAlignment="1">
      <alignment horizontal="right" vertical="top"/>
    </xf>
    <xf numFmtId="0" fontId="8" fillId="5" borderId="0" xfId="0" applyFont="1" applyFill="1" applyAlignment="1">
      <alignment vertical="top"/>
    </xf>
    <xf numFmtId="0" fontId="0" fillId="5" borderId="0" xfId="0" applyFill="1" applyAlignment="1">
      <alignment vertical="top"/>
    </xf>
    <xf numFmtId="0" fontId="2" fillId="0" borderId="0" xfId="0" applyFont="1"/>
    <xf numFmtId="0" fontId="4" fillId="3" borderId="21" xfId="0" applyFont="1" applyFill="1" applyBorder="1" applyAlignment="1">
      <alignment horizontal="center" vertical="top" wrapText="1"/>
    </xf>
    <xf numFmtId="0" fontId="7" fillId="0" borderId="16" xfId="0" applyFont="1" applyBorder="1" applyAlignment="1">
      <alignment horizontal="left" vertical="center"/>
    </xf>
    <xf numFmtId="170" fontId="7" fillId="2" borderId="10" xfId="8" applyNumberFormat="1" applyFont="1" applyFill="1" applyBorder="1" applyAlignment="1">
      <alignment horizontal="center" vertical="center"/>
    </xf>
    <xf numFmtId="170" fontId="7" fillId="6" borderId="10" xfId="8" applyNumberFormat="1" applyFont="1" applyFill="1" applyBorder="1" applyAlignment="1">
      <alignment horizontal="center" vertical="center"/>
    </xf>
    <xf numFmtId="170" fontId="7" fillId="6" borderId="27" xfId="8" applyNumberFormat="1" applyFont="1" applyFill="1" applyBorder="1" applyAlignment="1">
      <alignment horizontal="center" vertical="center"/>
    </xf>
    <xf numFmtId="170" fontId="7" fillId="6" borderId="28" xfId="8" applyNumberFormat="1" applyFont="1" applyFill="1" applyBorder="1" applyAlignment="1">
      <alignment horizontal="center" vertical="center"/>
    </xf>
    <xf numFmtId="170" fontId="15" fillId="2" borderId="10" xfId="8" applyNumberFormat="1" applyFont="1" applyFill="1" applyBorder="1" applyAlignment="1">
      <alignment horizontal="center" vertical="center"/>
    </xf>
    <xf numFmtId="171" fontId="7" fillId="0" borderId="7" xfId="8" applyNumberFormat="1" applyFont="1" applyBorder="1" applyAlignment="1">
      <alignment horizontal="center" vertical="center"/>
    </xf>
    <xf numFmtId="0" fontId="15" fillId="0" borderId="0" xfId="0" applyFont="1" applyAlignment="1">
      <alignment horizontal="center" vertical="center"/>
    </xf>
    <xf numFmtId="172" fontId="15" fillId="0" borderId="0" xfId="0" applyNumberFormat="1" applyFont="1" applyAlignment="1">
      <alignment horizontal="center" vertical="center"/>
    </xf>
    <xf numFmtId="0" fontId="4" fillId="0" borderId="0" xfId="0" applyFont="1"/>
    <xf numFmtId="0" fontId="3" fillId="0" borderId="29" xfId="0" applyFont="1" applyBorder="1" applyAlignment="1">
      <alignment wrapText="1"/>
    </xf>
    <xf numFmtId="0" fontId="3" fillId="0" borderId="29" xfId="0" applyFont="1" applyBorder="1" applyAlignment="1">
      <alignment horizontal="center" wrapText="1"/>
    </xf>
    <xf numFmtId="0" fontId="4" fillId="0" borderId="6" xfId="0" applyFont="1" applyFill="1" applyBorder="1"/>
    <xf numFmtId="0" fontId="4" fillId="0" borderId="21" xfId="0" applyFont="1" applyFill="1" applyBorder="1" applyAlignment="1">
      <alignment horizontal="center" vertical="center" wrapText="1"/>
    </xf>
    <xf numFmtId="0" fontId="4" fillId="0" borderId="9" xfId="0" applyFont="1" applyFill="1" applyBorder="1"/>
    <xf numFmtId="3" fontId="0" fillId="6" borderId="10" xfId="0" applyNumberFormat="1" applyFill="1" applyBorder="1"/>
    <xf numFmtId="3" fontId="1" fillId="6" borderId="10" xfId="2" applyNumberFormat="1" applyFont="1" applyFill="1" applyBorder="1"/>
    <xf numFmtId="3" fontId="1" fillId="0" borderId="10" xfId="2" applyNumberFormat="1" applyFont="1" applyFill="1" applyBorder="1"/>
    <xf numFmtId="3" fontId="1" fillId="0" borderId="11" xfId="2" applyNumberFormat="1" applyFont="1" applyFill="1" applyBorder="1"/>
    <xf numFmtId="0" fontId="4" fillId="0" borderId="9" xfId="0" applyFont="1" applyFill="1" applyBorder="1" applyAlignment="1">
      <alignment wrapText="1"/>
    </xf>
    <xf numFmtId="173" fontId="1" fillId="0" borderId="22" xfId="2" applyNumberFormat="1" applyFont="1" applyFill="1" applyBorder="1"/>
    <xf numFmtId="173" fontId="1" fillId="0" borderId="10" xfId="2" applyNumberFormat="1" applyFont="1" applyFill="1" applyBorder="1"/>
    <xf numFmtId="173" fontId="1" fillId="6" borderId="11" xfId="2" applyNumberFormat="1" applyFont="1" applyFill="1" applyBorder="1"/>
    <xf numFmtId="0" fontId="8" fillId="0" borderId="9" xfId="0" applyFont="1" applyFill="1" applyBorder="1"/>
    <xf numFmtId="173" fontId="0" fillId="2" borderId="10" xfId="0" applyNumberFormat="1" applyFill="1" applyBorder="1"/>
    <xf numFmtId="173" fontId="0" fillId="2" borderId="30" xfId="0" applyNumberFormat="1" applyFill="1" applyBorder="1"/>
    <xf numFmtId="173" fontId="0" fillId="2" borderId="22" xfId="0" applyNumberFormat="1" applyFill="1" applyBorder="1"/>
    <xf numFmtId="173" fontId="0" fillId="0" borderId="10" xfId="0" applyNumberFormat="1" applyFill="1" applyBorder="1"/>
    <xf numFmtId="173" fontId="0" fillId="0" borderId="22" xfId="0" applyNumberFormat="1" applyFill="1" applyBorder="1"/>
    <xf numFmtId="173" fontId="0" fillId="2" borderId="16" xfId="0" applyNumberFormat="1" applyFill="1" applyBorder="1"/>
    <xf numFmtId="173" fontId="1" fillId="0" borderId="16" xfId="2" applyNumberFormat="1" applyFont="1" applyFill="1" applyBorder="1"/>
    <xf numFmtId="173" fontId="1" fillId="2" borderId="22" xfId="2" applyNumberFormat="1" applyFont="1" applyFill="1" applyBorder="1"/>
    <xf numFmtId="173" fontId="1" fillId="2" borderId="10" xfId="2" applyNumberFormat="1" applyFont="1" applyFill="1" applyBorder="1"/>
    <xf numFmtId="173" fontId="1" fillId="0" borderId="30" xfId="2" applyNumberFormat="1" applyFont="1" applyFill="1" applyBorder="1"/>
    <xf numFmtId="3" fontId="4" fillId="0" borderId="31" xfId="0" applyNumberFormat="1" applyFont="1" applyFill="1" applyBorder="1"/>
    <xf numFmtId="173" fontId="4" fillId="0" borderId="32" xfId="0" applyNumberFormat="1" applyFont="1" applyFill="1" applyBorder="1"/>
    <xf numFmtId="173" fontId="4" fillId="0" borderId="33" xfId="0" applyNumberFormat="1" applyFont="1" applyFill="1" applyBorder="1"/>
    <xf numFmtId="169" fontId="0" fillId="0" borderId="0" xfId="0" applyNumberFormat="1" applyFill="1"/>
    <xf numFmtId="174" fontId="0" fillId="0" borderId="0" xfId="1" applyNumberFormat="1" applyFont="1" applyFill="1"/>
    <xf numFmtId="3" fontId="1" fillId="0" borderId="0" xfId="2" applyNumberFormat="1" applyFont="1" applyFill="1" applyBorder="1"/>
    <xf numFmtId="0" fontId="17" fillId="0" borderId="0" xfId="0" applyFont="1" applyFill="1" applyAlignment="1">
      <alignment horizontal="left" vertical="top"/>
    </xf>
    <xf numFmtId="167" fontId="0" fillId="0" borderId="0" xfId="0" applyNumberFormat="1" applyFill="1"/>
    <xf numFmtId="0" fontId="18" fillId="0" borderId="0" xfId="0" applyFont="1" applyFill="1" applyAlignment="1">
      <alignment horizontal="left" vertical="top" wrapText="1"/>
    </xf>
    <xf numFmtId="0" fontId="4" fillId="0" borderId="0" xfId="0" applyFont="1" applyFill="1" applyAlignment="1">
      <alignment wrapText="1"/>
    </xf>
    <xf numFmtId="0" fontId="4" fillId="0" borderId="0" xfId="0" applyFont="1" applyAlignment="1">
      <alignment wrapText="1"/>
    </xf>
    <xf numFmtId="0" fontId="5" fillId="0" borderId="0" xfId="0" applyFont="1" applyAlignment="1" applyProtection="1">
      <alignment horizontal="right" vertical="top"/>
      <protection locked="0"/>
    </xf>
    <xf numFmtId="0" fontId="0" fillId="0" borderId="0" xfId="0" applyProtection="1">
      <protection locked="0"/>
    </xf>
    <xf numFmtId="0" fontId="4" fillId="0" borderId="0" xfId="0" applyFont="1" applyAlignment="1" applyProtection="1">
      <alignment horizontal="left"/>
      <protection locked="0"/>
    </xf>
    <xf numFmtId="0" fontId="5" fillId="0" borderId="0" xfId="4" applyFont="1" applyAlignment="1" applyProtection="1">
      <alignment horizontal="right" vertical="top"/>
      <protection locked="0"/>
    </xf>
    <xf numFmtId="0" fontId="5" fillId="2" borderId="1" xfId="0" applyFont="1" applyFill="1" applyBorder="1" applyAlignment="1" applyProtection="1">
      <alignment horizontal="right" vertical="top"/>
      <protection locked="0"/>
    </xf>
    <xf numFmtId="0" fontId="5" fillId="2" borderId="0" xfId="0" applyFont="1" applyFill="1" applyAlignment="1" applyProtection="1">
      <alignment horizontal="right" vertical="top"/>
      <protection locked="0"/>
    </xf>
    <xf numFmtId="0" fontId="6" fillId="0" borderId="0" xfId="0" applyFont="1" applyAlignment="1" applyProtection="1">
      <alignment horizontal="center"/>
      <protection locked="0"/>
    </xf>
    <xf numFmtId="0" fontId="6" fillId="0" borderId="0"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35" xfId="0" applyFont="1" applyBorder="1" applyAlignment="1" applyProtection="1">
      <protection locked="0"/>
    </xf>
    <xf numFmtId="0" fontId="4" fillId="6" borderId="36"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top" wrapText="1"/>
      <protection locked="0"/>
    </xf>
    <xf numFmtId="0" fontId="4" fillId="3" borderId="21" xfId="0" applyFont="1" applyFill="1" applyBorder="1" applyAlignment="1" applyProtection="1">
      <alignment horizontal="center" vertical="top" wrapText="1"/>
      <protection locked="0"/>
    </xf>
    <xf numFmtId="175" fontId="4" fillId="0" borderId="22" xfId="13" applyNumberFormat="1" applyFont="1" applyFill="1" applyBorder="1" applyProtection="1">
      <protection locked="0"/>
    </xf>
    <xf numFmtId="175" fontId="4" fillId="0" borderId="10" xfId="13" applyNumberFormat="1" applyFont="1" applyFill="1" applyBorder="1" applyProtection="1">
      <protection locked="0"/>
    </xf>
    <xf numFmtId="175" fontId="4" fillId="0" borderId="11" xfId="13" applyNumberFormat="1" applyFont="1" applyFill="1" applyBorder="1" applyProtection="1">
      <protection locked="0"/>
    </xf>
    <xf numFmtId="164" fontId="11" fillId="6" borderId="10" xfId="2" applyNumberFormat="1" applyFont="1" applyFill="1" applyBorder="1" applyAlignment="1">
      <alignment wrapText="1"/>
    </xf>
    <xf numFmtId="164" fontId="11" fillId="6" borderId="11" xfId="2" applyNumberFormat="1" applyFont="1" applyFill="1" applyBorder="1" applyAlignment="1">
      <alignment wrapText="1"/>
    </xf>
    <xf numFmtId="168" fontId="4" fillId="2" borderId="16" xfId="1" applyNumberFormat="1" applyFont="1" applyFill="1" applyBorder="1"/>
    <xf numFmtId="168" fontId="4" fillId="2" borderId="17" xfId="1" applyNumberFormat="1" applyFont="1" applyFill="1" applyBorder="1"/>
    <xf numFmtId="169" fontId="4" fillId="2" borderId="10" xfId="1" applyNumberFormat="1" applyFont="1" applyFill="1" applyBorder="1" applyProtection="1">
      <protection locked="0"/>
    </xf>
    <xf numFmtId="169" fontId="4" fillId="2" borderId="11" xfId="1" applyNumberFormat="1" applyFont="1" applyFill="1" applyBorder="1" applyProtection="1">
      <protection locked="0"/>
    </xf>
    <xf numFmtId="167" fontId="4" fillId="0" borderId="10" xfId="14" applyFont="1" applyBorder="1" applyProtection="1">
      <protection locked="0"/>
    </xf>
    <xf numFmtId="167" fontId="4" fillId="0" borderId="11" xfId="14" applyFont="1" applyBorder="1" applyProtection="1">
      <protection locked="0"/>
    </xf>
    <xf numFmtId="165" fontId="4" fillId="0" borderId="10" xfId="13" applyFont="1" applyBorder="1" applyProtection="1">
      <protection locked="0"/>
    </xf>
    <xf numFmtId="165" fontId="4" fillId="0" borderId="11" xfId="13" applyFont="1" applyBorder="1" applyProtection="1">
      <protection locked="0"/>
    </xf>
    <xf numFmtId="174" fontId="4" fillId="0" borderId="10" xfId="1" applyNumberFormat="1" applyFont="1" applyFill="1" applyBorder="1" applyProtection="1">
      <protection locked="0"/>
    </xf>
    <xf numFmtId="174" fontId="4" fillId="0" borderId="11" xfId="1" applyNumberFormat="1" applyFont="1" applyFill="1" applyBorder="1" applyProtection="1">
      <protection locked="0"/>
    </xf>
    <xf numFmtId="0" fontId="4" fillId="0" borderId="24" xfId="0" quotePrefix="1" applyFont="1" applyBorder="1" applyAlignment="1" applyProtection="1">
      <alignment horizontal="left"/>
      <protection locked="0"/>
    </xf>
    <xf numFmtId="0" fontId="4" fillId="0" borderId="28" xfId="0" applyFont="1" applyBorder="1" applyAlignment="1" applyProtection="1">
      <alignment horizontal="left"/>
      <protection locked="0"/>
    </xf>
    <xf numFmtId="174" fontId="4" fillId="0" borderId="10" xfId="1" applyNumberFormat="1" applyFont="1" applyBorder="1" applyProtection="1">
      <protection locked="0"/>
    </xf>
    <xf numFmtId="174" fontId="4" fillId="0" borderId="11" xfId="1" applyNumberFormat="1" applyFont="1" applyBorder="1" applyProtection="1">
      <protection locked="0"/>
    </xf>
    <xf numFmtId="0" fontId="0" fillId="0" borderId="38" xfId="0" applyBorder="1" applyProtection="1">
      <protection locked="0"/>
    </xf>
    <xf numFmtId="0" fontId="4" fillId="0" borderId="0" xfId="0" applyFont="1" applyFill="1" applyBorder="1" applyProtection="1">
      <protection locked="0"/>
    </xf>
    <xf numFmtId="0" fontId="0" fillId="0" borderId="0" xfId="0" applyBorder="1" applyProtection="1">
      <protection locked="0"/>
    </xf>
    <xf numFmtId="0" fontId="8" fillId="5" borderId="0" xfId="0" quotePrefix="1" applyFont="1" applyFill="1" applyAlignment="1" applyProtection="1">
      <alignment horizontal="center"/>
      <protection locked="0"/>
    </xf>
    <xf numFmtId="0" fontId="8" fillId="5" borderId="0" xfId="0" applyFont="1" applyFill="1" applyAlignment="1" applyProtection="1">
      <alignment horizontal="center"/>
      <protection locked="0"/>
    </xf>
    <xf numFmtId="0" fontId="0" fillId="5" borderId="0" xfId="0" applyFill="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0" fillId="5" borderId="0" xfId="0" applyFill="1" applyAlignment="1">
      <alignment horizontal="left" vertical="top" wrapText="1"/>
    </xf>
    <xf numFmtId="0" fontId="6" fillId="0" borderId="0" xfId="0" applyFont="1" applyAlignment="1">
      <alignment horizontal="center"/>
    </xf>
    <xf numFmtId="0" fontId="6" fillId="0" borderId="0" xfId="0" applyFont="1" applyAlignment="1">
      <alignment horizontal="center" vertical="top"/>
    </xf>
    <xf numFmtId="0" fontId="8" fillId="5" borderId="0" xfId="0" applyFont="1" applyFill="1" applyAlignment="1">
      <alignment horizontal="left" wrapText="1"/>
    </xf>
    <xf numFmtId="0" fontId="8" fillId="5" borderId="0" xfId="0" applyFont="1" applyFill="1" applyBorder="1" applyAlignment="1" applyProtection="1">
      <alignment horizontal="left" vertical="top" wrapText="1"/>
      <protection locked="0"/>
    </xf>
    <xf numFmtId="0" fontId="4" fillId="0" borderId="24"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4" fillId="0" borderId="24" xfId="0" quotePrefix="1" applyFont="1" applyBorder="1" applyAlignment="1" applyProtection="1">
      <alignment horizontal="left"/>
      <protection locked="0"/>
    </xf>
    <xf numFmtId="0" fontId="0" fillId="5" borderId="0" xfId="0" applyFill="1" applyBorder="1" applyAlignment="1" applyProtection="1">
      <alignment horizontal="left" vertical="top" wrapText="1"/>
      <protection locked="0"/>
    </xf>
    <xf numFmtId="0" fontId="8" fillId="5" borderId="0" xfId="0" applyFont="1" applyFill="1" applyBorder="1" applyAlignment="1" applyProtection="1">
      <alignment horizontal="left" vertical="top"/>
      <protection locked="0"/>
    </xf>
    <xf numFmtId="0" fontId="21" fillId="0" borderId="0" xfId="0" applyFont="1" applyAlignment="1" applyProtection="1">
      <alignment horizontal="center"/>
      <protection locked="0"/>
    </xf>
    <xf numFmtId="0" fontId="19" fillId="0" borderId="35" xfId="0" applyFont="1" applyBorder="1" applyAlignment="1" applyProtection="1">
      <alignment horizontal="left" vertical="center"/>
      <protection locked="0"/>
    </xf>
    <xf numFmtId="0" fontId="19" fillId="0" borderId="36" xfId="0" applyFont="1" applyBorder="1" applyAlignment="1" applyProtection="1">
      <alignment horizontal="left" vertical="center"/>
      <protection locked="0"/>
    </xf>
    <xf numFmtId="0" fontId="4" fillId="0" borderId="24"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4" xfId="0" quotePrefix="1" applyFont="1" applyBorder="1" applyAlignment="1" applyProtection="1">
      <alignment horizontal="left" vertical="top" wrapText="1"/>
      <protection locked="0"/>
    </xf>
    <xf numFmtId="0" fontId="4" fillId="0" borderId="28" xfId="0" quotePrefix="1" applyFont="1" applyBorder="1" applyAlignment="1" applyProtection="1">
      <alignment horizontal="left" vertical="top" wrapText="1"/>
      <protection locked="0"/>
    </xf>
    <xf numFmtId="0" fontId="4" fillId="0" borderId="34" xfId="0" applyFont="1" applyBorder="1" applyAlignment="1" applyProtection="1">
      <alignment horizontal="left"/>
      <protection locked="0"/>
    </xf>
    <xf numFmtId="0" fontId="4" fillId="0" borderId="37" xfId="0" applyFont="1" applyBorder="1" applyAlignment="1" applyProtection="1">
      <alignment horizontal="left"/>
      <protection locked="0"/>
    </xf>
  </cellXfs>
  <cellStyles count="15">
    <cellStyle name="Comma" xfId="1" builtinId="3"/>
    <cellStyle name="Comma 10 3" xfId="14"/>
    <cellStyle name="Comma 74" xfId="12"/>
    <cellStyle name="Currency" xfId="2" builtinId="4"/>
    <cellStyle name="Currency 2" xfId="8"/>
    <cellStyle name="Currency 2 2 10" xfId="13"/>
    <cellStyle name="Currency 2 2 10 2" xfId="10"/>
    <cellStyle name="Normal" xfId="0" builtinId="0"/>
    <cellStyle name="Normal 2" xfId="4"/>
    <cellStyle name="Normal 2 2" xfId="9"/>
    <cellStyle name="Normal 3" xfId="7"/>
    <cellStyle name="Normal 8" xfId="5"/>
    <cellStyle name="Normal 9" xfId="6"/>
    <cellStyle name="Percent" xfId="3" builtinId="5"/>
    <cellStyle name="Percent 10"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THESL\Finance\Internal\Team\Ahmed%20Jawaid\1.%20Month%20End\2015\5.%20May\2.%20Reporting\2.%20Divisional%20Report\0515%20-%20Bubble%20Chart%20by%20A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rontohydro.com\YDrive\THESL\Finance\Internal\Activities%20and%20Projects\2015\Actuals\Q1\02%20Feb\Divisional%20Reports\EIP\Div_Rpt%20_2015-03-06%20EIP.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rontohydro.com\YDrive\THESL\Finance\Internal\Team\Ahmed%20Jawaid\OPEX%20EWP%20Program%20Delivery%20Report\EWP%20OPEX%20Program%20Delivery%20Report%20-%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V_Data"/>
      <sheetName val="Bubble (EO)"/>
      <sheetName val="Pivot"/>
      <sheetName val="Input"/>
      <sheetName val="Essbase query"/>
      <sheetName val="Map-EE"/>
      <sheetName val="Map_AG"/>
      <sheetName val="Sheet3"/>
    </sheetNames>
    <sheetDataSet>
      <sheetData sheetId="0" refreshError="1"/>
      <sheetData sheetId="1">
        <row r="2">
          <cell r="N2">
            <v>0</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ver"/>
      <sheetName val="SecA_Exec_Sum"/>
      <sheetName val="SecB_Outlook"/>
      <sheetName val="SecC_OpEx"/>
      <sheetName val="SecD_CapEx"/>
      <sheetName val="SecE_OI"/>
      <sheetName val="SUMMARIES"/>
      <sheetName val="VARIANCE"/>
      <sheetName val="CX-SC-1-V0_SV"/>
      <sheetName val="CX-SC-1-V0_SV_Frm"/>
      <sheetName val="HC-TYPE1-V0_SV"/>
      <sheetName val="HC-TYPE1-V0_SV_Frm"/>
      <sheetName val="IS-TYPE-2-V0_SV"/>
      <sheetName val="IS-TYPE-2-V0_SV_Frm"/>
      <sheetName val="IS-TYPE-3-V0_SV"/>
      <sheetName val="IS-TYPE-3-V0_SV_Frm"/>
      <sheetName val="LBR-1-V0_SV"/>
      <sheetName val="LBR-1-V0_SV_Frm"/>
      <sheetName val="LBR-2-V0_SV"/>
      <sheetName val="LBR-2-V0_SV_Frm"/>
      <sheetName val="OI-TYPE-1-V0_SV"/>
      <sheetName val="OI-TYPE-1-V0_SV_Frm"/>
      <sheetName val="OX-DIV-1-V0_SV"/>
      <sheetName val="OX-DIV-1-V0_SV_Frm"/>
      <sheetName val="OX-DIV-2-V0_SV"/>
      <sheetName val="OX-DIV-2-V0_SV_Frm"/>
      <sheetName val="OX-SC-1-V0_SV"/>
      <sheetName val="OX-SC-1-V0_SV_Frm"/>
      <sheetName val="OX-TYPE-2-V0_SV"/>
      <sheetName val="OX-TYPE-2-V0_SV_Frm"/>
      <sheetName val="OX-TYPE-3-V0_SV"/>
      <sheetName val="OX-TYPE-3-V0_SV_Frm"/>
      <sheetName val="OX-WTRFL-1-V0_SV"/>
      <sheetName val="OX-WTRFL-1-V0_SV_Frm"/>
      <sheetName val="RC-LIST-1-V0_SV"/>
      <sheetName val="ControlSheetList"/>
      <sheetName val="InactiveRC"/>
    </sheetNames>
    <sheetDataSet>
      <sheetData sheetId="0">
        <row r="8">
          <cell r="E8" t="str">
            <v>FY15</v>
          </cell>
        </row>
        <row r="9">
          <cell r="E9" t="str">
            <v>FY14</v>
          </cell>
        </row>
        <row r="13">
          <cell r="E13" t="str">
            <v>Actual</v>
          </cell>
        </row>
        <row r="14">
          <cell r="E14" t="str">
            <v>Target</v>
          </cell>
        </row>
        <row r="15">
          <cell r="E15" t="str">
            <v>Budget</v>
          </cell>
        </row>
        <row r="16">
          <cell r="E16" t="str">
            <v>Feb</v>
          </cell>
        </row>
        <row r="22">
          <cell r="E22" t="str">
            <v>EC_E&amp;INVST_PLN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ily OPEX Summary"/>
      <sheetName val="RC View"/>
      <sheetName val="O&amp;M Graphs"/>
      <sheetName val="Units Graphs"/>
      <sheetName val="Outlook Raw"/>
      <sheetName val="Units Raw"/>
      <sheetName val="Actuals - BI Pull"/>
      <sheetName val="DOS Graphs"/>
      <sheetName val="Outlook"/>
      <sheetName val="YTD_AG"/>
      <sheetName val="YTD_AG_Unit"/>
      <sheetName val="Q1v4"/>
      <sheetName val="Target"/>
      <sheetName val="PY Actuals"/>
      <sheetName val="Dates"/>
      <sheetName val="Mapping"/>
    </sheetNames>
    <sheetDataSet>
      <sheetData sheetId="0">
        <row r="3">
          <cell r="B3" t="str">
            <v>2015 Q1v4</v>
          </cell>
        </row>
      </sheetData>
      <sheetData sheetId="1"/>
      <sheetData sheetId="2"/>
      <sheetData sheetId="3"/>
      <sheetData sheetId="4"/>
      <sheetData sheetId="5"/>
      <sheetData sheetId="6"/>
      <sheetData sheetId="7"/>
      <sheetData sheetId="8"/>
      <sheetData sheetId="9"/>
      <sheetData sheetId="10">
        <row r="4">
          <cell r="B4" t="str">
            <v>RC.AG</v>
          </cell>
          <cell r="C4" t="str">
            <v>YTD Jan</v>
          </cell>
          <cell r="D4" t="str">
            <v>YTD Feb</v>
          </cell>
          <cell r="E4" t="str">
            <v>YTD Mar</v>
          </cell>
          <cell r="F4" t="str">
            <v>YTD Apr</v>
          </cell>
          <cell r="G4" t="str">
            <v>YTD May</v>
          </cell>
          <cell r="H4" t="str">
            <v>YTD Jun</v>
          </cell>
          <cell r="I4" t="str">
            <v>YTD Jul</v>
          </cell>
          <cell r="J4" t="str">
            <v>YTD Aug</v>
          </cell>
          <cell r="K4" t="str">
            <v>YTD Sep</v>
          </cell>
          <cell r="L4" t="str">
            <v>YTD Oct</v>
          </cell>
          <cell r="M4" t="str">
            <v>YTD Nov</v>
          </cell>
          <cell r="N4" t="str">
            <v>YTD Dec</v>
          </cell>
        </row>
        <row r="5">
          <cell r="B5" t="str">
            <v>3110.31</v>
          </cell>
          <cell r="C5">
            <v>188983.75000000003</v>
          </cell>
          <cell r="D5">
            <v>298606.06000000006</v>
          </cell>
          <cell r="E5">
            <v>352316.30000000005</v>
          </cell>
          <cell r="F5">
            <v>439957.45000000007</v>
          </cell>
          <cell r="G5">
            <v>464024.84000000008</v>
          </cell>
          <cell r="H5">
            <v>492446.59000000008</v>
          </cell>
          <cell r="I5">
            <v>555785.74000000011</v>
          </cell>
          <cell r="J5">
            <v>594073.29000000015</v>
          </cell>
          <cell r="K5">
            <v>597858.77000000014</v>
          </cell>
          <cell r="L5">
            <v>597858.77000000014</v>
          </cell>
          <cell r="M5">
            <v>597858.77000000014</v>
          </cell>
          <cell r="N5">
            <v>597858.77000000014</v>
          </cell>
        </row>
        <row r="6">
          <cell r="B6" t="str">
            <v>3110.32</v>
          </cell>
          <cell r="C6">
            <v>0</v>
          </cell>
          <cell r="D6">
            <v>0</v>
          </cell>
          <cell r="E6">
            <v>0</v>
          </cell>
          <cell r="F6">
            <v>0</v>
          </cell>
          <cell r="G6">
            <v>0</v>
          </cell>
          <cell r="H6">
            <v>0</v>
          </cell>
          <cell r="I6">
            <v>0</v>
          </cell>
          <cell r="J6">
            <v>0</v>
          </cell>
          <cell r="K6">
            <v>0</v>
          </cell>
          <cell r="L6">
            <v>0</v>
          </cell>
          <cell r="M6">
            <v>0</v>
          </cell>
          <cell r="N6">
            <v>0</v>
          </cell>
        </row>
        <row r="7">
          <cell r="B7" t="str">
            <v>3110.33</v>
          </cell>
          <cell r="C7">
            <v>637.52</v>
          </cell>
          <cell r="D7">
            <v>10344.920000000002</v>
          </cell>
          <cell r="E7">
            <v>14258.190000000002</v>
          </cell>
          <cell r="F7">
            <v>30359.86</v>
          </cell>
          <cell r="G7">
            <v>40271.589999999997</v>
          </cell>
          <cell r="H7">
            <v>58626.689999999995</v>
          </cell>
          <cell r="I7">
            <v>88900.049999999988</v>
          </cell>
          <cell r="J7">
            <v>119506.21999999999</v>
          </cell>
          <cell r="K7">
            <v>143924.9</v>
          </cell>
          <cell r="L7">
            <v>143924.9</v>
          </cell>
          <cell r="M7">
            <v>143924.9</v>
          </cell>
          <cell r="N7">
            <v>143924.9</v>
          </cell>
        </row>
        <row r="8">
          <cell r="B8" t="str">
            <v>3110.34</v>
          </cell>
          <cell r="C8">
            <v>0</v>
          </cell>
          <cell r="D8">
            <v>0</v>
          </cell>
          <cell r="E8">
            <v>0</v>
          </cell>
          <cell r="F8">
            <v>0</v>
          </cell>
          <cell r="G8">
            <v>0</v>
          </cell>
          <cell r="H8">
            <v>0</v>
          </cell>
          <cell r="I8">
            <v>0</v>
          </cell>
          <cell r="J8">
            <v>0</v>
          </cell>
          <cell r="K8">
            <v>0</v>
          </cell>
          <cell r="L8">
            <v>0</v>
          </cell>
          <cell r="M8">
            <v>0</v>
          </cell>
          <cell r="N8">
            <v>0</v>
          </cell>
        </row>
        <row r="9">
          <cell r="B9" t="str">
            <v>3110.35</v>
          </cell>
          <cell r="C9">
            <v>0</v>
          </cell>
          <cell r="D9">
            <v>0</v>
          </cell>
          <cell r="E9">
            <v>0</v>
          </cell>
          <cell r="F9">
            <v>0</v>
          </cell>
          <cell r="G9">
            <v>0</v>
          </cell>
          <cell r="H9">
            <v>0</v>
          </cell>
          <cell r="I9">
            <v>0</v>
          </cell>
          <cell r="J9">
            <v>0</v>
          </cell>
          <cell r="K9">
            <v>0</v>
          </cell>
          <cell r="L9">
            <v>0</v>
          </cell>
          <cell r="M9">
            <v>0</v>
          </cell>
          <cell r="N9">
            <v>0</v>
          </cell>
        </row>
        <row r="10">
          <cell r="B10" t="str">
            <v>3110.36</v>
          </cell>
          <cell r="C10">
            <v>0</v>
          </cell>
          <cell r="D10">
            <v>0</v>
          </cell>
          <cell r="E10">
            <v>0</v>
          </cell>
          <cell r="F10">
            <v>0</v>
          </cell>
          <cell r="G10">
            <v>0</v>
          </cell>
          <cell r="H10">
            <v>0</v>
          </cell>
          <cell r="I10">
            <v>0</v>
          </cell>
          <cell r="J10">
            <v>0</v>
          </cell>
          <cell r="K10">
            <v>0</v>
          </cell>
          <cell r="L10">
            <v>0</v>
          </cell>
          <cell r="M10">
            <v>0</v>
          </cell>
          <cell r="N10">
            <v>0</v>
          </cell>
        </row>
        <row r="11">
          <cell r="B11" t="str">
            <v>3160.31</v>
          </cell>
          <cell r="C11">
            <v>56867.270000000004</v>
          </cell>
          <cell r="D11">
            <v>143018.59999999998</v>
          </cell>
          <cell r="E11">
            <v>315175.08999999997</v>
          </cell>
          <cell r="F11">
            <v>411531.93</v>
          </cell>
          <cell r="G11">
            <v>488281.68</v>
          </cell>
          <cell r="H11">
            <v>551552.02</v>
          </cell>
          <cell r="I11">
            <v>624712.19999999995</v>
          </cell>
          <cell r="J11">
            <v>676162.5</v>
          </cell>
          <cell r="K11">
            <v>740112.36</v>
          </cell>
          <cell r="L11">
            <v>740112.36</v>
          </cell>
          <cell r="M11">
            <v>740112.36</v>
          </cell>
          <cell r="N11">
            <v>740112.36</v>
          </cell>
        </row>
        <row r="12">
          <cell r="B12" t="str">
            <v>3160.32</v>
          </cell>
          <cell r="C12">
            <v>0</v>
          </cell>
          <cell r="D12">
            <v>0</v>
          </cell>
          <cell r="E12">
            <v>0</v>
          </cell>
          <cell r="F12">
            <v>0</v>
          </cell>
          <cell r="G12">
            <v>0</v>
          </cell>
          <cell r="H12">
            <v>0</v>
          </cell>
          <cell r="I12">
            <v>0</v>
          </cell>
          <cell r="J12">
            <v>0</v>
          </cell>
          <cell r="K12">
            <v>0</v>
          </cell>
          <cell r="L12">
            <v>0</v>
          </cell>
          <cell r="M12">
            <v>0</v>
          </cell>
          <cell r="N12">
            <v>0</v>
          </cell>
        </row>
        <row r="13">
          <cell r="B13" t="str">
            <v>3160.33</v>
          </cell>
          <cell r="C13">
            <v>3290.3399999999997</v>
          </cell>
          <cell r="D13">
            <v>20764.91</v>
          </cell>
          <cell r="E13">
            <v>56976.37999999999</v>
          </cell>
          <cell r="F13">
            <v>99336.28</v>
          </cell>
          <cell r="G13">
            <v>102874.23</v>
          </cell>
          <cell r="H13">
            <v>207941.22999999998</v>
          </cell>
          <cell r="I13">
            <v>220842.55</v>
          </cell>
          <cell r="J13">
            <v>221078.36</v>
          </cell>
          <cell r="K13">
            <v>221078.36</v>
          </cell>
          <cell r="L13">
            <v>221078.36</v>
          </cell>
          <cell r="M13">
            <v>221078.36</v>
          </cell>
          <cell r="N13">
            <v>221078.36</v>
          </cell>
        </row>
        <row r="14">
          <cell r="B14" t="str">
            <v>3160.34</v>
          </cell>
          <cell r="C14">
            <v>0</v>
          </cell>
          <cell r="D14">
            <v>0</v>
          </cell>
          <cell r="E14">
            <v>0</v>
          </cell>
          <cell r="F14">
            <v>0</v>
          </cell>
          <cell r="G14">
            <v>0</v>
          </cell>
          <cell r="H14">
            <v>0</v>
          </cell>
          <cell r="I14">
            <v>0</v>
          </cell>
          <cell r="J14">
            <v>0</v>
          </cell>
          <cell r="K14">
            <v>0</v>
          </cell>
          <cell r="L14">
            <v>0</v>
          </cell>
          <cell r="M14">
            <v>0</v>
          </cell>
          <cell r="N14">
            <v>0</v>
          </cell>
        </row>
        <row r="15">
          <cell r="B15" t="str">
            <v>3160.35</v>
          </cell>
          <cell r="C15">
            <v>0</v>
          </cell>
          <cell r="D15">
            <v>0</v>
          </cell>
          <cell r="E15">
            <v>0</v>
          </cell>
          <cell r="F15">
            <v>0</v>
          </cell>
          <cell r="G15">
            <v>0</v>
          </cell>
          <cell r="H15">
            <v>0</v>
          </cell>
          <cell r="I15">
            <v>0</v>
          </cell>
          <cell r="J15">
            <v>0</v>
          </cell>
          <cell r="K15">
            <v>0</v>
          </cell>
          <cell r="L15">
            <v>0</v>
          </cell>
          <cell r="M15">
            <v>0</v>
          </cell>
          <cell r="N15">
            <v>0</v>
          </cell>
        </row>
        <row r="16">
          <cell r="B16" t="str">
            <v>3160.36</v>
          </cell>
          <cell r="C16">
            <v>0</v>
          </cell>
          <cell r="D16">
            <v>0</v>
          </cell>
          <cell r="E16">
            <v>0</v>
          </cell>
          <cell r="F16">
            <v>0</v>
          </cell>
          <cell r="G16">
            <v>0</v>
          </cell>
          <cell r="H16">
            <v>0</v>
          </cell>
          <cell r="I16">
            <v>0</v>
          </cell>
          <cell r="J16">
            <v>0</v>
          </cell>
          <cell r="K16">
            <v>0</v>
          </cell>
          <cell r="L16">
            <v>0</v>
          </cell>
          <cell r="M16">
            <v>0</v>
          </cell>
          <cell r="N16">
            <v>0</v>
          </cell>
        </row>
        <row r="17">
          <cell r="B17" t="str">
            <v>3310.31</v>
          </cell>
          <cell r="C17">
            <v>149086.15999999992</v>
          </cell>
          <cell r="D17">
            <v>804277.23</v>
          </cell>
          <cell r="E17">
            <v>1206525.3599999999</v>
          </cell>
          <cell r="F17">
            <v>1600714.3199999998</v>
          </cell>
          <cell r="G17">
            <v>2049421.6799999997</v>
          </cell>
          <cell r="H17">
            <v>2686074.5699999994</v>
          </cell>
          <cell r="I17">
            <v>3061952.9799999995</v>
          </cell>
          <cell r="J17">
            <v>3223005.3299999996</v>
          </cell>
          <cell r="K17">
            <v>3327644.8699999996</v>
          </cell>
          <cell r="L17">
            <v>3327644.8699999996</v>
          </cell>
          <cell r="M17">
            <v>3327644.8699999996</v>
          </cell>
          <cell r="N17">
            <v>3327644.8699999996</v>
          </cell>
        </row>
        <row r="18">
          <cell r="B18" t="str">
            <v>3310.32</v>
          </cell>
          <cell r="C18">
            <v>5291.2000000000007</v>
          </cell>
          <cell r="D18">
            <v>4109.9900000000007</v>
          </cell>
          <cell r="E18">
            <v>4109.9900000000007</v>
          </cell>
          <cell r="F18">
            <v>8834.8100000000013</v>
          </cell>
          <cell r="G18">
            <v>6472.4000000000015</v>
          </cell>
          <cell r="H18">
            <v>6472.4000000000015</v>
          </cell>
          <cell r="I18">
            <v>6691.9000000000015</v>
          </cell>
          <cell r="J18">
            <v>6691.9000000000015</v>
          </cell>
          <cell r="K18">
            <v>6691.9000000000015</v>
          </cell>
          <cell r="L18">
            <v>6691.9000000000015</v>
          </cell>
          <cell r="M18">
            <v>6691.9000000000015</v>
          </cell>
          <cell r="N18">
            <v>6691.9000000000015</v>
          </cell>
        </row>
        <row r="19">
          <cell r="B19" t="str">
            <v>3310.33</v>
          </cell>
          <cell r="C19">
            <v>124979.53000000004</v>
          </cell>
          <cell r="D19">
            <v>300755.6100000001</v>
          </cell>
          <cell r="E19">
            <v>375631.16000000009</v>
          </cell>
          <cell r="F19">
            <v>628225.22000000009</v>
          </cell>
          <cell r="G19">
            <v>1056396.8</v>
          </cell>
          <cell r="H19">
            <v>1488449.54</v>
          </cell>
          <cell r="I19">
            <v>1726932.33</v>
          </cell>
          <cell r="J19">
            <v>1992168.8200000003</v>
          </cell>
          <cell r="K19">
            <v>2024073.8400000003</v>
          </cell>
          <cell r="L19">
            <v>2024073.8400000003</v>
          </cell>
          <cell r="M19">
            <v>2024073.8400000003</v>
          </cell>
          <cell r="N19">
            <v>2024073.8400000003</v>
          </cell>
        </row>
        <row r="20">
          <cell r="B20" t="str">
            <v>3310.34</v>
          </cell>
          <cell r="C20">
            <v>12789.79</v>
          </cell>
          <cell r="D20">
            <v>35510.31</v>
          </cell>
          <cell r="E20">
            <v>56324.689999999995</v>
          </cell>
          <cell r="F20">
            <v>78963.87</v>
          </cell>
          <cell r="G20">
            <v>107529.43999999999</v>
          </cell>
          <cell r="H20">
            <v>138295.76999999999</v>
          </cell>
          <cell r="I20">
            <v>163246.74</v>
          </cell>
          <cell r="J20">
            <v>172840.62</v>
          </cell>
          <cell r="K20">
            <v>189813.19</v>
          </cell>
          <cell r="L20">
            <v>189813.19</v>
          </cell>
          <cell r="M20">
            <v>189813.19</v>
          </cell>
          <cell r="N20">
            <v>189813.19</v>
          </cell>
        </row>
        <row r="21">
          <cell r="B21" t="str">
            <v>3310.35</v>
          </cell>
          <cell r="C21">
            <v>0</v>
          </cell>
          <cell r="D21">
            <v>0</v>
          </cell>
          <cell r="E21">
            <v>0</v>
          </cell>
          <cell r="F21">
            <v>0</v>
          </cell>
          <cell r="G21">
            <v>0</v>
          </cell>
          <cell r="H21">
            <v>0</v>
          </cell>
          <cell r="I21">
            <v>0</v>
          </cell>
          <cell r="J21">
            <v>0</v>
          </cell>
          <cell r="K21">
            <v>0</v>
          </cell>
          <cell r="L21">
            <v>0</v>
          </cell>
          <cell r="M21">
            <v>0</v>
          </cell>
          <cell r="N21">
            <v>0</v>
          </cell>
        </row>
        <row r="22">
          <cell r="B22" t="str">
            <v>3310.36</v>
          </cell>
          <cell r="C22">
            <v>0</v>
          </cell>
          <cell r="D22">
            <v>0</v>
          </cell>
          <cell r="E22">
            <v>0</v>
          </cell>
          <cell r="F22">
            <v>0</v>
          </cell>
          <cell r="G22">
            <v>144.49</v>
          </cell>
          <cell r="H22">
            <v>144.49</v>
          </cell>
          <cell r="I22">
            <v>144.49</v>
          </cell>
          <cell r="J22">
            <v>144.49</v>
          </cell>
          <cell r="K22">
            <v>144.49</v>
          </cell>
          <cell r="L22">
            <v>144.49</v>
          </cell>
          <cell r="M22">
            <v>144.49</v>
          </cell>
          <cell r="N22">
            <v>144.49</v>
          </cell>
        </row>
        <row r="23">
          <cell r="B23" t="str">
            <v>3622.31</v>
          </cell>
          <cell r="C23">
            <v>48248.000000000007</v>
          </cell>
          <cell r="D23">
            <v>221600.28000000003</v>
          </cell>
          <cell r="E23">
            <v>429423.55000000005</v>
          </cell>
          <cell r="F23">
            <v>884895.34000000008</v>
          </cell>
          <cell r="G23">
            <v>1194759.8400000001</v>
          </cell>
          <cell r="H23">
            <v>1320784.6900000002</v>
          </cell>
          <cell r="I23">
            <v>1484386.1900000002</v>
          </cell>
          <cell r="J23">
            <v>1635916.0500000003</v>
          </cell>
          <cell r="K23">
            <v>1551100.3700000003</v>
          </cell>
          <cell r="L23">
            <v>1551100.3700000003</v>
          </cell>
          <cell r="M23">
            <v>1551100.3700000003</v>
          </cell>
          <cell r="N23">
            <v>1551100.3700000003</v>
          </cell>
        </row>
        <row r="24">
          <cell r="B24" t="str">
            <v>3622.32</v>
          </cell>
          <cell r="C24">
            <v>0</v>
          </cell>
          <cell r="D24">
            <v>0</v>
          </cell>
          <cell r="E24">
            <v>0</v>
          </cell>
          <cell r="F24">
            <v>18639.48</v>
          </cell>
          <cell r="G24">
            <v>46430</v>
          </cell>
          <cell r="H24">
            <v>85465.45</v>
          </cell>
          <cell r="I24">
            <v>108983.66</v>
          </cell>
          <cell r="J24">
            <v>111413.66</v>
          </cell>
          <cell r="K24">
            <v>108983.66</v>
          </cell>
          <cell r="L24">
            <v>108983.66</v>
          </cell>
          <cell r="M24">
            <v>108983.66</v>
          </cell>
          <cell r="N24">
            <v>108983.66</v>
          </cell>
        </row>
        <row r="25">
          <cell r="B25" t="str">
            <v>3622.33</v>
          </cell>
          <cell r="C25">
            <v>9462.89</v>
          </cell>
          <cell r="D25">
            <v>31206.12</v>
          </cell>
          <cell r="E25">
            <v>66196.14999999998</v>
          </cell>
          <cell r="F25">
            <v>314719.55999999994</v>
          </cell>
          <cell r="G25">
            <v>488313.14999999991</v>
          </cell>
          <cell r="H25">
            <v>769481.05999999982</v>
          </cell>
          <cell r="I25">
            <v>993695.59999999974</v>
          </cell>
          <cell r="J25">
            <v>1159300.3599999996</v>
          </cell>
          <cell r="K25">
            <v>1107596.8099999996</v>
          </cell>
          <cell r="L25">
            <v>1107596.8099999996</v>
          </cell>
          <cell r="M25">
            <v>1107596.8099999996</v>
          </cell>
          <cell r="N25">
            <v>1107596.8099999996</v>
          </cell>
        </row>
        <row r="26">
          <cell r="B26" t="str">
            <v>3622.34</v>
          </cell>
          <cell r="C26">
            <v>0</v>
          </cell>
          <cell r="D26">
            <v>0</v>
          </cell>
          <cell r="E26">
            <v>0</v>
          </cell>
          <cell r="F26">
            <v>0</v>
          </cell>
          <cell r="G26">
            <v>0</v>
          </cell>
          <cell r="H26">
            <v>0</v>
          </cell>
          <cell r="I26">
            <v>0</v>
          </cell>
          <cell r="J26">
            <v>0</v>
          </cell>
          <cell r="K26">
            <v>0</v>
          </cell>
          <cell r="L26">
            <v>0</v>
          </cell>
          <cell r="M26">
            <v>0</v>
          </cell>
          <cell r="N26">
            <v>0</v>
          </cell>
        </row>
        <row r="27">
          <cell r="B27" t="str">
            <v>3622.35</v>
          </cell>
          <cell r="C27">
            <v>0</v>
          </cell>
          <cell r="D27">
            <v>0</v>
          </cell>
          <cell r="E27">
            <v>0</v>
          </cell>
          <cell r="F27">
            <v>0</v>
          </cell>
          <cell r="G27">
            <v>0</v>
          </cell>
          <cell r="H27">
            <v>0</v>
          </cell>
          <cell r="I27">
            <v>0</v>
          </cell>
          <cell r="J27">
            <v>0</v>
          </cell>
          <cell r="K27">
            <v>0</v>
          </cell>
          <cell r="L27">
            <v>0</v>
          </cell>
          <cell r="M27">
            <v>0</v>
          </cell>
          <cell r="N27">
            <v>0</v>
          </cell>
        </row>
        <row r="28">
          <cell r="B28" t="str">
            <v>3622.36</v>
          </cell>
          <cell r="C28">
            <v>0</v>
          </cell>
          <cell r="D28">
            <v>0</v>
          </cell>
          <cell r="E28">
            <v>0</v>
          </cell>
          <cell r="F28">
            <v>0</v>
          </cell>
          <cell r="G28">
            <v>0</v>
          </cell>
          <cell r="H28">
            <v>0</v>
          </cell>
          <cell r="I28">
            <v>0</v>
          </cell>
          <cell r="J28">
            <v>0</v>
          </cell>
          <cell r="K28">
            <v>0</v>
          </cell>
          <cell r="L28">
            <v>0</v>
          </cell>
          <cell r="M28">
            <v>0</v>
          </cell>
          <cell r="N28">
            <v>0</v>
          </cell>
        </row>
        <row r="29">
          <cell r="B29" t="str">
            <v>3720.31</v>
          </cell>
          <cell r="C29">
            <v>0</v>
          </cell>
          <cell r="D29">
            <v>0</v>
          </cell>
          <cell r="E29">
            <v>0</v>
          </cell>
          <cell r="F29">
            <v>0</v>
          </cell>
          <cell r="G29">
            <v>0</v>
          </cell>
          <cell r="H29">
            <v>0</v>
          </cell>
          <cell r="I29">
            <v>0</v>
          </cell>
          <cell r="J29">
            <v>0</v>
          </cell>
          <cell r="K29">
            <v>0</v>
          </cell>
          <cell r="L29">
            <v>0</v>
          </cell>
          <cell r="M29">
            <v>0</v>
          </cell>
          <cell r="N29">
            <v>0</v>
          </cell>
        </row>
        <row r="30">
          <cell r="B30" t="str">
            <v>3720.32</v>
          </cell>
          <cell r="C30">
            <v>0</v>
          </cell>
          <cell r="D30">
            <v>0</v>
          </cell>
          <cell r="E30">
            <v>0</v>
          </cell>
          <cell r="F30">
            <v>0</v>
          </cell>
          <cell r="G30">
            <v>0</v>
          </cell>
          <cell r="H30">
            <v>0</v>
          </cell>
          <cell r="I30">
            <v>0</v>
          </cell>
          <cell r="J30">
            <v>0</v>
          </cell>
          <cell r="K30">
            <v>0</v>
          </cell>
          <cell r="L30">
            <v>0</v>
          </cell>
          <cell r="M30">
            <v>0</v>
          </cell>
          <cell r="N30">
            <v>0</v>
          </cell>
        </row>
        <row r="31">
          <cell r="B31" t="str">
            <v>3720.33</v>
          </cell>
          <cell r="C31">
            <v>585626.21000000008</v>
          </cell>
          <cell r="D31">
            <v>846746.13</v>
          </cell>
          <cell r="E31">
            <v>1032780.8200000003</v>
          </cell>
          <cell r="F31">
            <v>1508704.3500000003</v>
          </cell>
          <cell r="G31">
            <v>1735988.2500000002</v>
          </cell>
          <cell r="H31">
            <v>2072634.5500000003</v>
          </cell>
          <cell r="I31">
            <v>2408932.5300000003</v>
          </cell>
          <cell r="J31">
            <v>2715206.9000000004</v>
          </cell>
          <cell r="K31">
            <v>2838481.8800000004</v>
          </cell>
          <cell r="L31">
            <v>2838481.8800000004</v>
          </cell>
          <cell r="M31">
            <v>2838481.8800000004</v>
          </cell>
          <cell r="N31">
            <v>2838481.8800000004</v>
          </cell>
        </row>
        <row r="32">
          <cell r="B32" t="str">
            <v>3720.34</v>
          </cell>
          <cell r="C32">
            <v>0</v>
          </cell>
          <cell r="D32">
            <v>0</v>
          </cell>
          <cell r="E32">
            <v>0</v>
          </cell>
          <cell r="F32">
            <v>605.32000000000005</v>
          </cell>
          <cell r="G32">
            <v>605.32000000000005</v>
          </cell>
          <cell r="H32">
            <v>605.32000000000005</v>
          </cell>
          <cell r="I32">
            <v>605.32000000000005</v>
          </cell>
          <cell r="J32">
            <v>605.32000000000005</v>
          </cell>
          <cell r="K32">
            <v>605.32000000000005</v>
          </cell>
          <cell r="L32">
            <v>605.32000000000005</v>
          </cell>
          <cell r="M32">
            <v>605.32000000000005</v>
          </cell>
          <cell r="N32">
            <v>605.32000000000005</v>
          </cell>
        </row>
        <row r="33">
          <cell r="B33" t="str">
            <v>3720.35</v>
          </cell>
          <cell r="C33">
            <v>0</v>
          </cell>
          <cell r="D33">
            <v>0</v>
          </cell>
          <cell r="E33">
            <v>0</v>
          </cell>
          <cell r="F33">
            <v>0</v>
          </cell>
          <cell r="G33">
            <v>0</v>
          </cell>
          <cell r="H33">
            <v>0</v>
          </cell>
          <cell r="I33">
            <v>0</v>
          </cell>
          <cell r="J33">
            <v>0</v>
          </cell>
          <cell r="K33">
            <v>0</v>
          </cell>
          <cell r="L33">
            <v>0</v>
          </cell>
          <cell r="M33">
            <v>0</v>
          </cell>
          <cell r="N33">
            <v>0</v>
          </cell>
        </row>
        <row r="34">
          <cell r="B34" t="str">
            <v>3720.36</v>
          </cell>
          <cell r="C34">
            <v>0</v>
          </cell>
          <cell r="D34">
            <v>36.119999999999997</v>
          </cell>
          <cell r="E34">
            <v>3854.8199999999997</v>
          </cell>
          <cell r="F34">
            <v>3854.8199999999997</v>
          </cell>
          <cell r="G34">
            <v>5339.17</v>
          </cell>
          <cell r="H34">
            <v>11266.29</v>
          </cell>
          <cell r="I34">
            <v>16491.080000000002</v>
          </cell>
          <cell r="J34">
            <v>24239.7</v>
          </cell>
          <cell r="K34">
            <v>24239.7</v>
          </cell>
          <cell r="L34">
            <v>24239.7</v>
          </cell>
          <cell r="M34">
            <v>24239.7</v>
          </cell>
          <cell r="N34">
            <v>24239.7</v>
          </cell>
        </row>
        <row r="35">
          <cell r="B35" t="str">
            <v>4210.31</v>
          </cell>
          <cell r="C35">
            <v>33945.47</v>
          </cell>
          <cell r="D35">
            <v>114006.7</v>
          </cell>
          <cell r="E35">
            <v>108018.88</v>
          </cell>
          <cell r="F35">
            <v>120461.68000000001</v>
          </cell>
          <cell r="G35">
            <v>145962.29</v>
          </cell>
          <cell r="H35">
            <v>152278.37</v>
          </cell>
          <cell r="I35">
            <v>158618.19</v>
          </cell>
          <cell r="J35">
            <v>276708.27</v>
          </cell>
          <cell r="K35">
            <v>170966.62000000002</v>
          </cell>
          <cell r="L35">
            <v>170966.62000000002</v>
          </cell>
          <cell r="M35">
            <v>170966.62000000002</v>
          </cell>
          <cell r="N35">
            <v>170966.62000000002</v>
          </cell>
        </row>
        <row r="36">
          <cell r="B36" t="str">
            <v>4210.32</v>
          </cell>
          <cell r="C36">
            <v>0</v>
          </cell>
          <cell r="D36">
            <v>0</v>
          </cell>
          <cell r="E36">
            <v>0</v>
          </cell>
          <cell r="F36">
            <v>0</v>
          </cell>
          <cell r="G36">
            <v>0</v>
          </cell>
          <cell r="H36">
            <v>0</v>
          </cell>
          <cell r="I36">
            <v>0</v>
          </cell>
          <cell r="J36">
            <v>0</v>
          </cell>
          <cell r="K36">
            <v>0</v>
          </cell>
          <cell r="L36">
            <v>0</v>
          </cell>
          <cell r="M36">
            <v>0</v>
          </cell>
          <cell r="N36">
            <v>0</v>
          </cell>
        </row>
        <row r="37">
          <cell r="B37" t="str">
            <v>4210.33</v>
          </cell>
          <cell r="C37">
            <v>375721.99000000011</v>
          </cell>
          <cell r="D37">
            <v>611995.84000000008</v>
          </cell>
          <cell r="E37">
            <v>943499.42000000016</v>
          </cell>
          <cell r="F37">
            <v>1208922.4200000002</v>
          </cell>
          <cell r="G37">
            <v>1241152.55</v>
          </cell>
          <cell r="H37">
            <v>1566537.6900000002</v>
          </cell>
          <cell r="I37">
            <v>1626246.35</v>
          </cell>
          <cell r="J37">
            <v>2072789.1</v>
          </cell>
          <cell r="K37">
            <v>2246213.9900000002</v>
          </cell>
          <cell r="L37">
            <v>2246213.9900000002</v>
          </cell>
          <cell r="M37">
            <v>2246213.9900000002</v>
          </cell>
          <cell r="N37">
            <v>2246213.9900000002</v>
          </cell>
        </row>
        <row r="38">
          <cell r="B38" t="str">
            <v>4210.34</v>
          </cell>
          <cell r="C38">
            <v>21657.3</v>
          </cell>
          <cell r="D38">
            <v>61419.049999999988</v>
          </cell>
          <cell r="E38">
            <v>90777.93</v>
          </cell>
          <cell r="F38">
            <v>114165.01999999999</v>
          </cell>
          <cell r="G38">
            <v>147068.45999999996</v>
          </cell>
          <cell r="H38">
            <v>173875.78</v>
          </cell>
          <cell r="I38">
            <v>217684.31999999998</v>
          </cell>
          <cell r="J38">
            <v>276456.34999999998</v>
          </cell>
          <cell r="K38">
            <v>432721.01</v>
          </cell>
          <cell r="L38">
            <v>432721.01</v>
          </cell>
          <cell r="M38">
            <v>432721.01</v>
          </cell>
          <cell r="N38">
            <v>432721.01</v>
          </cell>
        </row>
        <row r="39">
          <cell r="B39" t="str">
            <v>4210.35</v>
          </cell>
          <cell r="C39">
            <v>42021.04</v>
          </cell>
          <cell r="D39">
            <v>95008.790000000008</v>
          </cell>
          <cell r="E39">
            <v>153662.19</v>
          </cell>
          <cell r="F39">
            <v>237131.3</v>
          </cell>
          <cell r="G39">
            <v>271177.51</v>
          </cell>
          <cell r="H39">
            <v>326127.5</v>
          </cell>
          <cell r="I39">
            <v>429399.46</v>
          </cell>
          <cell r="J39">
            <v>441889.55000000005</v>
          </cell>
          <cell r="K39">
            <v>442209.91000000003</v>
          </cell>
          <cell r="L39">
            <v>442209.91000000003</v>
          </cell>
          <cell r="M39">
            <v>442209.91000000003</v>
          </cell>
          <cell r="N39">
            <v>442209.91000000003</v>
          </cell>
        </row>
        <row r="40">
          <cell r="B40" t="str">
            <v>4210.36</v>
          </cell>
          <cell r="C40">
            <v>5471.43</v>
          </cell>
          <cell r="D40">
            <v>9381.130000000001</v>
          </cell>
          <cell r="E40">
            <v>28972.31</v>
          </cell>
          <cell r="F40">
            <v>32942.51</v>
          </cell>
          <cell r="G40">
            <v>46629.47</v>
          </cell>
          <cell r="H40">
            <v>65806.509999999995</v>
          </cell>
          <cell r="I40">
            <v>82499.539999999994</v>
          </cell>
          <cell r="J40">
            <v>96515.159999999989</v>
          </cell>
          <cell r="K40">
            <v>96920.93</v>
          </cell>
          <cell r="L40">
            <v>96920.93</v>
          </cell>
          <cell r="M40">
            <v>96920.93</v>
          </cell>
          <cell r="N40">
            <v>96920.93</v>
          </cell>
        </row>
        <row r="41">
          <cell r="B41" t="str">
            <v>4250.31</v>
          </cell>
          <cell r="C41">
            <v>92682.39</v>
          </cell>
          <cell r="D41">
            <v>238115.16999999998</v>
          </cell>
          <cell r="E41">
            <v>702715.8</v>
          </cell>
          <cell r="F41">
            <v>1253115.28</v>
          </cell>
          <cell r="G41">
            <v>1529690.01</v>
          </cell>
          <cell r="H41">
            <v>1856255.97</v>
          </cell>
          <cell r="I41">
            <v>2053083.4</v>
          </cell>
          <cell r="J41">
            <v>2517230.7599999998</v>
          </cell>
          <cell r="K41">
            <v>2162793.29</v>
          </cell>
          <cell r="L41">
            <v>2162793.29</v>
          </cell>
          <cell r="M41">
            <v>2162793.29</v>
          </cell>
          <cell r="N41">
            <v>2162793.29</v>
          </cell>
        </row>
        <row r="42">
          <cell r="B42" t="str">
            <v>4250.32</v>
          </cell>
          <cell r="C42">
            <v>-677.15</v>
          </cell>
          <cell r="D42">
            <v>45724</v>
          </cell>
          <cell r="E42">
            <v>74865</v>
          </cell>
          <cell r="F42">
            <v>92253</v>
          </cell>
          <cell r="G42">
            <v>163734.02000000002</v>
          </cell>
          <cell r="H42">
            <v>264916.46000000002</v>
          </cell>
          <cell r="I42">
            <v>376937.62</v>
          </cell>
          <cell r="J42">
            <v>426947.17</v>
          </cell>
          <cell r="K42">
            <v>426947.17</v>
          </cell>
          <cell r="L42">
            <v>426947.17</v>
          </cell>
          <cell r="M42">
            <v>426947.17</v>
          </cell>
          <cell r="N42">
            <v>426947.17</v>
          </cell>
        </row>
        <row r="43">
          <cell r="B43" t="str">
            <v>4250.33</v>
          </cell>
          <cell r="C43">
            <v>32955.050000000003</v>
          </cell>
          <cell r="D43">
            <v>84414.010000000009</v>
          </cell>
          <cell r="E43">
            <v>162099.71000000002</v>
          </cell>
          <cell r="F43">
            <v>258064.78000000003</v>
          </cell>
          <cell r="G43">
            <v>368005.66000000003</v>
          </cell>
          <cell r="H43">
            <v>471465.37000000005</v>
          </cell>
          <cell r="I43">
            <v>500375.04000000004</v>
          </cell>
          <cell r="J43">
            <v>525626.13</v>
          </cell>
          <cell r="K43">
            <v>588606.35</v>
          </cell>
          <cell r="L43">
            <v>588606.35</v>
          </cell>
          <cell r="M43">
            <v>588606.35</v>
          </cell>
          <cell r="N43">
            <v>588606.35</v>
          </cell>
        </row>
        <row r="44">
          <cell r="B44" t="str">
            <v>4250.34</v>
          </cell>
          <cell r="C44">
            <v>0</v>
          </cell>
          <cell r="D44">
            <v>0</v>
          </cell>
          <cell r="E44">
            <v>0</v>
          </cell>
          <cell r="F44">
            <v>0</v>
          </cell>
          <cell r="G44">
            <v>0</v>
          </cell>
          <cell r="H44">
            <v>0</v>
          </cell>
          <cell r="I44">
            <v>0</v>
          </cell>
          <cell r="J44">
            <v>0</v>
          </cell>
          <cell r="K44">
            <v>0</v>
          </cell>
          <cell r="L44">
            <v>0</v>
          </cell>
          <cell r="M44">
            <v>0</v>
          </cell>
          <cell r="N44">
            <v>0</v>
          </cell>
        </row>
        <row r="45">
          <cell r="B45" t="str">
            <v>4250.35</v>
          </cell>
          <cell r="C45">
            <v>105854.19000000002</v>
          </cell>
          <cell r="D45">
            <v>225429.65000000002</v>
          </cell>
          <cell r="E45">
            <v>429140.08</v>
          </cell>
          <cell r="F45">
            <v>580512.02</v>
          </cell>
          <cell r="G45">
            <v>770330.12</v>
          </cell>
          <cell r="H45">
            <v>1004983.02</v>
          </cell>
          <cell r="I45">
            <v>1118507.3799999999</v>
          </cell>
          <cell r="J45">
            <v>1318962.5899999999</v>
          </cell>
          <cell r="K45">
            <v>1198376.98</v>
          </cell>
          <cell r="L45">
            <v>1198376.98</v>
          </cell>
          <cell r="M45">
            <v>1198376.98</v>
          </cell>
          <cell r="N45">
            <v>1198376.98</v>
          </cell>
        </row>
        <row r="46">
          <cell r="B46" t="str">
            <v>4250.36</v>
          </cell>
          <cell r="C46">
            <v>204806.57999999996</v>
          </cell>
          <cell r="D46">
            <v>274220.32999999996</v>
          </cell>
          <cell r="E46">
            <v>651258.80999999994</v>
          </cell>
          <cell r="F46">
            <v>902902.3</v>
          </cell>
          <cell r="G46">
            <v>1163524.75</v>
          </cell>
          <cell r="H46">
            <v>1482862.8199999998</v>
          </cell>
          <cell r="I46">
            <v>1805737.9599999997</v>
          </cell>
          <cell r="J46">
            <v>2076387.3999999997</v>
          </cell>
          <cell r="K46">
            <v>2143588.5599999996</v>
          </cell>
          <cell r="L46">
            <v>2143588.5599999996</v>
          </cell>
          <cell r="M46">
            <v>2143588.5599999996</v>
          </cell>
          <cell r="N46">
            <v>2143588.5599999996</v>
          </cell>
        </row>
        <row r="47">
          <cell r="B47" t="str">
            <v>4270.31</v>
          </cell>
          <cell r="C47">
            <v>0</v>
          </cell>
          <cell r="D47">
            <v>0</v>
          </cell>
          <cell r="E47">
            <v>0</v>
          </cell>
          <cell r="F47">
            <v>0</v>
          </cell>
          <cell r="G47">
            <v>0</v>
          </cell>
          <cell r="H47">
            <v>0</v>
          </cell>
          <cell r="I47">
            <v>0</v>
          </cell>
          <cell r="J47">
            <v>0</v>
          </cell>
          <cell r="K47">
            <v>0</v>
          </cell>
          <cell r="L47">
            <v>0</v>
          </cell>
          <cell r="M47">
            <v>0</v>
          </cell>
          <cell r="N47">
            <v>0</v>
          </cell>
        </row>
        <row r="48">
          <cell r="B48" t="str">
            <v>4270.32</v>
          </cell>
          <cell r="C48">
            <v>0</v>
          </cell>
          <cell r="D48">
            <v>0</v>
          </cell>
          <cell r="E48">
            <v>0</v>
          </cell>
          <cell r="F48">
            <v>0</v>
          </cell>
          <cell r="G48">
            <v>0</v>
          </cell>
          <cell r="H48">
            <v>0</v>
          </cell>
          <cell r="I48">
            <v>0</v>
          </cell>
          <cell r="J48">
            <v>0</v>
          </cell>
          <cell r="K48">
            <v>0</v>
          </cell>
          <cell r="L48">
            <v>0</v>
          </cell>
          <cell r="M48">
            <v>0</v>
          </cell>
          <cell r="N48">
            <v>0</v>
          </cell>
        </row>
        <row r="49">
          <cell r="B49" t="str">
            <v>4270.33</v>
          </cell>
          <cell r="C49">
            <v>0</v>
          </cell>
          <cell r="D49">
            <v>0</v>
          </cell>
          <cell r="E49">
            <v>0</v>
          </cell>
          <cell r="F49">
            <v>-251793.75</v>
          </cell>
          <cell r="G49">
            <v>0</v>
          </cell>
          <cell r="H49">
            <v>0</v>
          </cell>
          <cell r="I49">
            <v>0</v>
          </cell>
          <cell r="J49">
            <v>0</v>
          </cell>
          <cell r="K49">
            <v>0</v>
          </cell>
          <cell r="L49">
            <v>0</v>
          </cell>
          <cell r="M49">
            <v>0</v>
          </cell>
          <cell r="N49">
            <v>0</v>
          </cell>
        </row>
        <row r="50">
          <cell r="B50" t="str">
            <v>4270.34</v>
          </cell>
          <cell r="C50">
            <v>748371.58</v>
          </cell>
          <cell r="D50">
            <v>1551730.2399999998</v>
          </cell>
          <cell r="E50">
            <v>3444123.6799999997</v>
          </cell>
          <cell r="F50">
            <v>5373350.1999999993</v>
          </cell>
          <cell r="G50">
            <v>5856094.1799999988</v>
          </cell>
          <cell r="H50">
            <v>7305662.7599999988</v>
          </cell>
          <cell r="I50">
            <v>8449034.3499999978</v>
          </cell>
          <cell r="J50">
            <v>9972111.8299999982</v>
          </cell>
          <cell r="K50">
            <v>9131613.0299999975</v>
          </cell>
          <cell r="L50">
            <v>9131613.0299999975</v>
          </cell>
          <cell r="M50">
            <v>9131613.0299999975</v>
          </cell>
          <cell r="N50">
            <v>9131613.0299999975</v>
          </cell>
        </row>
        <row r="51">
          <cell r="B51" t="str">
            <v>4270.35</v>
          </cell>
          <cell r="C51">
            <v>0</v>
          </cell>
          <cell r="D51">
            <v>0</v>
          </cell>
          <cell r="E51">
            <v>0</v>
          </cell>
          <cell r="F51">
            <v>0</v>
          </cell>
          <cell r="G51">
            <v>0</v>
          </cell>
          <cell r="H51">
            <v>0</v>
          </cell>
          <cell r="I51">
            <v>0</v>
          </cell>
          <cell r="J51">
            <v>0</v>
          </cell>
          <cell r="K51">
            <v>0</v>
          </cell>
          <cell r="L51">
            <v>0</v>
          </cell>
          <cell r="M51">
            <v>0</v>
          </cell>
          <cell r="N51">
            <v>0</v>
          </cell>
        </row>
        <row r="52">
          <cell r="B52" t="str">
            <v>4270.36</v>
          </cell>
          <cell r="C52">
            <v>18045.379999999961</v>
          </cell>
          <cell r="D52">
            <v>184829.99999999994</v>
          </cell>
          <cell r="E52">
            <v>0</v>
          </cell>
          <cell r="F52">
            <v>22783.81</v>
          </cell>
          <cell r="G52">
            <v>22783.81</v>
          </cell>
          <cell r="H52">
            <v>0</v>
          </cell>
          <cell r="I52">
            <v>0</v>
          </cell>
          <cell r="J52">
            <v>0</v>
          </cell>
          <cell r="K52">
            <v>0</v>
          </cell>
          <cell r="L52">
            <v>0</v>
          </cell>
          <cell r="M52">
            <v>0</v>
          </cell>
          <cell r="N52">
            <v>0</v>
          </cell>
        </row>
        <row r="53">
          <cell r="B53" t="str">
            <v>4330.31</v>
          </cell>
          <cell r="C53">
            <v>0</v>
          </cell>
          <cell r="D53">
            <v>0</v>
          </cell>
          <cell r="E53">
            <v>0</v>
          </cell>
          <cell r="F53">
            <v>108</v>
          </cell>
          <cell r="G53">
            <v>108</v>
          </cell>
          <cell r="H53">
            <v>108</v>
          </cell>
          <cell r="I53">
            <v>108</v>
          </cell>
          <cell r="J53">
            <v>108</v>
          </cell>
          <cell r="K53">
            <v>108</v>
          </cell>
          <cell r="L53">
            <v>108</v>
          </cell>
          <cell r="M53">
            <v>108</v>
          </cell>
          <cell r="N53">
            <v>108</v>
          </cell>
        </row>
        <row r="54">
          <cell r="B54" t="str">
            <v>4330.32</v>
          </cell>
          <cell r="C54">
            <v>0</v>
          </cell>
          <cell r="D54">
            <v>0</v>
          </cell>
          <cell r="E54">
            <v>0</v>
          </cell>
          <cell r="F54">
            <v>0</v>
          </cell>
          <cell r="G54">
            <v>0</v>
          </cell>
          <cell r="H54">
            <v>0</v>
          </cell>
          <cell r="I54">
            <v>0</v>
          </cell>
          <cell r="J54">
            <v>0</v>
          </cell>
          <cell r="K54">
            <v>0</v>
          </cell>
          <cell r="L54">
            <v>0</v>
          </cell>
          <cell r="M54">
            <v>0</v>
          </cell>
          <cell r="N54">
            <v>0</v>
          </cell>
        </row>
        <row r="55">
          <cell r="B55" t="str">
            <v>4330.33</v>
          </cell>
          <cell r="C55">
            <v>4102.7299999999996</v>
          </cell>
          <cell r="D55">
            <v>35607.479999999996</v>
          </cell>
          <cell r="E55">
            <v>62270.5</v>
          </cell>
          <cell r="F55">
            <v>96860.829999999987</v>
          </cell>
          <cell r="G55">
            <v>150011.32999999999</v>
          </cell>
          <cell r="H55">
            <v>255276.87999999998</v>
          </cell>
          <cell r="I55">
            <v>263182.82999999996</v>
          </cell>
          <cell r="J55">
            <v>286901.24</v>
          </cell>
          <cell r="K55">
            <v>296292.07</v>
          </cell>
          <cell r="L55">
            <v>296292.07</v>
          </cell>
          <cell r="M55">
            <v>296292.07</v>
          </cell>
          <cell r="N55">
            <v>296292.07</v>
          </cell>
        </row>
        <row r="56">
          <cell r="B56" t="str">
            <v>4330.34</v>
          </cell>
          <cell r="C56">
            <v>0</v>
          </cell>
          <cell r="D56">
            <v>0</v>
          </cell>
          <cell r="E56">
            <v>0</v>
          </cell>
          <cell r="F56">
            <v>0</v>
          </cell>
          <cell r="G56">
            <v>0</v>
          </cell>
          <cell r="H56">
            <v>0</v>
          </cell>
          <cell r="I56">
            <v>0</v>
          </cell>
          <cell r="J56">
            <v>0</v>
          </cell>
          <cell r="K56">
            <v>0</v>
          </cell>
          <cell r="L56">
            <v>0</v>
          </cell>
          <cell r="M56">
            <v>0</v>
          </cell>
          <cell r="N56">
            <v>0</v>
          </cell>
        </row>
        <row r="57">
          <cell r="B57" t="str">
            <v>4330.35</v>
          </cell>
          <cell r="C57">
            <v>0</v>
          </cell>
          <cell r="D57">
            <v>0</v>
          </cell>
          <cell r="E57">
            <v>0</v>
          </cell>
          <cell r="F57">
            <v>0</v>
          </cell>
          <cell r="G57">
            <v>0</v>
          </cell>
          <cell r="H57">
            <v>0</v>
          </cell>
          <cell r="I57">
            <v>0</v>
          </cell>
          <cell r="J57">
            <v>188.21</v>
          </cell>
          <cell r="K57">
            <v>188.21</v>
          </cell>
          <cell r="L57">
            <v>188.21</v>
          </cell>
          <cell r="M57">
            <v>188.21</v>
          </cell>
          <cell r="N57">
            <v>188.21</v>
          </cell>
        </row>
        <row r="58">
          <cell r="B58" t="str">
            <v>4330.36</v>
          </cell>
          <cell r="C58">
            <v>0</v>
          </cell>
          <cell r="D58">
            <v>0</v>
          </cell>
          <cell r="E58">
            <v>0</v>
          </cell>
          <cell r="F58">
            <v>0</v>
          </cell>
          <cell r="G58">
            <v>0</v>
          </cell>
          <cell r="H58">
            <v>0</v>
          </cell>
          <cell r="I58">
            <v>0</v>
          </cell>
          <cell r="J58">
            <v>0</v>
          </cell>
          <cell r="K58">
            <v>0</v>
          </cell>
          <cell r="L58">
            <v>0</v>
          </cell>
          <cell r="M58">
            <v>0</v>
          </cell>
          <cell r="N58">
            <v>0</v>
          </cell>
        </row>
        <row r="59">
          <cell r="B59" t="str">
            <v>All.31</v>
          </cell>
          <cell r="C59">
            <v>569813.03999999992</v>
          </cell>
          <cell r="D59">
            <v>1819624.04</v>
          </cell>
          <cell r="E59">
            <v>3114174.9799999995</v>
          </cell>
          <cell r="F59">
            <v>4710784</v>
          </cell>
          <cell r="G59">
            <v>5872248.3399999999</v>
          </cell>
          <cell r="H59">
            <v>7059500.21</v>
          </cell>
          <cell r="I59">
            <v>7938646.7000000011</v>
          </cell>
          <cell r="J59">
            <v>8923204.1999999993</v>
          </cell>
          <cell r="K59">
            <v>8550584.2800000012</v>
          </cell>
          <cell r="L59">
            <v>8550584.2800000012</v>
          </cell>
          <cell r="M59">
            <v>8550584.2800000012</v>
          </cell>
          <cell r="N59">
            <v>8550584.2800000012</v>
          </cell>
        </row>
        <row r="60">
          <cell r="B60" t="str">
            <v>All.32</v>
          </cell>
          <cell r="C60">
            <v>4614.0500000000011</v>
          </cell>
          <cell r="D60">
            <v>49833.99</v>
          </cell>
          <cell r="E60">
            <v>78974.990000000005</v>
          </cell>
          <cell r="F60">
            <v>119727.29000000001</v>
          </cell>
          <cell r="G60">
            <v>216636.42</v>
          </cell>
          <cell r="H60">
            <v>356854.31000000006</v>
          </cell>
          <cell r="I60">
            <v>492613.18</v>
          </cell>
          <cell r="J60">
            <v>545052.73</v>
          </cell>
          <cell r="K60">
            <v>542622.73</v>
          </cell>
          <cell r="L60">
            <v>542622.73</v>
          </cell>
          <cell r="M60">
            <v>542622.73</v>
          </cell>
          <cell r="N60">
            <v>542622.73</v>
          </cell>
        </row>
        <row r="61">
          <cell r="B61" t="str">
            <v>All.33</v>
          </cell>
          <cell r="C61">
            <v>1136776.2600000002</v>
          </cell>
          <cell r="D61">
            <v>1941835.0200000003</v>
          </cell>
          <cell r="E61">
            <v>2713712.3300000005</v>
          </cell>
          <cell r="F61">
            <v>3893399.5500000007</v>
          </cell>
          <cell r="G61">
            <v>5183013.5600000005</v>
          </cell>
          <cell r="H61">
            <v>6890413.0100000007</v>
          </cell>
          <cell r="I61">
            <v>7829107.2800000003</v>
          </cell>
          <cell r="J61">
            <v>9092577.1300000008</v>
          </cell>
          <cell r="K61">
            <v>9466268.2000000011</v>
          </cell>
          <cell r="L61">
            <v>9466268.2000000011</v>
          </cell>
          <cell r="M61">
            <v>9466268.2000000011</v>
          </cell>
          <cell r="N61">
            <v>9466268.2000000011</v>
          </cell>
        </row>
        <row r="62">
          <cell r="B62" t="str">
            <v>All.34</v>
          </cell>
          <cell r="C62">
            <v>782818.66999999993</v>
          </cell>
          <cell r="D62">
            <v>1648659.5999999996</v>
          </cell>
          <cell r="E62">
            <v>3591226.3</v>
          </cell>
          <cell r="F62">
            <v>5567084.4099999992</v>
          </cell>
          <cell r="G62">
            <v>6111297.3999999985</v>
          </cell>
          <cell r="H62">
            <v>7618439.629999999</v>
          </cell>
          <cell r="I62">
            <v>8830570.7299999986</v>
          </cell>
          <cell r="J62">
            <v>10422014.119999997</v>
          </cell>
          <cell r="K62">
            <v>9754752.549999997</v>
          </cell>
          <cell r="L62">
            <v>9754752.549999997</v>
          </cell>
          <cell r="M62">
            <v>9754752.549999997</v>
          </cell>
          <cell r="N62">
            <v>9754752.549999997</v>
          </cell>
        </row>
        <row r="63">
          <cell r="B63" t="str">
            <v>All.35</v>
          </cell>
          <cell r="C63">
            <v>147875.23000000001</v>
          </cell>
          <cell r="D63">
            <v>320438.44000000006</v>
          </cell>
          <cell r="E63">
            <v>582802.27</v>
          </cell>
          <cell r="F63">
            <v>817643.32000000007</v>
          </cell>
          <cell r="G63">
            <v>1041507.63</v>
          </cell>
          <cell r="H63">
            <v>1331110.52</v>
          </cell>
          <cell r="I63">
            <v>1547906.8399999999</v>
          </cell>
          <cell r="J63">
            <v>1761040.3499999999</v>
          </cell>
          <cell r="K63">
            <v>1640775.1</v>
          </cell>
          <cell r="L63">
            <v>1640775.1</v>
          </cell>
          <cell r="M63">
            <v>1640775.1</v>
          </cell>
          <cell r="N63">
            <v>1640775.1</v>
          </cell>
        </row>
        <row r="64">
          <cell r="B64" t="str">
            <v>All.36</v>
          </cell>
          <cell r="C64">
            <v>228323.3899999999</v>
          </cell>
          <cell r="D64">
            <v>468467.5799999999</v>
          </cell>
          <cell r="E64">
            <v>684085.94</v>
          </cell>
          <cell r="F64">
            <v>962483.44000000006</v>
          </cell>
          <cell r="G64">
            <v>1238421.69</v>
          </cell>
          <cell r="H64">
            <v>1560080.1099999999</v>
          </cell>
          <cell r="I64">
            <v>1904873.0699999998</v>
          </cell>
          <cell r="J64">
            <v>2197286.7499999995</v>
          </cell>
          <cell r="K64">
            <v>2264893.6799999997</v>
          </cell>
          <cell r="L64">
            <v>2264893.6799999997</v>
          </cell>
          <cell r="M64">
            <v>2264893.6799999997</v>
          </cell>
          <cell r="N64">
            <v>2264893.6799999997</v>
          </cell>
        </row>
        <row r="70">
          <cell r="B70" t="str">
            <v>RC.AG</v>
          </cell>
          <cell r="C70" t="str">
            <v>YTD Jan</v>
          </cell>
          <cell r="D70" t="str">
            <v>YTD Feb</v>
          </cell>
          <cell r="E70" t="str">
            <v>YTD Mar</v>
          </cell>
          <cell r="F70" t="str">
            <v>YTD Apr</v>
          </cell>
          <cell r="G70" t="str">
            <v>YTD May</v>
          </cell>
          <cell r="H70" t="str">
            <v>YTD Jun</v>
          </cell>
          <cell r="I70" t="str">
            <v>YTD Jul</v>
          </cell>
          <cell r="J70" t="str">
            <v>YTD Aug</v>
          </cell>
          <cell r="K70" t="str">
            <v>YTD Sep</v>
          </cell>
          <cell r="L70" t="str">
            <v>YTD Oct</v>
          </cell>
          <cell r="M70" t="str">
            <v>YTD Nov</v>
          </cell>
          <cell r="N70" t="str">
            <v>YTD Dec</v>
          </cell>
        </row>
        <row r="71">
          <cell r="B71" t="str">
            <v>3110.31</v>
          </cell>
          <cell r="C71">
            <v>59209</v>
          </cell>
          <cell r="D71">
            <v>118785</v>
          </cell>
          <cell r="E71">
            <v>222052</v>
          </cell>
          <cell r="F71">
            <v>296603</v>
          </cell>
          <cell r="G71">
            <v>373043</v>
          </cell>
          <cell r="H71">
            <v>476808</v>
          </cell>
          <cell r="I71">
            <v>506256</v>
          </cell>
          <cell r="J71">
            <v>535704</v>
          </cell>
          <cell r="K71">
            <v>651130</v>
          </cell>
          <cell r="L71">
            <v>707573</v>
          </cell>
          <cell r="M71">
            <v>737747</v>
          </cell>
          <cell r="N71">
            <v>737747</v>
          </cell>
        </row>
        <row r="72">
          <cell r="B72" t="str">
            <v>3110.33</v>
          </cell>
          <cell r="C72">
            <v>23561.083333333336</v>
          </cell>
          <cell r="D72">
            <v>47122.166666666672</v>
          </cell>
          <cell r="E72">
            <v>70683.25</v>
          </cell>
          <cell r="F72">
            <v>94244.333333333343</v>
          </cell>
          <cell r="G72">
            <v>117805.41666666669</v>
          </cell>
          <cell r="H72">
            <v>141366.50000000003</v>
          </cell>
          <cell r="I72">
            <v>164927.58333333337</v>
          </cell>
          <cell r="J72">
            <v>188488.66666666672</v>
          </cell>
          <cell r="K72">
            <v>212049.75000000006</v>
          </cell>
          <cell r="L72">
            <v>235610.8333333334</v>
          </cell>
          <cell r="M72">
            <v>259171.91666666674</v>
          </cell>
          <cell r="N72">
            <v>282733.00000000006</v>
          </cell>
        </row>
        <row r="73">
          <cell r="B73" t="str">
            <v>3160.31</v>
          </cell>
          <cell r="C73">
            <v>73753.0476222047</v>
          </cell>
          <cell r="D73">
            <v>147210.66985739794</v>
          </cell>
          <cell r="E73">
            <v>225514.84831281239</v>
          </cell>
          <cell r="F73">
            <v>300681.80271682621</v>
          </cell>
          <cell r="G73">
            <v>371109.94190135621</v>
          </cell>
          <cell r="H73">
            <v>445275.38233804249</v>
          </cell>
          <cell r="I73">
            <v>529493.78925648471</v>
          </cell>
          <cell r="J73">
            <v>601888.91605853988</v>
          </cell>
          <cell r="K73">
            <v>683966.70958679938</v>
          </cell>
          <cell r="L73">
            <v>762507.81651458214</v>
          </cell>
          <cell r="M73">
            <v>836054.69776028162</v>
          </cell>
          <cell r="N73">
            <v>865339.66999999993</v>
          </cell>
        </row>
        <row r="74">
          <cell r="B74" t="str">
            <v>3160.33</v>
          </cell>
          <cell r="C74">
            <v>17090.650000000001</v>
          </cell>
          <cell r="D74">
            <v>34173.300000000003</v>
          </cell>
          <cell r="E74">
            <v>51255.950000000004</v>
          </cell>
          <cell r="F74">
            <v>68338.600000000006</v>
          </cell>
          <cell r="G74">
            <v>85421.25</v>
          </cell>
          <cell r="H74">
            <v>112504.1</v>
          </cell>
          <cell r="I74">
            <v>139586.95000000001</v>
          </cell>
          <cell r="J74">
            <v>166669.80000000002</v>
          </cell>
          <cell r="K74">
            <v>193752.65000000002</v>
          </cell>
          <cell r="L74">
            <v>220835.50000000003</v>
          </cell>
          <cell r="M74">
            <v>247918.35000000003</v>
          </cell>
          <cell r="N74">
            <v>265001.00000000006</v>
          </cell>
        </row>
        <row r="75">
          <cell r="B75" t="str">
            <v>3310.31</v>
          </cell>
          <cell r="C75">
            <v>251705.66250000001</v>
          </cell>
          <cell r="D75">
            <v>521079.08309523808</v>
          </cell>
          <cell r="E75">
            <v>855901.60525557771</v>
          </cell>
          <cell r="F75">
            <v>1470631.3214520772</v>
          </cell>
          <cell r="G75">
            <v>2087349.1003105296</v>
          </cell>
          <cell r="H75">
            <v>2432651.3331288979</v>
          </cell>
          <cell r="I75">
            <v>2778631.3628351577</v>
          </cell>
          <cell r="J75">
            <v>3107486.3904599696</v>
          </cell>
          <cell r="K75">
            <v>3534375.1114547448</v>
          </cell>
          <cell r="L75">
            <v>3927951.7771502361</v>
          </cell>
          <cell r="M75">
            <v>4259703.5554597797</v>
          </cell>
          <cell r="N75">
            <v>4483866.7975129029</v>
          </cell>
        </row>
        <row r="76">
          <cell r="B76" t="str">
            <v>3310.33</v>
          </cell>
          <cell r="C76">
            <v>190068</v>
          </cell>
          <cell r="D76">
            <v>380136</v>
          </cell>
          <cell r="E76">
            <v>520204</v>
          </cell>
          <cell r="F76">
            <v>610272</v>
          </cell>
          <cell r="G76">
            <v>750340</v>
          </cell>
          <cell r="H76">
            <v>1115408</v>
          </cell>
          <cell r="I76">
            <v>1305476</v>
          </cell>
          <cell r="J76">
            <v>1545544</v>
          </cell>
          <cell r="K76">
            <v>1785612</v>
          </cell>
          <cell r="L76">
            <v>2025680</v>
          </cell>
          <cell r="M76">
            <v>2265748</v>
          </cell>
          <cell r="N76">
            <v>2630827</v>
          </cell>
        </row>
        <row r="77">
          <cell r="B77" t="str">
            <v>3310.34</v>
          </cell>
          <cell r="C77">
            <v>32563</v>
          </cell>
          <cell r="D77">
            <v>65126</v>
          </cell>
          <cell r="E77">
            <v>97689</v>
          </cell>
          <cell r="F77">
            <v>130252</v>
          </cell>
          <cell r="G77">
            <v>162815</v>
          </cell>
          <cell r="H77">
            <v>195378</v>
          </cell>
          <cell r="I77">
            <v>227941</v>
          </cell>
          <cell r="J77">
            <v>260504</v>
          </cell>
          <cell r="K77">
            <v>293067</v>
          </cell>
          <cell r="L77">
            <v>325630</v>
          </cell>
          <cell r="M77">
            <v>358193</v>
          </cell>
          <cell r="N77">
            <v>390751</v>
          </cell>
        </row>
        <row r="78">
          <cell r="B78" t="str">
            <v>3622.31</v>
          </cell>
          <cell r="C78">
            <v>120918.92332789559</v>
          </cell>
          <cell r="D78">
            <v>350037.84665579116</v>
          </cell>
          <cell r="E78">
            <v>613258.03153887973</v>
          </cell>
          <cell r="F78">
            <v>848359.60887425486</v>
          </cell>
          <cell r="G78">
            <v>1119685.5062096301</v>
          </cell>
          <cell r="H78">
            <v>1277057.6715388796</v>
          </cell>
          <cell r="I78">
            <v>1432476.5948667752</v>
          </cell>
          <cell r="J78">
            <v>1592395.5181946708</v>
          </cell>
          <cell r="K78">
            <v>1856972.6399999997</v>
          </cell>
          <cell r="L78">
            <v>2068126.5271951216</v>
          </cell>
          <cell r="M78">
            <v>2216858.5698780483</v>
          </cell>
          <cell r="N78">
            <v>2235519.6399999997</v>
          </cell>
        </row>
        <row r="79">
          <cell r="B79" t="str">
            <v>3622.32</v>
          </cell>
          <cell r="C79">
            <v>0</v>
          </cell>
          <cell r="D79">
            <v>0</v>
          </cell>
          <cell r="E79">
            <v>0</v>
          </cell>
          <cell r="F79">
            <v>14112.514351320322</v>
          </cell>
          <cell r="G79">
            <v>28225.028702640644</v>
          </cell>
          <cell r="H79">
            <v>66469.942594718712</v>
          </cell>
          <cell r="I79">
            <v>94694.971297359356</v>
          </cell>
          <cell r="J79">
            <v>122920</v>
          </cell>
          <cell r="K79">
            <v>122920</v>
          </cell>
          <cell r="L79">
            <v>122920</v>
          </cell>
          <cell r="M79">
            <v>122920</v>
          </cell>
          <cell r="N79">
            <v>122920</v>
          </cell>
        </row>
        <row r="80">
          <cell r="B80" t="str">
            <v>3622.33</v>
          </cell>
          <cell r="C80">
            <v>100000</v>
          </cell>
          <cell r="D80">
            <v>210000</v>
          </cell>
          <cell r="E80">
            <v>320000</v>
          </cell>
          <cell r="F80">
            <v>430000</v>
          </cell>
          <cell r="G80">
            <v>590000</v>
          </cell>
          <cell r="H80">
            <v>740000</v>
          </cell>
          <cell r="I80">
            <v>840000</v>
          </cell>
          <cell r="J80">
            <v>950000</v>
          </cell>
          <cell r="K80">
            <v>1060000</v>
          </cell>
          <cell r="L80">
            <v>1220000</v>
          </cell>
          <cell r="M80">
            <v>1330000</v>
          </cell>
          <cell r="N80">
            <v>1430000</v>
          </cell>
        </row>
        <row r="81">
          <cell r="B81" t="str">
            <v>3720.33</v>
          </cell>
          <cell r="C81">
            <v>414871.79314746225</v>
          </cell>
          <cell r="D81">
            <v>709839.85320814594</v>
          </cell>
          <cell r="E81">
            <v>1104051.899436492</v>
          </cell>
          <cell r="F81">
            <v>1499593.4808123119</v>
          </cell>
          <cell r="G81">
            <v>1854472.0302919564</v>
          </cell>
          <cell r="H81">
            <v>2021235.104491414</v>
          </cell>
          <cell r="I81">
            <v>2398956.7517791009</v>
          </cell>
          <cell r="J81">
            <v>2746727.1097264406</v>
          </cell>
          <cell r="K81">
            <v>2999677.0364220138</v>
          </cell>
          <cell r="L81">
            <v>3343065.5211341553</v>
          </cell>
          <cell r="M81">
            <v>3510209.8875798546</v>
          </cell>
          <cell r="N81">
            <v>3704847.1375797796</v>
          </cell>
        </row>
        <row r="82">
          <cell r="B82" t="str">
            <v>4210.31</v>
          </cell>
          <cell r="C82">
            <v>53803.963103218586</v>
          </cell>
          <cell r="D82">
            <v>119556.33108630351</v>
          </cell>
          <cell r="E82">
            <v>175138.16941128939</v>
          </cell>
          <cell r="F82">
            <v>218470.80861790842</v>
          </cell>
          <cell r="G82">
            <v>246250.66421606735</v>
          </cell>
          <cell r="H82">
            <v>262112.6334735032</v>
          </cell>
          <cell r="I82">
            <v>273696.32806206774</v>
          </cell>
          <cell r="J82">
            <v>291477.72639521671</v>
          </cell>
          <cell r="K82">
            <v>323548.77664886549</v>
          </cell>
          <cell r="L82">
            <v>363607.17505041382</v>
          </cell>
          <cell r="M82">
            <v>380469.59267027088</v>
          </cell>
          <cell r="N82">
            <v>399785.01400966779</v>
          </cell>
        </row>
        <row r="83">
          <cell r="B83" t="str">
            <v>4210.33</v>
          </cell>
          <cell r="C83">
            <v>409683.03136342071</v>
          </cell>
          <cell r="D83">
            <v>844498.40560471755</v>
          </cell>
          <cell r="E83">
            <v>1225756.738222328</v>
          </cell>
          <cell r="F83">
            <v>1676412.7781463373</v>
          </cell>
          <cell r="G83">
            <v>1933795.0094796221</v>
          </cell>
          <cell r="H83">
            <v>2202971.2007130133</v>
          </cell>
          <cell r="I83">
            <v>2418377.1634764066</v>
          </cell>
          <cell r="J83">
            <v>2620779.6506234934</v>
          </cell>
          <cell r="K83">
            <v>2923941.8363885507</v>
          </cell>
          <cell r="L83">
            <v>3239771.9437899236</v>
          </cell>
          <cell r="M83">
            <v>3416490.3632916976</v>
          </cell>
          <cell r="N83">
            <v>3604846.9797214731</v>
          </cell>
        </row>
        <row r="84">
          <cell r="B84" t="str">
            <v>4210.34</v>
          </cell>
          <cell r="C84">
            <v>32744.574076659977</v>
          </cell>
          <cell r="D84">
            <v>59679.71122880037</v>
          </cell>
          <cell r="E84">
            <v>86140.973995904598</v>
          </cell>
          <cell r="F84">
            <v>114436.47372844454</v>
          </cell>
          <cell r="G84">
            <v>132619.58154914848</v>
          </cell>
          <cell r="H84">
            <v>149128.78498481624</v>
          </cell>
          <cell r="I84">
            <v>168076.54185627459</v>
          </cell>
          <cell r="J84">
            <v>180775.63378133264</v>
          </cell>
          <cell r="K84">
            <v>201200.10970354537</v>
          </cell>
          <cell r="L84">
            <v>222695.79994407017</v>
          </cell>
          <cell r="M84">
            <v>239434.4986201651</v>
          </cell>
          <cell r="N84">
            <v>253019.45031290737</v>
          </cell>
        </row>
        <row r="85">
          <cell r="B85" t="str">
            <v>4210.36</v>
          </cell>
          <cell r="C85">
            <v>23364.799935644303</v>
          </cell>
          <cell r="D85">
            <v>41461.149242170395</v>
          </cell>
          <cell r="E85">
            <v>60457.59793782296</v>
          </cell>
          <cell r="F85">
            <v>78755.938888091652</v>
          </cell>
          <cell r="G85">
            <v>88702.203689636881</v>
          </cell>
          <cell r="H85">
            <v>102161.19468966637</v>
          </cell>
          <cell r="I85">
            <v>114377.98051228021</v>
          </cell>
          <cell r="J85">
            <v>125681.82015148853</v>
          </cell>
          <cell r="K85">
            <v>141259.43658464585</v>
          </cell>
          <cell r="L85">
            <v>154832.95244012994</v>
          </cell>
          <cell r="M85">
            <v>161151.03755668085</v>
          </cell>
          <cell r="N85">
            <v>167892.04006183366</v>
          </cell>
        </row>
        <row r="86">
          <cell r="B86" t="str">
            <v>4250.31</v>
          </cell>
          <cell r="C86">
            <v>233333</v>
          </cell>
          <cell r="D86">
            <v>466666</v>
          </cell>
          <cell r="E86">
            <v>726249</v>
          </cell>
          <cell r="F86">
            <v>1003362</v>
          </cell>
          <cell r="G86">
            <v>1286550</v>
          </cell>
          <cell r="H86">
            <v>1586738</v>
          </cell>
          <cell r="I86">
            <v>1890191</v>
          </cell>
          <cell r="J86">
            <v>2200379</v>
          </cell>
          <cell r="K86">
            <v>2689067</v>
          </cell>
          <cell r="L86">
            <v>3007210</v>
          </cell>
          <cell r="M86">
            <v>3305163</v>
          </cell>
          <cell r="N86">
            <v>3545500</v>
          </cell>
        </row>
        <row r="87">
          <cell r="B87" t="str">
            <v>4250.32</v>
          </cell>
          <cell r="C87">
            <v>8195</v>
          </cell>
          <cell r="D87">
            <v>38185</v>
          </cell>
          <cell r="E87">
            <v>91560</v>
          </cell>
          <cell r="F87">
            <v>159935</v>
          </cell>
          <cell r="G87">
            <v>258600</v>
          </cell>
          <cell r="H87">
            <v>376000</v>
          </cell>
          <cell r="I87">
            <v>490400</v>
          </cell>
          <cell r="J87">
            <v>570613</v>
          </cell>
          <cell r="K87">
            <v>594413</v>
          </cell>
          <cell r="L87">
            <v>595913</v>
          </cell>
          <cell r="M87">
            <v>595913</v>
          </cell>
          <cell r="N87">
            <v>595913</v>
          </cell>
        </row>
        <row r="88">
          <cell r="B88" t="str">
            <v>4250.33</v>
          </cell>
          <cell r="C88">
            <v>109550</v>
          </cell>
          <cell r="D88">
            <v>224100</v>
          </cell>
          <cell r="E88">
            <v>343650</v>
          </cell>
          <cell r="F88">
            <v>468200</v>
          </cell>
          <cell r="G88">
            <v>592752</v>
          </cell>
          <cell r="H88">
            <v>717304</v>
          </cell>
          <cell r="I88">
            <v>842056</v>
          </cell>
          <cell r="J88">
            <v>979308</v>
          </cell>
          <cell r="K88">
            <v>1141361</v>
          </cell>
          <cell r="L88">
            <v>1298415</v>
          </cell>
          <cell r="M88">
            <v>1450469</v>
          </cell>
          <cell r="N88">
            <v>1585023</v>
          </cell>
        </row>
        <row r="89">
          <cell r="B89" t="str">
            <v>4250.35</v>
          </cell>
          <cell r="C89">
            <v>25800</v>
          </cell>
          <cell r="D89">
            <v>71800</v>
          </cell>
          <cell r="E89">
            <v>124300</v>
          </cell>
          <cell r="F89">
            <v>194300</v>
          </cell>
          <cell r="G89">
            <v>264300</v>
          </cell>
          <cell r="H89">
            <v>359300</v>
          </cell>
          <cell r="I89">
            <v>499300</v>
          </cell>
          <cell r="J89">
            <v>612191</v>
          </cell>
          <cell r="K89">
            <v>814191</v>
          </cell>
          <cell r="L89">
            <v>995155</v>
          </cell>
          <cell r="M89">
            <v>1135155</v>
          </cell>
          <cell r="N89">
            <v>1180155</v>
          </cell>
        </row>
        <row r="90">
          <cell r="B90" t="str">
            <v>4250.36</v>
          </cell>
          <cell r="C90">
            <v>159917</v>
          </cell>
          <cell r="D90">
            <v>331797</v>
          </cell>
          <cell r="E90">
            <v>567506</v>
          </cell>
          <cell r="F90">
            <v>840136</v>
          </cell>
          <cell r="G90">
            <v>1303265</v>
          </cell>
          <cell r="H90">
            <v>1785894</v>
          </cell>
          <cell r="I90">
            <v>2244135</v>
          </cell>
          <cell r="J90">
            <v>2703058</v>
          </cell>
          <cell r="K90">
            <v>3175717</v>
          </cell>
          <cell r="L90">
            <v>3634860</v>
          </cell>
          <cell r="M90">
            <v>4074738</v>
          </cell>
          <cell r="N90">
            <v>4276629</v>
          </cell>
        </row>
        <row r="91">
          <cell r="B91" t="str">
            <v>4270.34</v>
          </cell>
          <cell r="C91">
            <v>813168.08333333337</v>
          </cell>
          <cell r="D91">
            <v>1626336.1666666667</v>
          </cell>
          <cell r="E91">
            <v>2439504.25</v>
          </cell>
          <cell r="F91">
            <v>3252672.3333333335</v>
          </cell>
          <cell r="G91">
            <v>4065840.416666667</v>
          </cell>
          <cell r="H91">
            <v>4879008.5</v>
          </cell>
          <cell r="I91">
            <v>5692176.583333333</v>
          </cell>
          <cell r="J91">
            <v>6505344.666666666</v>
          </cell>
          <cell r="K91">
            <v>7318512.7499999991</v>
          </cell>
          <cell r="L91">
            <v>8131680.8333333321</v>
          </cell>
          <cell r="M91">
            <v>8944848.916666666</v>
          </cell>
          <cell r="N91">
            <v>9758017</v>
          </cell>
        </row>
        <row r="92">
          <cell r="B92" t="str">
            <v>4330.33</v>
          </cell>
          <cell r="C92">
            <v>6500</v>
          </cell>
          <cell r="D92">
            <v>17700</v>
          </cell>
          <cell r="E92">
            <v>38900</v>
          </cell>
          <cell r="F92">
            <v>60100</v>
          </cell>
          <cell r="G92">
            <v>83800</v>
          </cell>
          <cell r="H92">
            <v>109000</v>
          </cell>
          <cell r="I92">
            <v>134200</v>
          </cell>
          <cell r="J92">
            <v>159400</v>
          </cell>
          <cell r="K92">
            <v>184600</v>
          </cell>
          <cell r="L92">
            <v>199300</v>
          </cell>
          <cell r="M92">
            <v>210500</v>
          </cell>
          <cell r="N92">
            <v>215000</v>
          </cell>
        </row>
        <row r="93">
          <cell r="B93" t="str">
            <v>4330.36</v>
          </cell>
          <cell r="C93">
            <v>9520</v>
          </cell>
          <cell r="D93">
            <v>19040</v>
          </cell>
          <cell r="E93">
            <v>28560</v>
          </cell>
          <cell r="F93">
            <v>38080</v>
          </cell>
          <cell r="G93">
            <v>47600</v>
          </cell>
          <cell r="H93">
            <v>57120</v>
          </cell>
          <cell r="I93">
            <v>66640</v>
          </cell>
          <cell r="J93">
            <v>76160</v>
          </cell>
          <cell r="K93">
            <v>85680</v>
          </cell>
          <cell r="L93">
            <v>95200</v>
          </cell>
          <cell r="M93">
            <v>104720</v>
          </cell>
          <cell r="N93">
            <v>114227</v>
          </cell>
        </row>
        <row r="94">
          <cell r="B94" t="str">
            <v>All.31</v>
          </cell>
          <cell r="C94">
            <v>792723.5965533189</v>
          </cell>
          <cell r="D94">
            <v>1723334.9306947307</v>
          </cell>
          <cell r="E94">
            <v>2818113.6545185591</v>
          </cell>
          <cell r="F94">
            <v>4138108.5416610669</v>
          </cell>
          <cell r="G94">
            <v>5483988.2126375828</v>
          </cell>
          <cell r="H94">
            <v>6480643.0204793233</v>
          </cell>
          <cell r="I94">
            <v>7410745.0750204856</v>
          </cell>
          <cell r="J94">
            <v>8329331.5511083975</v>
          </cell>
          <cell r="K94">
            <v>9739060.2376904078</v>
          </cell>
          <cell r="L94">
            <v>10836976.295910355</v>
          </cell>
          <cell r="M94">
            <v>11735996.415768379</v>
          </cell>
          <cell r="N94">
            <v>12267758.12152257</v>
          </cell>
        </row>
        <row r="95">
          <cell r="B95" t="str">
            <v>All.32</v>
          </cell>
          <cell r="C95">
            <v>8195</v>
          </cell>
          <cell r="D95">
            <v>38185</v>
          </cell>
          <cell r="E95">
            <v>91560</v>
          </cell>
          <cell r="F95">
            <v>174047.51435132034</v>
          </cell>
          <cell r="G95">
            <v>286825.02870264067</v>
          </cell>
          <cell r="H95">
            <v>442469.94259471871</v>
          </cell>
          <cell r="I95">
            <v>585094.97129735933</v>
          </cell>
          <cell r="J95">
            <v>693533</v>
          </cell>
          <cell r="K95">
            <v>717333</v>
          </cell>
          <cell r="L95">
            <v>718833</v>
          </cell>
          <cell r="M95">
            <v>718833</v>
          </cell>
          <cell r="N95">
            <v>718833</v>
          </cell>
        </row>
        <row r="96">
          <cell r="B96" t="str">
            <v>All.33</v>
          </cell>
          <cell r="C96">
            <v>1271324.5578442162</v>
          </cell>
          <cell r="D96">
            <v>2467569.7254795302</v>
          </cell>
          <cell r="E96">
            <v>3674501.8376588197</v>
          </cell>
          <cell r="F96">
            <v>4907161.1922919825</v>
          </cell>
          <cell r="G96">
            <v>6008385.7064382453</v>
          </cell>
          <cell r="H96">
            <v>7159788.9052044274</v>
          </cell>
          <cell r="I96">
            <v>8243580.4485888407</v>
          </cell>
          <cell r="J96">
            <v>9356917.2270165998</v>
          </cell>
          <cell r="K96">
            <v>10500994.272810563</v>
          </cell>
          <cell r="L96">
            <v>11782678.798257412</v>
          </cell>
          <cell r="M96">
            <v>12690507.51753822</v>
          </cell>
          <cell r="N96">
            <v>13718278.117301254</v>
          </cell>
        </row>
        <row r="97">
          <cell r="B97" t="str">
            <v>All.34</v>
          </cell>
          <cell r="C97">
            <v>878475.65740999335</v>
          </cell>
          <cell r="D97">
            <v>1751141.8778954672</v>
          </cell>
          <cell r="E97">
            <v>2623334.2239959044</v>
          </cell>
          <cell r="F97">
            <v>3497360.8070617779</v>
          </cell>
          <cell r="G97">
            <v>4361274.9982158151</v>
          </cell>
          <cell r="H97">
            <v>5223515.2849848159</v>
          </cell>
          <cell r="I97">
            <v>6088194.125189608</v>
          </cell>
          <cell r="J97">
            <v>6946624.3004479986</v>
          </cell>
          <cell r="K97">
            <v>7812779.8597035445</v>
          </cell>
          <cell r="L97">
            <v>8680006.6332774013</v>
          </cell>
          <cell r="M97">
            <v>9542476.4152868316</v>
          </cell>
          <cell r="N97">
            <v>10401787.450312907</v>
          </cell>
        </row>
        <row r="98">
          <cell r="B98" t="str">
            <v>All.35</v>
          </cell>
          <cell r="C98">
            <v>25800</v>
          </cell>
          <cell r="D98">
            <v>71800</v>
          </cell>
          <cell r="E98">
            <v>124300</v>
          </cell>
          <cell r="F98">
            <v>194300</v>
          </cell>
          <cell r="G98">
            <v>264300</v>
          </cell>
          <cell r="H98">
            <v>359300</v>
          </cell>
          <cell r="I98">
            <v>499300</v>
          </cell>
          <cell r="J98">
            <v>612191</v>
          </cell>
          <cell r="K98">
            <v>814191</v>
          </cell>
          <cell r="L98">
            <v>995155</v>
          </cell>
          <cell r="M98">
            <v>1135155</v>
          </cell>
          <cell r="N98">
            <v>1180155</v>
          </cell>
        </row>
        <row r="99">
          <cell r="B99" t="str">
            <v>All.36</v>
          </cell>
          <cell r="C99">
            <v>192801.79993564432</v>
          </cell>
          <cell r="D99">
            <v>392298.14924217039</v>
          </cell>
          <cell r="E99">
            <v>656523.59793782292</v>
          </cell>
          <cell r="F99">
            <v>956971.93888809159</v>
          </cell>
          <cell r="G99">
            <v>1439567.2036896369</v>
          </cell>
          <cell r="H99">
            <v>1945175.1946896664</v>
          </cell>
          <cell r="I99">
            <v>2425152.98051228</v>
          </cell>
          <cell r="J99">
            <v>2904899.8201514883</v>
          </cell>
          <cell r="K99">
            <v>3402656.4365846459</v>
          </cell>
          <cell r="L99">
            <v>3884892.9524401301</v>
          </cell>
          <cell r="M99">
            <v>4340609.0375566809</v>
          </cell>
          <cell r="N99">
            <v>4558748.0400618333</v>
          </cell>
        </row>
        <row r="107">
          <cell r="B107" t="str">
            <v>RC.AG</v>
          </cell>
          <cell r="C107" t="str">
            <v>YTD Jan</v>
          </cell>
          <cell r="D107" t="str">
            <v>YTD Feb</v>
          </cell>
          <cell r="E107" t="str">
            <v>YTD Mar</v>
          </cell>
          <cell r="F107" t="str">
            <v>YTD Apr</v>
          </cell>
          <cell r="G107" t="str">
            <v>YTD May</v>
          </cell>
          <cell r="H107" t="str">
            <v>YTD Jun</v>
          </cell>
          <cell r="I107" t="str">
            <v>YTD Jul</v>
          </cell>
          <cell r="J107" t="str">
            <v>YTD Aug</v>
          </cell>
          <cell r="K107" t="str">
            <v>YTD Sep</v>
          </cell>
          <cell r="L107" t="str">
            <v>YTD Oct</v>
          </cell>
          <cell r="M107" t="str">
            <v>YTD Nov</v>
          </cell>
          <cell r="N107" t="str">
            <v>YTD Dec</v>
          </cell>
        </row>
        <row r="108">
          <cell r="B108" t="str">
            <v>3110.31</v>
          </cell>
          <cell r="C108">
            <v>88321.71</v>
          </cell>
          <cell r="D108">
            <v>229977.74</v>
          </cell>
          <cell r="E108">
            <v>301029.18</v>
          </cell>
          <cell r="F108">
            <v>391949.15</v>
          </cell>
          <cell r="G108">
            <v>458355.06</v>
          </cell>
          <cell r="H108">
            <v>512894.32</v>
          </cell>
          <cell r="I108">
            <v>542777.56999999995</v>
          </cell>
          <cell r="J108">
            <v>576874.59</v>
          </cell>
          <cell r="K108">
            <v>641215.43999999994</v>
          </cell>
          <cell r="L108">
            <v>693888.5199999999</v>
          </cell>
          <cell r="M108">
            <v>718060.95</v>
          </cell>
          <cell r="N108">
            <v>744273.45</v>
          </cell>
        </row>
        <row r="109">
          <cell r="B109" t="str">
            <v>3110.32</v>
          </cell>
          <cell r="C109">
            <v>0</v>
          </cell>
          <cell r="D109">
            <v>0</v>
          </cell>
          <cell r="E109">
            <v>0</v>
          </cell>
          <cell r="F109">
            <v>0</v>
          </cell>
          <cell r="G109">
            <v>0</v>
          </cell>
          <cell r="H109">
            <v>0</v>
          </cell>
          <cell r="I109">
            <v>0</v>
          </cell>
          <cell r="J109">
            <v>0</v>
          </cell>
          <cell r="K109">
            <v>0</v>
          </cell>
          <cell r="L109">
            <v>0</v>
          </cell>
          <cell r="M109">
            <v>0</v>
          </cell>
          <cell r="N109">
            <v>0</v>
          </cell>
        </row>
        <row r="110">
          <cell r="B110" t="str">
            <v>3110.33</v>
          </cell>
          <cell r="C110">
            <v>24112.14</v>
          </cell>
          <cell r="D110">
            <v>43232.01</v>
          </cell>
          <cell r="E110">
            <v>73453.48000000001</v>
          </cell>
          <cell r="F110">
            <v>114928.51000000001</v>
          </cell>
          <cell r="G110">
            <v>149495.18</v>
          </cell>
          <cell r="H110">
            <v>160367</v>
          </cell>
          <cell r="I110">
            <v>190325.94</v>
          </cell>
          <cell r="J110">
            <v>198257.71</v>
          </cell>
          <cell r="K110">
            <v>217711.47999999998</v>
          </cell>
          <cell r="L110">
            <v>231932.68</v>
          </cell>
          <cell r="M110">
            <v>257046.28999999998</v>
          </cell>
          <cell r="N110">
            <v>264996.18</v>
          </cell>
        </row>
        <row r="111">
          <cell r="B111" t="str">
            <v>3110.34</v>
          </cell>
          <cell r="C111">
            <v>0</v>
          </cell>
          <cell r="D111">
            <v>0</v>
          </cell>
          <cell r="E111">
            <v>0</v>
          </cell>
          <cell r="F111">
            <v>0</v>
          </cell>
          <cell r="G111">
            <v>0</v>
          </cell>
          <cell r="H111">
            <v>0</v>
          </cell>
          <cell r="I111">
            <v>0</v>
          </cell>
          <cell r="J111">
            <v>0</v>
          </cell>
          <cell r="K111">
            <v>0</v>
          </cell>
          <cell r="L111">
            <v>0</v>
          </cell>
          <cell r="M111">
            <v>0</v>
          </cell>
          <cell r="N111">
            <v>0</v>
          </cell>
        </row>
        <row r="112">
          <cell r="B112" t="str">
            <v>3110.35</v>
          </cell>
          <cell r="C112">
            <v>0</v>
          </cell>
          <cell r="D112">
            <v>0</v>
          </cell>
          <cell r="E112">
            <v>0</v>
          </cell>
          <cell r="F112">
            <v>0</v>
          </cell>
          <cell r="G112">
            <v>0</v>
          </cell>
          <cell r="H112">
            <v>0</v>
          </cell>
          <cell r="I112">
            <v>0</v>
          </cell>
          <cell r="J112">
            <v>0</v>
          </cell>
          <cell r="K112">
            <v>0</v>
          </cell>
          <cell r="L112">
            <v>0</v>
          </cell>
          <cell r="M112">
            <v>0</v>
          </cell>
          <cell r="N112">
            <v>0</v>
          </cell>
        </row>
        <row r="113">
          <cell r="B113" t="str">
            <v>3110.36</v>
          </cell>
          <cell r="C113">
            <v>0</v>
          </cell>
          <cell r="D113">
            <v>0</v>
          </cell>
          <cell r="E113">
            <v>0</v>
          </cell>
          <cell r="F113">
            <v>0</v>
          </cell>
          <cell r="G113">
            <v>0</v>
          </cell>
          <cell r="H113">
            <v>0</v>
          </cell>
          <cell r="I113">
            <v>0</v>
          </cell>
          <cell r="J113">
            <v>0</v>
          </cell>
          <cell r="K113">
            <v>0</v>
          </cell>
          <cell r="L113">
            <v>0</v>
          </cell>
          <cell r="M113">
            <v>0</v>
          </cell>
          <cell r="N113">
            <v>0</v>
          </cell>
        </row>
        <row r="114">
          <cell r="B114" t="str">
            <v>3160.31</v>
          </cell>
          <cell r="C114">
            <v>120277.05</v>
          </cell>
          <cell r="D114">
            <v>217834.03</v>
          </cell>
          <cell r="E114">
            <v>276311.55</v>
          </cell>
          <cell r="F114">
            <v>334804.26</v>
          </cell>
          <cell r="G114">
            <v>380745.36</v>
          </cell>
          <cell r="H114">
            <v>484984.2</v>
          </cell>
          <cell r="I114">
            <v>564230.06000000006</v>
          </cell>
          <cell r="J114">
            <v>657329.44000000006</v>
          </cell>
          <cell r="K114">
            <v>726539.92</v>
          </cell>
          <cell r="L114">
            <v>811116.73</v>
          </cell>
          <cell r="M114">
            <v>849547.67999999993</v>
          </cell>
          <cell r="N114">
            <v>865327.83</v>
          </cell>
        </row>
        <row r="115">
          <cell r="B115" t="str">
            <v>3160.32</v>
          </cell>
          <cell r="C115">
            <v>0</v>
          </cell>
          <cell r="D115">
            <v>0</v>
          </cell>
          <cell r="E115">
            <v>0</v>
          </cell>
          <cell r="F115">
            <v>0</v>
          </cell>
          <cell r="G115">
            <v>0</v>
          </cell>
          <cell r="H115">
            <v>0</v>
          </cell>
          <cell r="I115">
            <v>0</v>
          </cell>
          <cell r="J115">
            <v>0</v>
          </cell>
          <cell r="K115">
            <v>0</v>
          </cell>
          <cell r="L115">
            <v>0</v>
          </cell>
          <cell r="M115">
            <v>0</v>
          </cell>
          <cell r="N115">
            <v>0</v>
          </cell>
        </row>
        <row r="116">
          <cell r="B116" t="str">
            <v>3160.33</v>
          </cell>
          <cell r="C116">
            <v>9987.7999999999993</v>
          </cell>
          <cell r="D116">
            <v>54012.28</v>
          </cell>
          <cell r="E116">
            <v>79984.600000000006</v>
          </cell>
          <cell r="F116">
            <v>114964.06</v>
          </cell>
          <cell r="G116">
            <v>162769.72</v>
          </cell>
          <cell r="H116">
            <v>180121.66</v>
          </cell>
          <cell r="I116">
            <v>189221.15</v>
          </cell>
          <cell r="J116">
            <v>221779.15</v>
          </cell>
          <cell r="K116">
            <v>235845.62</v>
          </cell>
          <cell r="L116">
            <v>248502.82</v>
          </cell>
          <cell r="M116">
            <v>257046.32</v>
          </cell>
          <cell r="N116">
            <v>264996.22000000003</v>
          </cell>
        </row>
        <row r="117">
          <cell r="B117" t="str">
            <v>3160.34</v>
          </cell>
          <cell r="C117">
            <v>0</v>
          </cell>
          <cell r="D117">
            <v>0</v>
          </cell>
          <cell r="E117">
            <v>0</v>
          </cell>
          <cell r="F117">
            <v>0</v>
          </cell>
          <cell r="G117">
            <v>0</v>
          </cell>
          <cell r="H117">
            <v>0</v>
          </cell>
          <cell r="I117">
            <v>0</v>
          </cell>
          <cell r="J117">
            <v>0</v>
          </cell>
          <cell r="K117">
            <v>0</v>
          </cell>
          <cell r="L117">
            <v>0</v>
          </cell>
          <cell r="M117">
            <v>0</v>
          </cell>
          <cell r="N117">
            <v>0</v>
          </cell>
        </row>
        <row r="118">
          <cell r="B118" t="str">
            <v>3160.35</v>
          </cell>
          <cell r="C118">
            <v>0</v>
          </cell>
          <cell r="D118">
            <v>0</v>
          </cell>
          <cell r="E118">
            <v>0</v>
          </cell>
          <cell r="F118">
            <v>0</v>
          </cell>
          <cell r="G118">
            <v>0</v>
          </cell>
          <cell r="H118">
            <v>0</v>
          </cell>
          <cell r="I118">
            <v>0</v>
          </cell>
          <cell r="J118">
            <v>0</v>
          </cell>
          <cell r="K118">
            <v>0</v>
          </cell>
          <cell r="L118">
            <v>0</v>
          </cell>
          <cell r="M118">
            <v>0</v>
          </cell>
          <cell r="N118">
            <v>0</v>
          </cell>
        </row>
        <row r="119">
          <cell r="B119" t="str">
            <v>3160.36</v>
          </cell>
          <cell r="C119">
            <v>0</v>
          </cell>
          <cell r="D119">
            <v>0</v>
          </cell>
          <cell r="E119">
            <v>0</v>
          </cell>
          <cell r="F119">
            <v>0</v>
          </cell>
          <cell r="G119">
            <v>0</v>
          </cell>
          <cell r="H119">
            <v>0</v>
          </cell>
          <cell r="I119">
            <v>0</v>
          </cell>
          <cell r="J119">
            <v>0</v>
          </cell>
          <cell r="K119">
            <v>0</v>
          </cell>
          <cell r="L119">
            <v>0</v>
          </cell>
          <cell r="M119">
            <v>0</v>
          </cell>
          <cell r="N119">
            <v>0</v>
          </cell>
        </row>
        <row r="120">
          <cell r="B120" t="str">
            <v>3310.31</v>
          </cell>
          <cell r="C120">
            <v>283407.17</v>
          </cell>
          <cell r="D120">
            <v>519579.81</v>
          </cell>
          <cell r="E120">
            <v>850221.54</v>
          </cell>
          <cell r="F120">
            <v>1180863.27</v>
          </cell>
          <cell r="G120">
            <v>1558739.56</v>
          </cell>
          <cell r="H120">
            <v>1889381.29</v>
          </cell>
          <cell r="I120">
            <v>2408961.16</v>
          </cell>
          <cell r="J120">
            <v>2692368.33</v>
          </cell>
          <cell r="K120">
            <v>3211948.2</v>
          </cell>
          <cell r="L120">
            <v>3684293.5</v>
          </cell>
          <cell r="M120">
            <v>4203873.37</v>
          </cell>
          <cell r="N120">
            <v>4723453.24</v>
          </cell>
        </row>
        <row r="121">
          <cell r="B121" t="str">
            <v>3310.32</v>
          </cell>
          <cell r="C121">
            <v>0</v>
          </cell>
          <cell r="D121">
            <v>0</v>
          </cell>
          <cell r="E121">
            <v>0</v>
          </cell>
          <cell r="F121">
            <v>0</v>
          </cell>
          <cell r="G121">
            <v>0</v>
          </cell>
          <cell r="H121">
            <v>0</v>
          </cell>
          <cell r="I121">
            <v>0</v>
          </cell>
          <cell r="J121">
            <v>0</v>
          </cell>
          <cell r="K121">
            <v>0</v>
          </cell>
          <cell r="L121">
            <v>0</v>
          </cell>
          <cell r="M121">
            <v>0</v>
          </cell>
          <cell r="N121">
            <v>0</v>
          </cell>
        </row>
        <row r="122">
          <cell r="B122" t="str">
            <v>3310.33</v>
          </cell>
          <cell r="C122">
            <v>275972.25000000006</v>
          </cell>
          <cell r="D122">
            <v>515376.21000000008</v>
          </cell>
          <cell r="E122">
            <v>817656.59000000008</v>
          </cell>
          <cell r="F122">
            <v>995499.51</v>
          </cell>
          <cell r="G122">
            <v>1224906.3799999999</v>
          </cell>
          <cell r="H122">
            <v>1391173.7599999998</v>
          </cell>
          <cell r="I122">
            <v>1641627.1399999997</v>
          </cell>
          <cell r="J122">
            <v>1820522.3899999997</v>
          </cell>
          <cell r="K122">
            <v>2019148.7599999998</v>
          </cell>
          <cell r="L122">
            <v>2187257.69</v>
          </cell>
          <cell r="M122">
            <v>2381411.69</v>
          </cell>
          <cell r="N122">
            <v>2630812.7999999998</v>
          </cell>
        </row>
        <row r="123">
          <cell r="B123" t="str">
            <v>3310.34</v>
          </cell>
          <cell r="C123">
            <v>39555.24</v>
          </cell>
          <cell r="D123">
            <v>64787.259999999995</v>
          </cell>
          <cell r="E123">
            <v>90550.459999999992</v>
          </cell>
          <cell r="F123">
            <v>123025.47</v>
          </cell>
          <cell r="G123">
            <v>158503.5</v>
          </cell>
          <cell r="H123">
            <v>191222.03</v>
          </cell>
          <cell r="I123">
            <v>236955.01</v>
          </cell>
          <cell r="J123">
            <v>258012.67</v>
          </cell>
          <cell r="K123">
            <v>284563.19</v>
          </cell>
          <cell r="L123">
            <v>319442.15000000002</v>
          </cell>
          <cell r="M123">
            <v>352502.29000000004</v>
          </cell>
          <cell r="N123">
            <v>390748.62000000005</v>
          </cell>
        </row>
        <row r="124">
          <cell r="B124" t="str">
            <v>3310.35</v>
          </cell>
          <cell r="C124">
            <v>0</v>
          </cell>
          <cell r="D124">
            <v>0</v>
          </cell>
          <cell r="E124">
            <v>0</v>
          </cell>
          <cell r="F124">
            <v>0</v>
          </cell>
          <cell r="G124">
            <v>0</v>
          </cell>
          <cell r="H124">
            <v>0</v>
          </cell>
          <cell r="I124">
            <v>0</v>
          </cell>
          <cell r="J124">
            <v>0</v>
          </cell>
          <cell r="K124">
            <v>0</v>
          </cell>
          <cell r="L124">
            <v>0</v>
          </cell>
          <cell r="M124">
            <v>0</v>
          </cell>
          <cell r="N124">
            <v>0</v>
          </cell>
        </row>
        <row r="125">
          <cell r="B125" t="str">
            <v>3310.36</v>
          </cell>
          <cell r="C125">
            <v>0</v>
          </cell>
          <cell r="D125">
            <v>0</v>
          </cell>
          <cell r="E125">
            <v>0</v>
          </cell>
          <cell r="F125">
            <v>0</v>
          </cell>
          <cell r="G125">
            <v>0</v>
          </cell>
          <cell r="H125">
            <v>0</v>
          </cell>
          <cell r="I125">
            <v>0</v>
          </cell>
          <cell r="J125">
            <v>0</v>
          </cell>
          <cell r="K125">
            <v>0</v>
          </cell>
          <cell r="L125">
            <v>0</v>
          </cell>
          <cell r="M125">
            <v>0</v>
          </cell>
          <cell r="N125">
            <v>0</v>
          </cell>
        </row>
        <row r="126">
          <cell r="B126" t="str">
            <v>3622.31</v>
          </cell>
          <cell r="C126">
            <v>113941.29000000001</v>
          </cell>
          <cell r="D126">
            <v>306381.43</v>
          </cell>
          <cell r="E126">
            <v>531963.57999999996</v>
          </cell>
          <cell r="F126">
            <v>708837.54999999993</v>
          </cell>
          <cell r="G126">
            <v>971053.58999999985</v>
          </cell>
          <cell r="H126">
            <v>1143906.5499999998</v>
          </cell>
          <cell r="I126">
            <v>1303627.0599999998</v>
          </cell>
          <cell r="J126">
            <v>1467907.8499999999</v>
          </cell>
          <cell r="K126">
            <v>1732440.16</v>
          </cell>
          <cell r="L126">
            <v>2013366.98</v>
          </cell>
          <cell r="M126">
            <v>2210539.33</v>
          </cell>
          <cell r="N126">
            <v>2235520.79</v>
          </cell>
        </row>
        <row r="127">
          <cell r="B127" t="str">
            <v>3622.32</v>
          </cell>
          <cell r="C127">
            <v>2200.1799999999998</v>
          </cell>
          <cell r="D127">
            <v>3582.92</v>
          </cell>
          <cell r="E127">
            <v>5697.02</v>
          </cell>
          <cell r="F127">
            <v>31346.39</v>
          </cell>
          <cell r="G127">
            <v>72677.06</v>
          </cell>
          <cell r="H127">
            <v>93157.209999999992</v>
          </cell>
          <cell r="I127">
            <v>95271.31</v>
          </cell>
          <cell r="J127">
            <v>102283.91</v>
          </cell>
          <cell r="K127">
            <v>104398.01000000001</v>
          </cell>
          <cell r="L127">
            <v>112728.96000000001</v>
          </cell>
          <cell r="M127">
            <v>115335.90000000001</v>
          </cell>
          <cell r="N127">
            <v>117450.00000000001</v>
          </cell>
        </row>
        <row r="128">
          <cell r="B128" t="str">
            <v>3622.33</v>
          </cell>
          <cell r="C128">
            <v>9467.81</v>
          </cell>
          <cell r="D128">
            <v>64285.57</v>
          </cell>
          <cell r="E128">
            <v>243121.80999999997</v>
          </cell>
          <cell r="F128">
            <v>320767.96999999997</v>
          </cell>
          <cell r="G128">
            <v>563252.12</v>
          </cell>
          <cell r="H128">
            <v>617796.91</v>
          </cell>
          <cell r="I128">
            <v>721527.08000000007</v>
          </cell>
          <cell r="J128">
            <v>759206.63000000012</v>
          </cell>
          <cell r="K128">
            <v>999616.52000000014</v>
          </cell>
          <cell r="L128">
            <v>1189534.3800000001</v>
          </cell>
          <cell r="M128">
            <v>1246004.9800000002</v>
          </cell>
          <cell r="N128">
            <v>1430000.0300000003</v>
          </cell>
        </row>
        <row r="129">
          <cell r="B129" t="str">
            <v>3622.34</v>
          </cell>
          <cell r="C129">
            <v>0</v>
          </cell>
          <cell r="D129">
            <v>0</v>
          </cell>
          <cell r="E129">
            <v>0</v>
          </cell>
          <cell r="F129">
            <v>0</v>
          </cell>
          <cell r="G129">
            <v>0</v>
          </cell>
          <cell r="H129">
            <v>0</v>
          </cell>
          <cell r="I129">
            <v>0</v>
          </cell>
          <cell r="J129">
            <v>0</v>
          </cell>
          <cell r="K129">
            <v>0</v>
          </cell>
          <cell r="L129">
            <v>0</v>
          </cell>
          <cell r="M129">
            <v>0</v>
          </cell>
          <cell r="N129">
            <v>0</v>
          </cell>
        </row>
        <row r="130">
          <cell r="B130" t="str">
            <v>3622.35</v>
          </cell>
          <cell r="C130">
            <v>0</v>
          </cell>
          <cell r="D130">
            <v>0</v>
          </cell>
          <cell r="E130">
            <v>0</v>
          </cell>
          <cell r="F130">
            <v>0</v>
          </cell>
          <cell r="G130">
            <v>0</v>
          </cell>
          <cell r="H130">
            <v>0</v>
          </cell>
          <cell r="I130">
            <v>0</v>
          </cell>
          <cell r="J130">
            <v>0</v>
          </cell>
          <cell r="K130">
            <v>0</v>
          </cell>
          <cell r="L130">
            <v>0</v>
          </cell>
          <cell r="M130">
            <v>0</v>
          </cell>
          <cell r="N130">
            <v>0</v>
          </cell>
        </row>
        <row r="131">
          <cell r="B131" t="str">
            <v>3622.36</v>
          </cell>
          <cell r="C131">
            <v>0</v>
          </cell>
          <cell r="D131">
            <v>0</v>
          </cell>
          <cell r="E131">
            <v>0</v>
          </cell>
          <cell r="F131">
            <v>0</v>
          </cell>
          <cell r="G131">
            <v>0</v>
          </cell>
          <cell r="H131">
            <v>0</v>
          </cell>
          <cell r="I131">
            <v>0</v>
          </cell>
          <cell r="J131">
            <v>0</v>
          </cell>
          <cell r="K131">
            <v>0</v>
          </cell>
          <cell r="L131">
            <v>0</v>
          </cell>
          <cell r="M131">
            <v>0</v>
          </cell>
          <cell r="N131">
            <v>0</v>
          </cell>
        </row>
        <row r="132">
          <cell r="B132" t="str">
            <v>3720.31</v>
          </cell>
          <cell r="C132">
            <v>0</v>
          </cell>
          <cell r="D132">
            <v>0</v>
          </cell>
          <cell r="E132">
            <v>0</v>
          </cell>
          <cell r="F132">
            <v>0</v>
          </cell>
          <cell r="G132">
            <v>0</v>
          </cell>
          <cell r="H132">
            <v>0</v>
          </cell>
          <cell r="I132">
            <v>0</v>
          </cell>
          <cell r="J132">
            <v>0</v>
          </cell>
          <cell r="K132">
            <v>0</v>
          </cell>
          <cell r="L132">
            <v>0</v>
          </cell>
          <cell r="M132">
            <v>0</v>
          </cell>
          <cell r="N132">
            <v>0</v>
          </cell>
        </row>
        <row r="133">
          <cell r="B133" t="str">
            <v>3720.32</v>
          </cell>
          <cell r="C133">
            <v>0</v>
          </cell>
          <cell r="D133">
            <v>0</v>
          </cell>
          <cell r="E133">
            <v>0</v>
          </cell>
          <cell r="F133">
            <v>0</v>
          </cell>
          <cell r="G133">
            <v>0</v>
          </cell>
          <cell r="H133">
            <v>0</v>
          </cell>
          <cell r="I133">
            <v>0</v>
          </cell>
          <cell r="J133">
            <v>0</v>
          </cell>
          <cell r="K133">
            <v>0</v>
          </cell>
          <cell r="L133">
            <v>0</v>
          </cell>
          <cell r="M133">
            <v>0</v>
          </cell>
          <cell r="N133">
            <v>0</v>
          </cell>
        </row>
        <row r="134">
          <cell r="B134" t="str">
            <v>3720.33</v>
          </cell>
          <cell r="C134">
            <v>308728.38000000006</v>
          </cell>
          <cell r="D134">
            <v>617456.76000000013</v>
          </cell>
          <cell r="E134">
            <v>926185.14000000013</v>
          </cell>
          <cell r="F134">
            <v>1234913.5200000003</v>
          </cell>
          <cell r="G134">
            <v>1543641.9000000004</v>
          </cell>
          <cell r="H134">
            <v>1852370.2800000005</v>
          </cell>
          <cell r="I134">
            <v>2161098.6600000006</v>
          </cell>
          <cell r="J134">
            <v>2469827.0400000005</v>
          </cell>
          <cell r="K134">
            <v>2778555.4200000004</v>
          </cell>
          <cell r="L134">
            <v>3087283.8000000003</v>
          </cell>
          <cell r="M134">
            <v>3396012.18</v>
          </cell>
          <cell r="N134">
            <v>3704740.56</v>
          </cell>
        </row>
        <row r="135">
          <cell r="B135" t="str">
            <v>3720.34</v>
          </cell>
          <cell r="C135">
            <v>0</v>
          </cell>
          <cell r="D135">
            <v>0</v>
          </cell>
          <cell r="E135">
            <v>0</v>
          </cell>
          <cell r="F135">
            <v>0</v>
          </cell>
          <cell r="G135">
            <v>0</v>
          </cell>
          <cell r="H135">
            <v>0</v>
          </cell>
          <cell r="I135">
            <v>0</v>
          </cell>
          <cell r="J135">
            <v>0</v>
          </cell>
          <cell r="K135">
            <v>0</v>
          </cell>
          <cell r="L135">
            <v>0</v>
          </cell>
          <cell r="M135">
            <v>0</v>
          </cell>
          <cell r="N135">
            <v>0</v>
          </cell>
        </row>
        <row r="136">
          <cell r="B136" t="str">
            <v>3720.35</v>
          </cell>
          <cell r="C136">
            <v>0</v>
          </cell>
          <cell r="D136">
            <v>0</v>
          </cell>
          <cell r="E136">
            <v>0</v>
          </cell>
          <cell r="F136">
            <v>0</v>
          </cell>
          <cell r="G136">
            <v>0</v>
          </cell>
          <cell r="H136">
            <v>0</v>
          </cell>
          <cell r="I136">
            <v>0</v>
          </cell>
          <cell r="J136">
            <v>0</v>
          </cell>
          <cell r="K136">
            <v>0</v>
          </cell>
          <cell r="L136">
            <v>0</v>
          </cell>
          <cell r="M136">
            <v>0</v>
          </cell>
          <cell r="N136">
            <v>0</v>
          </cell>
        </row>
        <row r="137">
          <cell r="B137" t="str">
            <v>3720.36</v>
          </cell>
          <cell r="C137">
            <v>0</v>
          </cell>
          <cell r="D137">
            <v>0</v>
          </cell>
          <cell r="E137">
            <v>0</v>
          </cell>
          <cell r="F137">
            <v>0</v>
          </cell>
          <cell r="G137">
            <v>0</v>
          </cell>
          <cell r="H137">
            <v>0</v>
          </cell>
          <cell r="I137">
            <v>0</v>
          </cell>
          <cell r="J137">
            <v>0</v>
          </cell>
          <cell r="K137">
            <v>0</v>
          </cell>
          <cell r="L137">
            <v>0</v>
          </cell>
          <cell r="M137">
            <v>0</v>
          </cell>
          <cell r="N137">
            <v>0</v>
          </cell>
        </row>
        <row r="138">
          <cell r="B138" t="str">
            <v>4210.31</v>
          </cell>
          <cell r="C138">
            <v>44389.380000000005</v>
          </cell>
          <cell r="D138">
            <v>97048.25</v>
          </cell>
          <cell r="E138">
            <v>131657.60999999999</v>
          </cell>
          <cell r="F138">
            <v>174244.31</v>
          </cell>
          <cell r="G138">
            <v>217634.05</v>
          </cell>
          <cell r="H138">
            <v>268658.39</v>
          </cell>
          <cell r="I138">
            <v>309907.58</v>
          </cell>
          <cell r="J138">
            <v>325316.5</v>
          </cell>
          <cell r="K138">
            <v>343370.82</v>
          </cell>
          <cell r="L138">
            <v>356927.25</v>
          </cell>
          <cell r="M138">
            <v>383663.16</v>
          </cell>
          <cell r="N138">
            <v>399785.33999999997</v>
          </cell>
        </row>
        <row r="139">
          <cell r="B139" t="str">
            <v>4210.32</v>
          </cell>
          <cell r="C139">
            <v>0</v>
          </cell>
          <cell r="D139">
            <v>0</v>
          </cell>
          <cell r="E139">
            <v>0</v>
          </cell>
          <cell r="F139">
            <v>0</v>
          </cell>
          <cell r="G139">
            <v>0</v>
          </cell>
          <cell r="H139">
            <v>0</v>
          </cell>
          <cell r="I139">
            <v>0</v>
          </cell>
          <cell r="J139">
            <v>0</v>
          </cell>
          <cell r="K139">
            <v>0</v>
          </cell>
          <cell r="L139">
            <v>0</v>
          </cell>
          <cell r="M139">
            <v>0</v>
          </cell>
          <cell r="N139">
            <v>0</v>
          </cell>
        </row>
        <row r="140">
          <cell r="B140" t="str">
            <v>4210.33</v>
          </cell>
          <cell r="C140">
            <v>300395.05000000005</v>
          </cell>
          <cell r="D140">
            <v>600790.10000000009</v>
          </cell>
          <cell r="E140">
            <v>901185.15000000014</v>
          </cell>
          <cell r="F140">
            <v>1201580.2000000002</v>
          </cell>
          <cell r="G140">
            <v>1501975.2500000002</v>
          </cell>
          <cell r="H140">
            <v>1802370.3000000003</v>
          </cell>
          <cell r="I140">
            <v>2102765.3500000006</v>
          </cell>
          <cell r="J140">
            <v>2403160.4000000004</v>
          </cell>
          <cell r="K140">
            <v>2703555.45</v>
          </cell>
          <cell r="L140">
            <v>3003950.5</v>
          </cell>
          <cell r="M140">
            <v>3304345.55</v>
          </cell>
          <cell r="N140">
            <v>3604740.5999999996</v>
          </cell>
        </row>
        <row r="141">
          <cell r="B141" t="str">
            <v>4210.34</v>
          </cell>
          <cell r="C141">
            <v>21084.910000000003</v>
          </cell>
          <cell r="D141">
            <v>42169.820000000007</v>
          </cell>
          <cell r="E141">
            <v>63254.73000000001</v>
          </cell>
          <cell r="F141">
            <v>84339.640000000014</v>
          </cell>
          <cell r="G141">
            <v>105424.55000000002</v>
          </cell>
          <cell r="H141">
            <v>126509.46000000002</v>
          </cell>
          <cell r="I141">
            <v>147594.37000000002</v>
          </cell>
          <cell r="J141">
            <v>168679.28000000003</v>
          </cell>
          <cell r="K141">
            <v>189764.19000000003</v>
          </cell>
          <cell r="L141">
            <v>210849.10000000003</v>
          </cell>
          <cell r="M141">
            <v>231934.01000000004</v>
          </cell>
          <cell r="N141">
            <v>253018.92000000004</v>
          </cell>
        </row>
        <row r="142">
          <cell r="B142" t="str">
            <v>4210.35</v>
          </cell>
          <cell r="C142">
            <v>0</v>
          </cell>
          <cell r="D142">
            <v>0</v>
          </cell>
          <cell r="E142">
            <v>0</v>
          </cell>
          <cell r="F142">
            <v>0</v>
          </cell>
          <cell r="G142">
            <v>0</v>
          </cell>
          <cell r="H142">
            <v>0</v>
          </cell>
          <cell r="I142">
            <v>0</v>
          </cell>
          <cell r="J142">
            <v>0</v>
          </cell>
          <cell r="K142">
            <v>0</v>
          </cell>
          <cell r="L142">
            <v>0</v>
          </cell>
          <cell r="M142">
            <v>0</v>
          </cell>
          <cell r="N142">
            <v>0</v>
          </cell>
        </row>
        <row r="143">
          <cell r="B143" t="str">
            <v>4210.36</v>
          </cell>
          <cell r="C143">
            <v>13990.96</v>
          </cell>
          <cell r="D143">
            <v>27981.919999999998</v>
          </cell>
          <cell r="E143">
            <v>41972.88</v>
          </cell>
          <cell r="F143">
            <v>55963.839999999997</v>
          </cell>
          <cell r="G143">
            <v>69954.799999999988</v>
          </cell>
          <cell r="H143">
            <v>83945.75999999998</v>
          </cell>
          <cell r="I143">
            <v>97936.719999999972</v>
          </cell>
          <cell r="J143">
            <v>111927.67999999996</v>
          </cell>
          <cell r="K143">
            <v>125918.63999999996</v>
          </cell>
          <cell r="L143">
            <v>139909.59999999995</v>
          </cell>
          <cell r="M143">
            <v>153900.55999999994</v>
          </cell>
          <cell r="N143">
            <v>167891.51999999993</v>
          </cell>
        </row>
        <row r="144">
          <cell r="B144" t="str">
            <v>4250.31</v>
          </cell>
          <cell r="C144">
            <v>233333.28</v>
          </cell>
          <cell r="D144">
            <v>466666.56</v>
          </cell>
          <cell r="E144">
            <v>726249.83</v>
          </cell>
          <cell r="F144">
            <v>1003363.1</v>
          </cell>
          <cell r="G144">
            <v>1286551.3799999999</v>
          </cell>
          <cell r="H144">
            <v>1586739.66</v>
          </cell>
          <cell r="I144">
            <v>1890192.94</v>
          </cell>
          <cell r="J144">
            <v>2200381.2199999997</v>
          </cell>
          <cell r="K144">
            <v>2689069.5599999996</v>
          </cell>
          <cell r="L144">
            <v>3007212.8499999996</v>
          </cell>
          <cell r="M144">
            <v>3305166.0999999996</v>
          </cell>
          <cell r="N144">
            <v>3545499.3799999994</v>
          </cell>
        </row>
        <row r="145">
          <cell r="B145" t="str">
            <v>4250.32</v>
          </cell>
          <cell r="C145">
            <v>8195</v>
          </cell>
          <cell r="D145">
            <v>38185</v>
          </cell>
          <cell r="E145">
            <v>91560</v>
          </cell>
          <cell r="F145">
            <v>159935</v>
          </cell>
          <cell r="G145">
            <v>258600.01</v>
          </cell>
          <cell r="H145">
            <v>376000.02</v>
          </cell>
          <cell r="I145">
            <v>490400.03</v>
          </cell>
          <cell r="J145">
            <v>570613</v>
          </cell>
          <cell r="K145">
            <v>594413</v>
          </cell>
          <cell r="L145">
            <v>595912.95999999996</v>
          </cell>
          <cell r="M145">
            <v>595912.95999999996</v>
          </cell>
          <cell r="N145">
            <v>595912.95999999996</v>
          </cell>
        </row>
        <row r="146">
          <cell r="B146" t="str">
            <v>4250.33</v>
          </cell>
          <cell r="C146">
            <v>109551.89</v>
          </cell>
          <cell r="D146">
            <v>224103.78</v>
          </cell>
          <cell r="E146">
            <v>343655.67</v>
          </cell>
          <cell r="F146">
            <v>468207.56</v>
          </cell>
          <cell r="G146">
            <v>592759.44999999995</v>
          </cell>
          <cell r="H146">
            <v>717311.34</v>
          </cell>
          <cell r="I146">
            <v>842063.23</v>
          </cell>
          <cell r="J146">
            <v>979315.12</v>
          </cell>
          <cell r="K146">
            <v>1141367.01</v>
          </cell>
          <cell r="L146">
            <v>1298418.8999999999</v>
          </cell>
          <cell r="M146">
            <v>1450470.79</v>
          </cell>
          <cell r="N146">
            <v>1585022.6400000001</v>
          </cell>
        </row>
        <row r="147">
          <cell r="B147" t="str">
            <v>4250.34</v>
          </cell>
          <cell r="C147">
            <v>0</v>
          </cell>
          <cell r="D147">
            <v>0</v>
          </cell>
          <cell r="E147">
            <v>0</v>
          </cell>
          <cell r="F147">
            <v>0</v>
          </cell>
          <cell r="G147">
            <v>0</v>
          </cell>
          <cell r="H147">
            <v>0</v>
          </cell>
          <cell r="I147">
            <v>0</v>
          </cell>
          <cell r="J147">
            <v>0</v>
          </cell>
          <cell r="K147">
            <v>0</v>
          </cell>
          <cell r="L147">
            <v>0</v>
          </cell>
          <cell r="M147">
            <v>0</v>
          </cell>
          <cell r="N147">
            <v>0</v>
          </cell>
        </row>
        <row r="148">
          <cell r="B148" t="str">
            <v>4250.35</v>
          </cell>
          <cell r="C148">
            <v>26009.77</v>
          </cell>
          <cell r="D148">
            <v>72550.58</v>
          </cell>
          <cell r="E148">
            <v>125419.32</v>
          </cell>
          <cell r="F148">
            <v>195992.93</v>
          </cell>
          <cell r="G148">
            <v>266566.53999999998</v>
          </cell>
          <cell r="H148">
            <v>362304.02</v>
          </cell>
          <cell r="I148">
            <v>503778.96</v>
          </cell>
          <cell r="J148">
            <v>617667.86</v>
          </cell>
          <cell r="K148">
            <v>822126.15999999992</v>
          </cell>
          <cell r="L148">
            <v>1005548.46</v>
          </cell>
          <cell r="M148">
            <v>1147597.0699999998</v>
          </cell>
          <cell r="N148">
            <v>1193674.0699999998</v>
          </cell>
        </row>
        <row r="149">
          <cell r="B149" t="str">
            <v>4250.36</v>
          </cell>
          <cell r="C149">
            <v>349998</v>
          </cell>
          <cell r="D149">
            <v>701996</v>
          </cell>
          <cell r="E149">
            <v>1054994</v>
          </cell>
          <cell r="F149">
            <v>1416742.02</v>
          </cell>
          <cell r="G149">
            <v>1778990.03</v>
          </cell>
          <cell r="H149">
            <v>2145738.0300000003</v>
          </cell>
          <cell r="I149">
            <v>2510099.0200000005</v>
          </cell>
          <cell r="J149">
            <v>2874979.6300000004</v>
          </cell>
          <cell r="K149">
            <v>3241759.5100000002</v>
          </cell>
          <cell r="L149">
            <v>3598022.5200000005</v>
          </cell>
          <cell r="M149">
            <v>3952020.5200000005</v>
          </cell>
          <cell r="N149">
            <v>4304023.3500000006</v>
          </cell>
        </row>
        <row r="150">
          <cell r="B150" t="str">
            <v>4270.31</v>
          </cell>
          <cell r="C150">
            <v>0</v>
          </cell>
          <cell r="D150">
            <v>0</v>
          </cell>
          <cell r="E150">
            <v>0</v>
          </cell>
          <cell r="F150">
            <v>0</v>
          </cell>
          <cell r="G150">
            <v>0</v>
          </cell>
          <cell r="H150">
            <v>0</v>
          </cell>
          <cell r="I150">
            <v>0</v>
          </cell>
          <cell r="J150">
            <v>0</v>
          </cell>
          <cell r="K150">
            <v>0</v>
          </cell>
          <cell r="L150">
            <v>0</v>
          </cell>
          <cell r="M150">
            <v>0</v>
          </cell>
          <cell r="N150">
            <v>0</v>
          </cell>
        </row>
        <row r="151">
          <cell r="B151" t="str">
            <v>4270.32</v>
          </cell>
          <cell r="C151">
            <v>0</v>
          </cell>
          <cell r="D151">
            <v>0</v>
          </cell>
          <cell r="E151">
            <v>0</v>
          </cell>
          <cell r="F151">
            <v>0</v>
          </cell>
          <cell r="G151">
            <v>0</v>
          </cell>
          <cell r="H151">
            <v>0</v>
          </cell>
          <cell r="I151">
            <v>0</v>
          </cell>
          <cell r="J151">
            <v>0</v>
          </cell>
          <cell r="K151">
            <v>0</v>
          </cell>
          <cell r="L151">
            <v>0</v>
          </cell>
          <cell r="M151">
            <v>0</v>
          </cell>
          <cell r="N151">
            <v>0</v>
          </cell>
        </row>
        <row r="152">
          <cell r="B152" t="str">
            <v>4270.33</v>
          </cell>
          <cell r="C152">
            <v>0</v>
          </cell>
          <cell r="D152">
            <v>0</v>
          </cell>
          <cell r="E152">
            <v>0</v>
          </cell>
          <cell r="F152">
            <v>0</v>
          </cell>
          <cell r="G152">
            <v>0</v>
          </cell>
          <cell r="H152">
            <v>0</v>
          </cell>
          <cell r="I152">
            <v>0</v>
          </cell>
          <cell r="J152">
            <v>0</v>
          </cell>
          <cell r="K152">
            <v>0</v>
          </cell>
          <cell r="L152">
            <v>0</v>
          </cell>
          <cell r="M152">
            <v>0</v>
          </cell>
          <cell r="N152">
            <v>0</v>
          </cell>
        </row>
        <row r="153">
          <cell r="B153" t="str">
            <v>4270.34</v>
          </cell>
          <cell r="C153">
            <v>813168.06</v>
          </cell>
          <cell r="D153">
            <v>1626336.12</v>
          </cell>
          <cell r="E153">
            <v>2439504.1800000002</v>
          </cell>
          <cell r="F153">
            <v>3252672.24</v>
          </cell>
          <cell r="G153">
            <v>4065840.3000000003</v>
          </cell>
          <cell r="H153">
            <v>4879008.3600000003</v>
          </cell>
          <cell r="I153">
            <v>5692176.4199999999</v>
          </cell>
          <cell r="J153">
            <v>6505344.4800000004</v>
          </cell>
          <cell r="K153">
            <v>7318512.540000001</v>
          </cell>
          <cell r="L153">
            <v>8131680.6000000015</v>
          </cell>
          <cell r="M153">
            <v>8944848.660000002</v>
          </cell>
          <cell r="N153">
            <v>9758016.7200000025</v>
          </cell>
        </row>
        <row r="154">
          <cell r="B154" t="str">
            <v>4270.35</v>
          </cell>
          <cell r="C154">
            <v>0</v>
          </cell>
          <cell r="D154">
            <v>0</v>
          </cell>
          <cell r="E154">
            <v>0</v>
          </cell>
          <cell r="F154">
            <v>0</v>
          </cell>
          <cell r="G154">
            <v>0</v>
          </cell>
          <cell r="H154">
            <v>0</v>
          </cell>
          <cell r="I154">
            <v>0</v>
          </cell>
          <cell r="J154">
            <v>0</v>
          </cell>
          <cell r="K154">
            <v>0</v>
          </cell>
          <cell r="L154">
            <v>0</v>
          </cell>
          <cell r="M154">
            <v>0</v>
          </cell>
          <cell r="N154">
            <v>0</v>
          </cell>
        </row>
        <row r="155">
          <cell r="B155" t="str">
            <v>4270.36</v>
          </cell>
          <cell r="C155">
            <v>0</v>
          </cell>
          <cell r="D155">
            <v>0</v>
          </cell>
          <cell r="E155">
            <v>0</v>
          </cell>
          <cell r="F155">
            <v>0</v>
          </cell>
          <cell r="G155">
            <v>0</v>
          </cell>
          <cell r="H155">
            <v>0</v>
          </cell>
          <cell r="I155">
            <v>0</v>
          </cell>
          <cell r="J155">
            <v>0</v>
          </cell>
          <cell r="K155">
            <v>0</v>
          </cell>
          <cell r="L155">
            <v>0</v>
          </cell>
          <cell r="M155">
            <v>0</v>
          </cell>
          <cell r="N155">
            <v>0</v>
          </cell>
        </row>
        <row r="156">
          <cell r="B156" t="str">
            <v>4330.31</v>
          </cell>
          <cell r="C156">
            <v>0</v>
          </cell>
          <cell r="D156">
            <v>0</v>
          </cell>
          <cell r="E156">
            <v>0</v>
          </cell>
          <cell r="F156">
            <v>0</v>
          </cell>
          <cell r="G156">
            <v>0</v>
          </cell>
          <cell r="H156">
            <v>0</v>
          </cell>
          <cell r="I156">
            <v>0</v>
          </cell>
          <cell r="J156">
            <v>0</v>
          </cell>
          <cell r="K156">
            <v>0</v>
          </cell>
          <cell r="L156">
            <v>0</v>
          </cell>
          <cell r="M156">
            <v>0</v>
          </cell>
          <cell r="N156">
            <v>0</v>
          </cell>
        </row>
        <row r="157">
          <cell r="B157" t="str">
            <v>4330.32</v>
          </cell>
          <cell r="C157">
            <v>0</v>
          </cell>
          <cell r="D157">
            <v>0</v>
          </cell>
          <cell r="E157">
            <v>0</v>
          </cell>
          <cell r="F157">
            <v>0</v>
          </cell>
          <cell r="G157">
            <v>0</v>
          </cell>
          <cell r="H157">
            <v>0</v>
          </cell>
          <cell r="I157">
            <v>0</v>
          </cell>
          <cell r="J157">
            <v>0</v>
          </cell>
          <cell r="K157">
            <v>0</v>
          </cell>
          <cell r="L157">
            <v>0</v>
          </cell>
          <cell r="M157">
            <v>0</v>
          </cell>
          <cell r="N157">
            <v>0</v>
          </cell>
        </row>
        <row r="158">
          <cell r="B158" t="str">
            <v>4330.33</v>
          </cell>
          <cell r="C158">
            <v>11598.689999999999</v>
          </cell>
          <cell r="D158">
            <v>16501.199999999997</v>
          </cell>
          <cell r="E158">
            <v>22951.189999999995</v>
          </cell>
          <cell r="F158">
            <v>30270.259999999995</v>
          </cell>
          <cell r="G158">
            <v>55029.619999999995</v>
          </cell>
          <cell r="H158">
            <v>62117.53</v>
          </cell>
          <cell r="I158">
            <v>70048.02</v>
          </cell>
          <cell r="J158">
            <v>134230.94</v>
          </cell>
          <cell r="K158">
            <v>186336.35</v>
          </cell>
          <cell r="L158">
            <v>202826.45</v>
          </cell>
          <cell r="M158">
            <v>208549.96000000002</v>
          </cell>
          <cell r="N158">
            <v>214999.95</v>
          </cell>
        </row>
        <row r="159">
          <cell r="B159" t="str">
            <v>4330.34</v>
          </cell>
          <cell r="C159">
            <v>0</v>
          </cell>
          <cell r="D159">
            <v>0</v>
          </cell>
          <cell r="E159">
            <v>0</v>
          </cell>
          <cell r="F159">
            <v>0</v>
          </cell>
          <cell r="G159">
            <v>0</v>
          </cell>
          <cell r="H159">
            <v>0</v>
          </cell>
          <cell r="I159">
            <v>0</v>
          </cell>
          <cell r="J159">
            <v>0</v>
          </cell>
          <cell r="K159">
            <v>0</v>
          </cell>
          <cell r="L159">
            <v>0</v>
          </cell>
          <cell r="M159">
            <v>0</v>
          </cell>
          <cell r="N159">
            <v>0</v>
          </cell>
        </row>
        <row r="160">
          <cell r="B160" t="str">
            <v>4330.35</v>
          </cell>
          <cell r="C160">
            <v>1151.8700000000001</v>
          </cell>
          <cell r="D160">
            <v>1241.1300000000001</v>
          </cell>
          <cell r="E160">
            <v>1285.0400000000002</v>
          </cell>
          <cell r="F160">
            <v>2205.7600000000002</v>
          </cell>
          <cell r="G160">
            <v>3047.6500000000005</v>
          </cell>
          <cell r="H160">
            <v>8705.67</v>
          </cell>
          <cell r="I160">
            <v>10198.98</v>
          </cell>
          <cell r="J160">
            <v>10833.05</v>
          </cell>
          <cell r="K160">
            <v>46395.44</v>
          </cell>
          <cell r="L160">
            <v>47127.590000000004</v>
          </cell>
          <cell r="M160">
            <v>47549.26</v>
          </cell>
          <cell r="N160">
            <v>115147.94</v>
          </cell>
        </row>
        <row r="161">
          <cell r="B161" t="str">
            <v>4330.36</v>
          </cell>
          <cell r="C161">
            <v>0</v>
          </cell>
          <cell r="D161">
            <v>0</v>
          </cell>
          <cell r="E161">
            <v>0</v>
          </cell>
          <cell r="F161">
            <v>0</v>
          </cell>
          <cell r="G161">
            <v>0</v>
          </cell>
          <cell r="H161">
            <v>0</v>
          </cell>
          <cell r="I161">
            <v>0</v>
          </cell>
          <cell r="J161">
            <v>0</v>
          </cell>
          <cell r="K161">
            <v>0</v>
          </cell>
          <cell r="L161">
            <v>0</v>
          </cell>
          <cell r="M161">
            <v>0</v>
          </cell>
          <cell r="N161">
            <v>0</v>
          </cell>
        </row>
        <row r="162">
          <cell r="B162" t="str">
            <v>All.31</v>
          </cell>
          <cell r="C162">
            <v>883669.88</v>
          </cell>
          <cell r="D162">
            <v>1837487.82</v>
          </cell>
          <cell r="E162">
            <v>2817433.29</v>
          </cell>
          <cell r="F162">
            <v>3794061.64</v>
          </cell>
          <cell r="G162">
            <v>4873079</v>
          </cell>
          <cell r="H162">
            <v>5886564.4100000001</v>
          </cell>
          <cell r="I162">
            <v>7019696.3699999992</v>
          </cell>
          <cell r="J162">
            <v>7920177.9299999997</v>
          </cell>
          <cell r="K162">
            <v>9344584.1000000015</v>
          </cell>
          <cell r="L162">
            <v>10566805.83</v>
          </cell>
          <cell r="M162">
            <v>11670850.59</v>
          </cell>
          <cell r="N162">
            <v>12513860.029999997</v>
          </cell>
        </row>
        <row r="163">
          <cell r="B163" t="str">
            <v>All.32</v>
          </cell>
          <cell r="C163">
            <v>10395.18</v>
          </cell>
          <cell r="D163">
            <v>41767.919999999998</v>
          </cell>
          <cell r="E163">
            <v>97257.02</v>
          </cell>
          <cell r="F163">
            <v>191281.39</v>
          </cell>
          <cell r="G163">
            <v>331277.07</v>
          </cell>
          <cell r="H163">
            <v>469157.23</v>
          </cell>
          <cell r="I163">
            <v>585671.34000000008</v>
          </cell>
          <cell r="J163">
            <v>672896.91</v>
          </cell>
          <cell r="K163">
            <v>698811.01</v>
          </cell>
          <cell r="L163">
            <v>708641.91999999993</v>
          </cell>
          <cell r="M163">
            <v>711248.86</v>
          </cell>
          <cell r="N163">
            <v>713362.96</v>
          </cell>
        </row>
        <row r="164">
          <cell r="B164" t="str">
            <v>All.33</v>
          </cell>
          <cell r="C164">
            <v>1049814.0100000002</v>
          </cell>
          <cell r="D164">
            <v>2135757.91</v>
          </cell>
          <cell r="E164">
            <v>3408193.6300000004</v>
          </cell>
          <cell r="F164">
            <v>4481131.59</v>
          </cell>
          <cell r="G164">
            <v>5793829.620000001</v>
          </cell>
          <cell r="H164">
            <v>6783628.7800000003</v>
          </cell>
          <cell r="I164">
            <v>7918676.5700000003</v>
          </cell>
          <cell r="J164">
            <v>8986299.379999999</v>
          </cell>
          <cell r="K164">
            <v>10282136.609999999</v>
          </cell>
          <cell r="L164">
            <v>11449707.220000001</v>
          </cell>
          <cell r="M164">
            <v>12500887.760000002</v>
          </cell>
          <cell r="N164">
            <v>13700308.98</v>
          </cell>
        </row>
        <row r="165">
          <cell r="B165" t="str">
            <v>All.34</v>
          </cell>
          <cell r="C165">
            <v>873808.21000000008</v>
          </cell>
          <cell r="D165">
            <v>1733293.2000000002</v>
          </cell>
          <cell r="E165">
            <v>2593309.37</v>
          </cell>
          <cell r="F165">
            <v>3460037.35</v>
          </cell>
          <cell r="G165">
            <v>4329768.3500000006</v>
          </cell>
          <cell r="H165">
            <v>5196739.8500000006</v>
          </cell>
          <cell r="I165">
            <v>6076725.7999999998</v>
          </cell>
          <cell r="J165">
            <v>6932036.4300000006</v>
          </cell>
          <cell r="K165">
            <v>7792839.9200000009</v>
          </cell>
          <cell r="L165">
            <v>8661971.8500000015</v>
          </cell>
          <cell r="M165">
            <v>9529284.9600000028</v>
          </cell>
          <cell r="N165">
            <v>10401784.260000002</v>
          </cell>
        </row>
        <row r="166">
          <cell r="B166" t="str">
            <v>All.35</v>
          </cell>
          <cell r="C166">
            <v>27161.64</v>
          </cell>
          <cell r="D166">
            <v>73791.710000000006</v>
          </cell>
          <cell r="E166">
            <v>126704.36</v>
          </cell>
          <cell r="F166">
            <v>198198.69</v>
          </cell>
          <cell r="G166">
            <v>269614.19</v>
          </cell>
          <cell r="H166">
            <v>371009.69</v>
          </cell>
          <cell r="I166">
            <v>513977.94</v>
          </cell>
          <cell r="J166">
            <v>628500.91</v>
          </cell>
          <cell r="K166">
            <v>868521.59999999986</v>
          </cell>
          <cell r="L166">
            <v>1052676.05</v>
          </cell>
          <cell r="M166">
            <v>1195146.3299999998</v>
          </cell>
          <cell r="N166">
            <v>1308822.0099999998</v>
          </cell>
        </row>
        <row r="167">
          <cell r="B167" t="str">
            <v>All.36</v>
          </cell>
          <cell r="C167">
            <v>363988.96</v>
          </cell>
          <cell r="D167">
            <v>729977.92</v>
          </cell>
          <cell r="E167">
            <v>1096966.8799999999</v>
          </cell>
          <cell r="F167">
            <v>1472705.86</v>
          </cell>
          <cell r="G167">
            <v>1848944.83</v>
          </cell>
          <cell r="H167">
            <v>2229683.79</v>
          </cell>
          <cell r="I167">
            <v>2608035.7400000002</v>
          </cell>
          <cell r="J167">
            <v>2986907.3100000005</v>
          </cell>
          <cell r="K167">
            <v>3367678.1500000004</v>
          </cell>
          <cell r="L167">
            <v>3737932.1200000006</v>
          </cell>
          <cell r="M167">
            <v>4105921.0800000005</v>
          </cell>
          <cell r="N167">
            <v>4471914.87</v>
          </cell>
        </row>
        <row r="173">
          <cell r="B173" t="str">
            <v>RC.AG</v>
          </cell>
          <cell r="C173" t="str">
            <v>YTD Jan</v>
          </cell>
          <cell r="D173" t="str">
            <v>YTD Feb</v>
          </cell>
          <cell r="E173" t="str">
            <v>YTD Mar</v>
          </cell>
          <cell r="F173" t="str">
            <v>YTD Apr</v>
          </cell>
          <cell r="G173" t="str">
            <v>YTD May</v>
          </cell>
          <cell r="H173" t="str">
            <v>YTD Jun</v>
          </cell>
          <cell r="I173" t="str">
            <v>YTD Jul</v>
          </cell>
          <cell r="J173" t="str">
            <v>YTD Aug</v>
          </cell>
          <cell r="K173" t="str">
            <v>YTD Sep</v>
          </cell>
          <cell r="L173" t="str">
            <v>YTD Oct</v>
          </cell>
          <cell r="M173" t="str">
            <v>YTD Nov</v>
          </cell>
          <cell r="N173" t="str">
            <v>YTD Dec</v>
          </cell>
        </row>
        <row r="174">
          <cell r="B174" t="str">
            <v>3110.31</v>
          </cell>
          <cell r="C174">
            <v>44165.919999999998</v>
          </cell>
          <cell r="D174">
            <v>114189.1200000001</v>
          </cell>
          <cell r="E174">
            <v>223107.7200000002</v>
          </cell>
          <cell r="F174">
            <v>307658.82000000018</v>
          </cell>
          <cell r="G174">
            <v>377512.72000000032</v>
          </cell>
          <cell r="H174">
            <v>452864.08000000031</v>
          </cell>
          <cell r="I174">
            <v>487196.5100000003</v>
          </cell>
          <cell r="J174">
            <v>518722.0100000003</v>
          </cell>
          <cell r="K174">
            <v>607504.97000000032</v>
          </cell>
          <cell r="L174">
            <v>675229.60000000033</v>
          </cell>
          <cell r="M174">
            <v>710951.06000000029</v>
          </cell>
          <cell r="N174">
            <v>798903.94000000029</v>
          </cell>
        </row>
        <row r="175">
          <cell r="B175" t="str">
            <v>3110.32</v>
          </cell>
          <cell r="C175">
            <v>0</v>
          </cell>
          <cell r="D175">
            <v>0</v>
          </cell>
          <cell r="E175">
            <v>0</v>
          </cell>
          <cell r="F175">
            <v>0</v>
          </cell>
          <cell r="G175">
            <v>0</v>
          </cell>
          <cell r="H175">
            <v>0</v>
          </cell>
          <cell r="I175">
            <v>0</v>
          </cell>
          <cell r="J175">
            <v>0</v>
          </cell>
          <cell r="K175">
            <v>0</v>
          </cell>
          <cell r="L175">
            <v>0</v>
          </cell>
          <cell r="M175">
            <v>348</v>
          </cell>
          <cell r="N175">
            <v>348</v>
          </cell>
        </row>
        <row r="176">
          <cell r="B176" t="str">
            <v>3110.33</v>
          </cell>
          <cell r="C176">
            <v>19463.71</v>
          </cell>
          <cell r="D176">
            <v>19703.3</v>
          </cell>
          <cell r="E176">
            <v>35572.869999999995</v>
          </cell>
          <cell r="F176">
            <v>74750</v>
          </cell>
          <cell r="G176">
            <v>115009.83</v>
          </cell>
          <cell r="H176">
            <v>134305.60000000001</v>
          </cell>
          <cell r="I176">
            <v>192362.65</v>
          </cell>
          <cell r="J176">
            <v>193706.22</v>
          </cell>
          <cell r="K176">
            <v>201235.05</v>
          </cell>
          <cell r="L176">
            <v>200462.93</v>
          </cell>
          <cell r="M176">
            <v>202675.12</v>
          </cell>
          <cell r="N176">
            <v>206207.63999999998</v>
          </cell>
        </row>
        <row r="177">
          <cell r="B177" t="str">
            <v>3110.34</v>
          </cell>
          <cell r="C177">
            <v>0</v>
          </cell>
          <cell r="D177">
            <v>0</v>
          </cell>
          <cell r="E177">
            <v>0</v>
          </cell>
          <cell r="F177">
            <v>0</v>
          </cell>
          <cell r="G177">
            <v>0</v>
          </cell>
          <cell r="H177">
            <v>0</v>
          </cell>
          <cell r="I177">
            <v>0</v>
          </cell>
          <cell r="J177">
            <v>0</v>
          </cell>
          <cell r="K177">
            <v>0</v>
          </cell>
          <cell r="L177">
            <v>0</v>
          </cell>
          <cell r="M177">
            <v>0</v>
          </cell>
          <cell r="N177">
            <v>0</v>
          </cell>
        </row>
        <row r="178">
          <cell r="B178" t="str">
            <v>3110.35</v>
          </cell>
          <cell r="C178">
            <v>0</v>
          </cell>
          <cell r="D178">
            <v>0</v>
          </cell>
          <cell r="E178">
            <v>0</v>
          </cell>
          <cell r="F178">
            <v>0</v>
          </cell>
          <cell r="G178">
            <v>0</v>
          </cell>
          <cell r="H178">
            <v>117.93</v>
          </cell>
          <cell r="I178">
            <v>471.72</v>
          </cell>
          <cell r="J178">
            <v>471.72</v>
          </cell>
          <cell r="K178">
            <v>471.72</v>
          </cell>
          <cell r="L178">
            <v>471.72</v>
          </cell>
          <cell r="M178">
            <v>471.72</v>
          </cell>
          <cell r="N178">
            <v>471.72</v>
          </cell>
        </row>
        <row r="179">
          <cell r="B179" t="str">
            <v>3110.36</v>
          </cell>
          <cell r="C179">
            <v>0</v>
          </cell>
          <cell r="D179">
            <v>0</v>
          </cell>
          <cell r="E179">
            <v>0</v>
          </cell>
          <cell r="F179">
            <v>690.71</v>
          </cell>
          <cell r="G179">
            <v>690.71</v>
          </cell>
          <cell r="H179">
            <v>690.71</v>
          </cell>
          <cell r="I179">
            <v>690.71</v>
          </cell>
          <cell r="J179">
            <v>690.71</v>
          </cell>
          <cell r="K179">
            <v>690.71</v>
          </cell>
          <cell r="L179">
            <v>690.71</v>
          </cell>
          <cell r="M179">
            <v>690.71</v>
          </cell>
          <cell r="N179">
            <v>690.71</v>
          </cell>
        </row>
        <row r="180">
          <cell r="B180" t="str">
            <v>3160.31</v>
          </cell>
          <cell r="C180">
            <v>8113.4599999999991</v>
          </cell>
          <cell r="D180">
            <v>29208.23</v>
          </cell>
          <cell r="E180">
            <v>58755.69</v>
          </cell>
          <cell r="F180">
            <v>130911.15</v>
          </cell>
          <cell r="G180">
            <v>229337.66000000009</v>
          </cell>
          <cell r="H180">
            <v>278185.18000000011</v>
          </cell>
          <cell r="I180">
            <v>331075.76000000013</v>
          </cell>
          <cell r="J180">
            <v>403786.68000000023</v>
          </cell>
          <cell r="K180">
            <v>458567.87000000023</v>
          </cell>
          <cell r="L180">
            <v>510888.34000000026</v>
          </cell>
          <cell r="M180">
            <v>529977.63000000024</v>
          </cell>
          <cell r="N180">
            <v>547684.67000000027</v>
          </cell>
        </row>
        <row r="181">
          <cell r="B181" t="str">
            <v>3160.32</v>
          </cell>
          <cell r="C181">
            <v>0</v>
          </cell>
          <cell r="D181">
            <v>0</v>
          </cell>
          <cell r="E181">
            <v>0</v>
          </cell>
          <cell r="F181">
            <v>0</v>
          </cell>
          <cell r="G181">
            <v>0</v>
          </cell>
          <cell r="H181">
            <v>0</v>
          </cell>
          <cell r="I181">
            <v>0</v>
          </cell>
          <cell r="J181">
            <v>0</v>
          </cell>
          <cell r="K181">
            <v>0</v>
          </cell>
          <cell r="L181">
            <v>0</v>
          </cell>
          <cell r="M181">
            <v>0</v>
          </cell>
          <cell r="N181">
            <v>0</v>
          </cell>
        </row>
        <row r="182">
          <cell r="B182" t="str">
            <v>3160.33</v>
          </cell>
          <cell r="C182">
            <v>3387.41</v>
          </cell>
          <cell r="D182">
            <v>34812.19</v>
          </cell>
          <cell r="E182">
            <v>51114.710000000006</v>
          </cell>
          <cell r="F182">
            <v>64200.250000000007</v>
          </cell>
          <cell r="G182">
            <v>100884.96</v>
          </cell>
          <cell r="H182">
            <v>109733.48000000001</v>
          </cell>
          <cell r="I182">
            <v>110741.37000000001</v>
          </cell>
          <cell r="J182">
            <v>123868.66</v>
          </cell>
          <cell r="K182">
            <v>128814.89</v>
          </cell>
          <cell r="L182">
            <v>131808.57999999999</v>
          </cell>
          <cell r="M182">
            <v>135655.03999999998</v>
          </cell>
          <cell r="N182">
            <v>157973.07999999999</v>
          </cell>
        </row>
        <row r="183">
          <cell r="B183" t="str">
            <v>3160.34</v>
          </cell>
          <cell r="C183">
            <v>0</v>
          </cell>
          <cell r="D183">
            <v>0</v>
          </cell>
          <cell r="E183">
            <v>0</v>
          </cell>
          <cell r="F183">
            <v>0</v>
          </cell>
          <cell r="G183">
            <v>0</v>
          </cell>
          <cell r="H183">
            <v>0</v>
          </cell>
          <cell r="I183">
            <v>0</v>
          </cell>
          <cell r="J183">
            <v>0</v>
          </cell>
          <cell r="K183">
            <v>0</v>
          </cell>
          <cell r="L183">
            <v>0</v>
          </cell>
          <cell r="M183">
            <v>0</v>
          </cell>
          <cell r="N183">
            <v>0</v>
          </cell>
        </row>
        <row r="184">
          <cell r="B184" t="str">
            <v>3160.35</v>
          </cell>
          <cell r="C184">
            <v>0</v>
          </cell>
          <cell r="D184">
            <v>0</v>
          </cell>
          <cell r="E184">
            <v>0</v>
          </cell>
          <cell r="F184">
            <v>0</v>
          </cell>
          <cell r="G184">
            <v>0</v>
          </cell>
          <cell r="H184">
            <v>0</v>
          </cell>
          <cell r="I184">
            <v>0</v>
          </cell>
          <cell r="J184">
            <v>0</v>
          </cell>
          <cell r="K184">
            <v>0</v>
          </cell>
          <cell r="L184">
            <v>0</v>
          </cell>
          <cell r="M184">
            <v>0</v>
          </cell>
          <cell r="N184">
            <v>0</v>
          </cell>
        </row>
        <row r="185">
          <cell r="B185" t="str">
            <v>3160.36</v>
          </cell>
          <cell r="C185">
            <v>0</v>
          </cell>
          <cell r="D185">
            <v>0</v>
          </cell>
          <cell r="E185">
            <v>0</v>
          </cell>
          <cell r="F185">
            <v>0</v>
          </cell>
          <cell r="G185">
            <v>0</v>
          </cell>
          <cell r="H185">
            <v>0</v>
          </cell>
          <cell r="I185">
            <v>0</v>
          </cell>
          <cell r="J185">
            <v>0</v>
          </cell>
          <cell r="K185">
            <v>0</v>
          </cell>
          <cell r="L185">
            <v>0</v>
          </cell>
          <cell r="M185">
            <v>0</v>
          </cell>
          <cell r="N185">
            <v>0</v>
          </cell>
        </row>
        <row r="186">
          <cell r="B186" t="str">
            <v>3310.31</v>
          </cell>
          <cell r="C186">
            <v>167647.25999999998</v>
          </cell>
          <cell r="D186">
            <v>272762.31999999995</v>
          </cell>
          <cell r="E186">
            <v>493155.62000000011</v>
          </cell>
          <cell r="F186">
            <v>684402.19000000018</v>
          </cell>
          <cell r="G186">
            <v>1074447.1099999999</v>
          </cell>
          <cell r="H186">
            <v>1472871.3199999991</v>
          </cell>
          <cell r="I186">
            <v>2242580.8699999992</v>
          </cell>
          <cell r="J186">
            <v>2510562.939999999</v>
          </cell>
          <cell r="K186">
            <v>3163194.0899999994</v>
          </cell>
          <cell r="L186">
            <v>3651883.6899999995</v>
          </cell>
          <cell r="M186">
            <v>4290515.9799999995</v>
          </cell>
          <cell r="N186">
            <v>4918149.3599999994</v>
          </cell>
        </row>
        <row r="187">
          <cell r="B187" t="str">
            <v>3310.32</v>
          </cell>
          <cell r="C187">
            <v>6862.65</v>
          </cell>
          <cell r="D187">
            <v>11756.16</v>
          </cell>
          <cell r="E187">
            <v>78437.23000000001</v>
          </cell>
          <cell r="F187">
            <v>78437.23000000001</v>
          </cell>
          <cell r="G187">
            <v>78437.23000000001</v>
          </cell>
          <cell r="H187">
            <v>78733.800000000017</v>
          </cell>
          <cell r="I187">
            <v>78733.800000000017</v>
          </cell>
          <cell r="J187">
            <v>78748.49000000002</v>
          </cell>
          <cell r="K187">
            <v>78780.24000000002</v>
          </cell>
          <cell r="L187">
            <v>78780.24000000002</v>
          </cell>
          <cell r="M187">
            <v>79417.760000000024</v>
          </cell>
          <cell r="N187">
            <v>80401.290000000023</v>
          </cell>
        </row>
        <row r="188">
          <cell r="B188" t="str">
            <v>3310.33</v>
          </cell>
          <cell r="C188">
            <v>151908.24</v>
          </cell>
          <cell r="D188">
            <v>360765.74</v>
          </cell>
          <cell r="E188">
            <v>621590.17999999993</v>
          </cell>
          <cell r="F188">
            <v>778626.72</v>
          </cell>
          <cell r="G188">
            <v>1028057.95</v>
          </cell>
          <cell r="H188">
            <v>1226719.44</v>
          </cell>
          <cell r="I188">
            <v>1479841.89</v>
          </cell>
          <cell r="J188">
            <v>1551235.39</v>
          </cell>
          <cell r="K188">
            <v>1580996.8099999998</v>
          </cell>
          <cell r="L188">
            <v>1767238.2599999998</v>
          </cell>
          <cell r="M188">
            <v>1935640.0299999998</v>
          </cell>
          <cell r="N188">
            <v>2047189.4899999998</v>
          </cell>
        </row>
        <row r="189">
          <cell r="B189" t="str">
            <v>3310.34</v>
          </cell>
          <cell r="C189">
            <v>59813.979999999996</v>
          </cell>
          <cell r="D189">
            <v>87567.12</v>
          </cell>
          <cell r="E189">
            <v>109432.12999999999</v>
          </cell>
          <cell r="F189">
            <v>137805.15</v>
          </cell>
          <cell r="G189">
            <v>163366.76</v>
          </cell>
          <cell r="H189">
            <v>185062.84000000003</v>
          </cell>
          <cell r="I189">
            <v>221504.89</v>
          </cell>
          <cell r="J189">
            <v>243803.24000000002</v>
          </cell>
          <cell r="K189">
            <v>267574.34000000003</v>
          </cell>
          <cell r="L189">
            <v>289871.85000000003</v>
          </cell>
          <cell r="M189">
            <v>321951.74000000005</v>
          </cell>
          <cell r="N189">
            <v>335574.47000000003</v>
          </cell>
        </row>
        <row r="190">
          <cell r="B190" t="str">
            <v>3310.35</v>
          </cell>
          <cell r="C190">
            <v>0</v>
          </cell>
          <cell r="D190">
            <v>0</v>
          </cell>
          <cell r="E190">
            <v>0</v>
          </cell>
          <cell r="F190">
            <v>0</v>
          </cell>
          <cell r="G190">
            <v>0</v>
          </cell>
          <cell r="H190">
            <v>0</v>
          </cell>
          <cell r="I190">
            <v>0</v>
          </cell>
          <cell r="J190">
            <v>0</v>
          </cell>
          <cell r="K190">
            <v>0</v>
          </cell>
          <cell r="L190">
            <v>0</v>
          </cell>
          <cell r="M190">
            <v>0</v>
          </cell>
          <cell r="N190">
            <v>0</v>
          </cell>
        </row>
        <row r="191">
          <cell r="B191" t="str">
            <v>3310.36</v>
          </cell>
          <cell r="C191">
            <v>0</v>
          </cell>
          <cell r="D191">
            <v>0</v>
          </cell>
          <cell r="E191">
            <v>0</v>
          </cell>
          <cell r="F191">
            <v>168.66</v>
          </cell>
          <cell r="G191">
            <v>168.66</v>
          </cell>
          <cell r="H191">
            <v>168.66</v>
          </cell>
          <cell r="I191">
            <v>168.66</v>
          </cell>
          <cell r="J191">
            <v>168.66</v>
          </cell>
          <cell r="K191">
            <v>168.66</v>
          </cell>
          <cell r="L191">
            <v>168.66</v>
          </cell>
          <cell r="M191">
            <v>168.66</v>
          </cell>
          <cell r="N191">
            <v>168.66</v>
          </cell>
        </row>
        <row r="192">
          <cell r="B192" t="str">
            <v>3622.31</v>
          </cell>
          <cell r="C192">
            <v>89704.950000000797</v>
          </cell>
          <cell r="D192">
            <v>290204.08000000147</v>
          </cell>
          <cell r="E192">
            <v>585759.57000000193</v>
          </cell>
          <cell r="F192">
            <v>755439.71000000276</v>
          </cell>
          <cell r="G192">
            <v>1020184.4400000034</v>
          </cell>
          <cell r="H192">
            <v>1183284.0000000042</v>
          </cell>
          <cell r="I192">
            <v>1502261.0200000049</v>
          </cell>
          <cell r="J192">
            <v>1587095.3200000052</v>
          </cell>
          <cell r="K192">
            <v>1749641.5600000061</v>
          </cell>
          <cell r="L192">
            <v>2049874.3400000068</v>
          </cell>
          <cell r="M192">
            <v>2200199.6300000069</v>
          </cell>
          <cell r="N192">
            <v>2369355.230000007</v>
          </cell>
        </row>
        <row r="193">
          <cell r="B193" t="str">
            <v>3622.32</v>
          </cell>
          <cell r="C193">
            <v>84.58</v>
          </cell>
          <cell r="D193">
            <v>692.81000000000006</v>
          </cell>
          <cell r="E193">
            <v>0</v>
          </cell>
          <cell r="F193">
            <v>28662.85</v>
          </cell>
          <cell r="G193">
            <v>72732.850000000006</v>
          </cell>
          <cell r="H193">
            <v>97760</v>
          </cell>
          <cell r="I193">
            <v>97760</v>
          </cell>
          <cell r="J193">
            <v>104650</v>
          </cell>
          <cell r="K193">
            <v>104650</v>
          </cell>
          <cell r="L193">
            <v>112835.3</v>
          </cell>
          <cell r="M193">
            <v>114832.57</v>
          </cell>
          <cell r="N193">
            <v>114375.46</v>
          </cell>
        </row>
        <row r="194">
          <cell r="B194" t="str">
            <v>3622.33</v>
          </cell>
          <cell r="C194">
            <v>28188.109999999997</v>
          </cell>
          <cell r="D194">
            <v>82763.39</v>
          </cell>
          <cell r="E194">
            <v>310064.7300000001</v>
          </cell>
          <cell r="F194">
            <v>417702.69000000006</v>
          </cell>
          <cell r="G194">
            <v>704317.99</v>
          </cell>
          <cell r="H194">
            <v>758919.33</v>
          </cell>
          <cell r="I194">
            <v>796386.80999999982</v>
          </cell>
          <cell r="J194">
            <v>833735.73999999987</v>
          </cell>
          <cell r="K194">
            <v>1169633.6299999999</v>
          </cell>
          <cell r="L194">
            <v>1159173.6399999999</v>
          </cell>
          <cell r="M194">
            <v>1203918.3099999998</v>
          </cell>
          <cell r="N194">
            <v>1483877.3099999998</v>
          </cell>
        </row>
        <row r="195">
          <cell r="B195" t="str">
            <v>3622.34</v>
          </cell>
          <cell r="C195">
            <v>1515.78</v>
          </cell>
          <cell r="D195">
            <v>0</v>
          </cell>
          <cell r="E195">
            <v>0</v>
          </cell>
          <cell r="F195">
            <v>0</v>
          </cell>
          <cell r="G195">
            <v>225.91</v>
          </cell>
          <cell r="H195">
            <v>225.91</v>
          </cell>
          <cell r="I195">
            <v>225.91</v>
          </cell>
          <cell r="J195">
            <v>225.91</v>
          </cell>
          <cell r="K195">
            <v>225.91</v>
          </cell>
          <cell r="L195">
            <v>225.91</v>
          </cell>
          <cell r="M195">
            <v>225.91</v>
          </cell>
          <cell r="N195">
            <v>225.91</v>
          </cell>
        </row>
        <row r="196">
          <cell r="B196" t="str">
            <v>3622.35</v>
          </cell>
          <cell r="C196">
            <v>0</v>
          </cell>
          <cell r="D196">
            <v>0</v>
          </cell>
          <cell r="E196">
            <v>0</v>
          </cell>
          <cell r="F196">
            <v>0</v>
          </cell>
          <cell r="G196">
            <v>0</v>
          </cell>
          <cell r="H196">
            <v>0</v>
          </cell>
          <cell r="I196">
            <v>0</v>
          </cell>
          <cell r="J196">
            <v>0</v>
          </cell>
          <cell r="K196">
            <v>0</v>
          </cell>
          <cell r="L196">
            <v>0</v>
          </cell>
          <cell r="M196">
            <v>0</v>
          </cell>
          <cell r="N196">
            <v>0</v>
          </cell>
        </row>
        <row r="197">
          <cell r="B197" t="str">
            <v>3622.36</v>
          </cell>
          <cell r="C197">
            <v>0</v>
          </cell>
          <cell r="D197">
            <v>0</v>
          </cell>
          <cell r="E197">
            <v>0</v>
          </cell>
          <cell r="F197">
            <v>0</v>
          </cell>
          <cell r="G197">
            <v>0</v>
          </cell>
          <cell r="H197">
            <v>0</v>
          </cell>
          <cell r="I197">
            <v>0</v>
          </cell>
          <cell r="J197">
            <v>0</v>
          </cell>
          <cell r="K197">
            <v>0</v>
          </cell>
          <cell r="L197">
            <v>0</v>
          </cell>
          <cell r="M197">
            <v>0</v>
          </cell>
          <cell r="N197">
            <v>0</v>
          </cell>
        </row>
        <row r="198">
          <cell r="B198" t="str">
            <v>3720.31</v>
          </cell>
          <cell r="C198">
            <v>0</v>
          </cell>
          <cell r="D198">
            <v>0</v>
          </cell>
          <cell r="E198">
            <v>0</v>
          </cell>
          <cell r="F198">
            <v>0</v>
          </cell>
          <cell r="G198">
            <v>0</v>
          </cell>
          <cell r="H198">
            <v>0</v>
          </cell>
          <cell r="I198">
            <v>0</v>
          </cell>
          <cell r="J198">
            <v>0</v>
          </cell>
          <cell r="K198">
            <v>0</v>
          </cell>
          <cell r="L198">
            <v>0</v>
          </cell>
          <cell r="M198">
            <v>0</v>
          </cell>
          <cell r="N198">
            <v>0</v>
          </cell>
        </row>
        <row r="199">
          <cell r="B199" t="str">
            <v>3720.32</v>
          </cell>
          <cell r="C199">
            <v>320.81</v>
          </cell>
          <cell r="D199">
            <v>320.81</v>
          </cell>
          <cell r="E199">
            <v>320.81</v>
          </cell>
          <cell r="F199">
            <v>320.81</v>
          </cell>
          <cell r="G199">
            <v>320.81</v>
          </cell>
          <cell r="H199">
            <v>320.81</v>
          </cell>
          <cell r="I199">
            <v>350.2</v>
          </cell>
          <cell r="J199">
            <v>350.2</v>
          </cell>
          <cell r="K199">
            <v>350.2</v>
          </cell>
          <cell r="L199">
            <v>350.2</v>
          </cell>
          <cell r="M199">
            <v>350.2</v>
          </cell>
          <cell r="N199">
            <v>350.2</v>
          </cell>
        </row>
        <row r="200">
          <cell r="B200" t="str">
            <v>3720.33</v>
          </cell>
          <cell r="C200">
            <v>563205.04999999807</v>
          </cell>
          <cell r="D200">
            <v>558019.64999999781</v>
          </cell>
          <cell r="E200">
            <v>457802.16999999684</v>
          </cell>
          <cell r="F200">
            <v>1772136.4599999969</v>
          </cell>
          <cell r="G200">
            <v>2056078.3299999968</v>
          </cell>
          <cell r="H200">
            <v>2094651.2399999967</v>
          </cell>
          <cell r="I200">
            <v>2387544.5999999968</v>
          </cell>
          <cell r="J200">
            <v>2873554.3199999956</v>
          </cell>
          <cell r="K200">
            <v>2787924.6299999957</v>
          </cell>
          <cell r="L200">
            <v>3229438.7799999956</v>
          </cell>
          <cell r="M200">
            <v>3204886.1399999955</v>
          </cell>
          <cell r="N200">
            <v>3468098.3699999955</v>
          </cell>
        </row>
        <row r="201">
          <cell r="B201" t="str">
            <v>3720.34</v>
          </cell>
          <cell r="C201">
            <v>0</v>
          </cell>
          <cell r="D201">
            <v>0</v>
          </cell>
          <cell r="E201">
            <v>0</v>
          </cell>
          <cell r="F201">
            <v>0</v>
          </cell>
          <cell r="G201">
            <v>0</v>
          </cell>
          <cell r="H201">
            <v>0</v>
          </cell>
          <cell r="I201">
            <v>0</v>
          </cell>
          <cell r="J201">
            <v>0</v>
          </cell>
          <cell r="K201">
            <v>0</v>
          </cell>
          <cell r="L201">
            <v>0</v>
          </cell>
          <cell r="M201">
            <v>0</v>
          </cell>
          <cell r="N201">
            <v>0</v>
          </cell>
        </row>
        <row r="202">
          <cell r="B202" t="str">
            <v>3720.35</v>
          </cell>
          <cell r="C202">
            <v>0</v>
          </cell>
          <cell r="D202">
            <v>0</v>
          </cell>
          <cell r="E202">
            <v>0</v>
          </cell>
          <cell r="F202">
            <v>0</v>
          </cell>
          <cell r="G202">
            <v>0</v>
          </cell>
          <cell r="H202">
            <v>0</v>
          </cell>
          <cell r="I202">
            <v>0</v>
          </cell>
          <cell r="J202">
            <v>0</v>
          </cell>
          <cell r="K202">
            <v>0</v>
          </cell>
          <cell r="L202">
            <v>0</v>
          </cell>
          <cell r="M202">
            <v>0</v>
          </cell>
          <cell r="N202">
            <v>0</v>
          </cell>
        </row>
        <row r="203">
          <cell r="B203" t="str">
            <v>3720.36</v>
          </cell>
          <cell r="C203">
            <v>0</v>
          </cell>
          <cell r="D203">
            <v>0</v>
          </cell>
          <cell r="E203">
            <v>0</v>
          </cell>
          <cell r="F203">
            <v>0</v>
          </cell>
          <cell r="G203">
            <v>0</v>
          </cell>
          <cell r="H203">
            <v>0</v>
          </cell>
          <cell r="I203">
            <v>0</v>
          </cell>
          <cell r="J203">
            <v>0</v>
          </cell>
          <cell r="K203">
            <v>0</v>
          </cell>
          <cell r="L203">
            <v>0</v>
          </cell>
          <cell r="M203">
            <v>0</v>
          </cell>
          <cell r="N203">
            <v>0</v>
          </cell>
        </row>
        <row r="204">
          <cell r="B204" t="str">
            <v>4210.31</v>
          </cell>
          <cell r="C204">
            <v>19514.899999999998</v>
          </cell>
          <cell r="D204">
            <v>42625.729999999996</v>
          </cell>
          <cell r="E204">
            <v>61986.049999999996</v>
          </cell>
          <cell r="F204">
            <v>66320.759999999995</v>
          </cell>
          <cell r="G204">
            <v>82060.11</v>
          </cell>
          <cell r="H204">
            <v>87635.32</v>
          </cell>
          <cell r="I204">
            <v>91706.790000000008</v>
          </cell>
          <cell r="J204">
            <v>101998.70000000001</v>
          </cell>
          <cell r="K204">
            <v>110459.26000000001</v>
          </cell>
          <cell r="L204">
            <v>117157.96</v>
          </cell>
          <cell r="M204">
            <v>129411.5</v>
          </cell>
          <cell r="N204">
            <v>160924.83000000002</v>
          </cell>
        </row>
        <row r="205">
          <cell r="B205" t="str">
            <v>4210.32</v>
          </cell>
          <cell r="C205">
            <v>0</v>
          </cell>
          <cell r="D205">
            <v>0</v>
          </cell>
          <cell r="E205">
            <v>0</v>
          </cell>
          <cell r="F205">
            <v>0</v>
          </cell>
          <cell r="G205">
            <v>0</v>
          </cell>
          <cell r="H205">
            <v>0</v>
          </cell>
          <cell r="I205">
            <v>0</v>
          </cell>
          <cell r="J205">
            <v>0</v>
          </cell>
          <cell r="K205">
            <v>0</v>
          </cell>
          <cell r="L205">
            <v>0</v>
          </cell>
          <cell r="M205">
            <v>0</v>
          </cell>
          <cell r="N205">
            <v>0</v>
          </cell>
        </row>
        <row r="206">
          <cell r="B206" t="str">
            <v>4210.33</v>
          </cell>
          <cell r="C206">
            <v>250750.29</v>
          </cell>
          <cell r="D206">
            <v>643558.18000000098</v>
          </cell>
          <cell r="E206">
            <v>961319.15000000095</v>
          </cell>
          <cell r="F206">
            <v>1233787.6700000009</v>
          </cell>
          <cell r="G206">
            <v>1814028.3199999998</v>
          </cell>
          <cell r="H206">
            <v>1906008.5599999998</v>
          </cell>
          <cell r="I206">
            <v>2083497.8800000001</v>
          </cell>
          <cell r="J206">
            <v>2431423.6700000004</v>
          </cell>
          <cell r="K206">
            <v>3458507.1700000004</v>
          </cell>
          <cell r="L206">
            <v>4652458.5500000007</v>
          </cell>
          <cell r="M206">
            <v>3324528.3000000007</v>
          </cell>
          <cell r="N206">
            <v>3582123.0100000007</v>
          </cell>
        </row>
        <row r="207">
          <cell r="B207" t="str">
            <v>4210.34</v>
          </cell>
          <cell r="C207">
            <v>20764.96</v>
          </cell>
          <cell r="D207">
            <v>28245.279999999999</v>
          </cell>
          <cell r="E207">
            <v>35599.81</v>
          </cell>
          <cell r="F207">
            <v>39228.119999999995</v>
          </cell>
          <cell r="G207">
            <v>45315.359999999993</v>
          </cell>
          <cell r="H207">
            <v>50638.579999999994</v>
          </cell>
          <cell r="I207">
            <v>60048.369999999995</v>
          </cell>
          <cell r="J207">
            <v>64764.06</v>
          </cell>
          <cell r="K207">
            <v>71872.86</v>
          </cell>
          <cell r="L207">
            <v>76276.97</v>
          </cell>
          <cell r="M207">
            <v>106358.54000000001</v>
          </cell>
          <cell r="N207">
            <v>153191.15000000002</v>
          </cell>
        </row>
        <row r="208">
          <cell r="B208" t="str">
            <v>4210.35</v>
          </cell>
          <cell r="C208">
            <v>24541.08</v>
          </cell>
          <cell r="D208">
            <v>58977.42</v>
          </cell>
          <cell r="E208">
            <v>108822.84</v>
          </cell>
          <cell r="F208">
            <v>163347.09</v>
          </cell>
          <cell r="G208">
            <v>220509.82</v>
          </cell>
          <cell r="H208">
            <v>277435.86</v>
          </cell>
          <cell r="I208">
            <v>350667.23</v>
          </cell>
          <cell r="J208">
            <v>415022.56999999989</v>
          </cell>
          <cell r="K208">
            <v>501133.59999999986</v>
          </cell>
          <cell r="L208">
            <v>569634.62999999989</v>
          </cell>
          <cell r="M208">
            <v>640739.11999999988</v>
          </cell>
          <cell r="N208">
            <v>704591.12999999989</v>
          </cell>
        </row>
        <row r="209">
          <cell r="B209" t="str">
            <v>4210.36</v>
          </cell>
          <cell r="C209">
            <v>8813.4599999999991</v>
          </cell>
          <cell r="D209">
            <v>10995.88</v>
          </cell>
          <cell r="E209">
            <v>17510.64</v>
          </cell>
          <cell r="F209">
            <v>23642.76</v>
          </cell>
          <cell r="G209">
            <v>32878.54</v>
          </cell>
          <cell r="H209">
            <v>42684.59</v>
          </cell>
          <cell r="I209">
            <v>49180.27</v>
          </cell>
          <cell r="J209">
            <v>54549.229999999996</v>
          </cell>
          <cell r="K209">
            <v>61643.34</v>
          </cell>
          <cell r="L209">
            <v>69073.75</v>
          </cell>
          <cell r="M209">
            <v>73884.800000000003</v>
          </cell>
          <cell r="N209">
            <v>83585.31</v>
          </cell>
        </row>
        <row r="210">
          <cell r="B210" t="str">
            <v>4250.31</v>
          </cell>
          <cell r="C210">
            <v>370.81999999999994</v>
          </cell>
          <cell r="D210">
            <v>25274.27</v>
          </cell>
          <cell r="E210">
            <v>152907.03</v>
          </cell>
          <cell r="F210">
            <v>210720.82</v>
          </cell>
          <cell r="G210">
            <v>357779.28</v>
          </cell>
          <cell r="H210">
            <v>598997.17000000004</v>
          </cell>
          <cell r="I210">
            <v>785406.23</v>
          </cell>
          <cell r="J210">
            <v>851333.42999999993</v>
          </cell>
          <cell r="K210">
            <v>1162824.47</v>
          </cell>
          <cell r="L210">
            <v>1589757.8</v>
          </cell>
          <cell r="M210">
            <v>1969377.9300000002</v>
          </cell>
          <cell r="N210">
            <v>2942947.7</v>
          </cell>
        </row>
        <row r="211">
          <cell r="B211" t="str">
            <v>4250.32</v>
          </cell>
          <cell r="C211">
            <v>18521.900000000001</v>
          </cell>
          <cell r="D211">
            <v>21858.550000000007</v>
          </cell>
          <cell r="E211">
            <v>16646.989999999987</v>
          </cell>
          <cell r="F211">
            <v>148387.47</v>
          </cell>
          <cell r="G211">
            <v>137508.89000000001</v>
          </cell>
          <cell r="H211">
            <v>224558.58000000002</v>
          </cell>
          <cell r="I211">
            <v>393510.33</v>
          </cell>
          <cell r="J211">
            <v>387523.71</v>
          </cell>
          <cell r="K211">
            <v>496908.80000000005</v>
          </cell>
          <cell r="L211">
            <v>497047.35000000003</v>
          </cell>
          <cell r="M211">
            <v>496908.80000000005</v>
          </cell>
          <cell r="N211">
            <v>498112.23000000004</v>
          </cell>
        </row>
        <row r="212">
          <cell r="B212" t="str">
            <v>4250.33</v>
          </cell>
          <cell r="C212">
            <v>10806.349999999999</v>
          </cell>
          <cell r="D212">
            <v>5567.0499999999993</v>
          </cell>
          <cell r="E212">
            <v>30511.519999999997</v>
          </cell>
          <cell r="F212">
            <v>-161052.39000000001</v>
          </cell>
          <cell r="G212">
            <v>124756.28999999998</v>
          </cell>
          <cell r="H212">
            <v>166181.02999999997</v>
          </cell>
          <cell r="I212">
            <v>199934.19999999995</v>
          </cell>
          <cell r="J212">
            <v>255193.03999999995</v>
          </cell>
          <cell r="K212">
            <v>448728.89999999991</v>
          </cell>
          <cell r="L212">
            <v>492317.40999999992</v>
          </cell>
          <cell r="M212">
            <v>548495.43999999994</v>
          </cell>
          <cell r="N212">
            <v>827278.11999999988</v>
          </cell>
        </row>
        <row r="213">
          <cell r="B213" t="str">
            <v>4250.34</v>
          </cell>
          <cell r="C213">
            <v>0</v>
          </cell>
          <cell r="D213">
            <v>0</v>
          </cell>
          <cell r="E213">
            <v>0</v>
          </cell>
          <cell r="F213">
            <v>0</v>
          </cell>
          <cell r="G213">
            <v>0</v>
          </cell>
          <cell r="H213">
            <v>0</v>
          </cell>
          <cell r="I213">
            <v>0</v>
          </cell>
          <cell r="J213">
            <v>0</v>
          </cell>
          <cell r="K213">
            <v>0</v>
          </cell>
          <cell r="L213">
            <v>0</v>
          </cell>
          <cell r="M213">
            <v>0</v>
          </cell>
          <cell r="N213">
            <v>0</v>
          </cell>
        </row>
        <row r="214">
          <cell r="B214" t="str">
            <v>4250.35</v>
          </cell>
          <cell r="C214">
            <v>49045.09</v>
          </cell>
          <cell r="D214">
            <v>96102.64</v>
          </cell>
          <cell r="E214">
            <v>149407.20000000001</v>
          </cell>
          <cell r="F214">
            <v>220388.79</v>
          </cell>
          <cell r="G214">
            <v>289661.19</v>
          </cell>
          <cell r="H214">
            <v>381416.49</v>
          </cell>
          <cell r="I214">
            <v>514087.13</v>
          </cell>
          <cell r="J214">
            <v>559332.01</v>
          </cell>
          <cell r="K214">
            <v>756140.9</v>
          </cell>
          <cell r="L214">
            <v>925198.69000000006</v>
          </cell>
          <cell r="M214">
            <v>1063876.9000000001</v>
          </cell>
          <cell r="N214">
            <v>1331620.6900000002</v>
          </cell>
        </row>
        <row r="215">
          <cell r="B215" t="str">
            <v>4250.36</v>
          </cell>
          <cell r="C215">
            <v>58183.45</v>
          </cell>
          <cell r="D215">
            <v>131401.27999999997</v>
          </cell>
          <cell r="E215">
            <v>204650.50999999995</v>
          </cell>
          <cell r="F215">
            <v>284145.23</v>
          </cell>
          <cell r="G215">
            <v>257743.39999999997</v>
          </cell>
          <cell r="H215">
            <v>353035.41</v>
          </cell>
          <cell r="I215">
            <v>429900.12</v>
          </cell>
          <cell r="J215">
            <v>502975.86</v>
          </cell>
          <cell r="K215">
            <v>576282.94999999995</v>
          </cell>
          <cell r="L215">
            <v>649327.87</v>
          </cell>
          <cell r="M215">
            <v>717108.89</v>
          </cell>
          <cell r="N215">
            <v>824787.12</v>
          </cell>
        </row>
        <row r="216">
          <cell r="B216" t="str">
            <v>4270.31</v>
          </cell>
          <cell r="C216">
            <v>0</v>
          </cell>
          <cell r="D216">
            <v>0</v>
          </cell>
          <cell r="E216">
            <v>0</v>
          </cell>
          <cell r="F216">
            <v>0</v>
          </cell>
          <cell r="G216">
            <v>0</v>
          </cell>
          <cell r="H216">
            <v>0</v>
          </cell>
          <cell r="I216">
            <v>0</v>
          </cell>
          <cell r="J216">
            <v>0</v>
          </cell>
          <cell r="K216">
            <v>0</v>
          </cell>
          <cell r="L216">
            <v>0</v>
          </cell>
          <cell r="M216">
            <v>0</v>
          </cell>
          <cell r="N216">
            <v>0</v>
          </cell>
        </row>
        <row r="217">
          <cell r="B217" t="str">
            <v>4270.32</v>
          </cell>
          <cell r="C217">
            <v>0</v>
          </cell>
          <cell r="D217">
            <v>0</v>
          </cell>
          <cell r="E217">
            <v>0</v>
          </cell>
          <cell r="F217">
            <v>0</v>
          </cell>
          <cell r="G217">
            <v>0</v>
          </cell>
          <cell r="H217">
            <v>0</v>
          </cell>
          <cell r="I217">
            <v>0</v>
          </cell>
          <cell r="J217">
            <v>0</v>
          </cell>
          <cell r="K217">
            <v>0</v>
          </cell>
          <cell r="L217">
            <v>0</v>
          </cell>
          <cell r="M217">
            <v>0</v>
          </cell>
          <cell r="N217">
            <v>0</v>
          </cell>
        </row>
        <row r="218">
          <cell r="B218" t="str">
            <v>4270.33</v>
          </cell>
          <cell r="C218">
            <v>0</v>
          </cell>
          <cell r="D218">
            <v>0</v>
          </cell>
          <cell r="E218">
            <v>684007.86</v>
          </cell>
          <cell r="F218">
            <v>1144.9799999999814</v>
          </cell>
          <cell r="G218">
            <v>1144.9799999999814</v>
          </cell>
          <cell r="H218">
            <v>1144.9799999999814</v>
          </cell>
          <cell r="I218">
            <v>1144.9799999999814</v>
          </cell>
          <cell r="J218">
            <v>1144.9799999999814</v>
          </cell>
          <cell r="K218">
            <v>1144.9799999999814</v>
          </cell>
          <cell r="L218">
            <v>1144.9799999999814</v>
          </cell>
          <cell r="M218">
            <v>1144.9799999999814</v>
          </cell>
          <cell r="N218">
            <v>1144.9799999999814</v>
          </cell>
        </row>
        <row r="219">
          <cell r="B219" t="str">
            <v>4270.34</v>
          </cell>
          <cell r="C219">
            <v>3468781.8099999991</v>
          </cell>
          <cell r="D219">
            <v>4675085.5700000096</v>
          </cell>
          <cell r="E219">
            <v>5093012.0400000177</v>
          </cell>
          <cell r="F219">
            <v>6617653.800000025</v>
          </cell>
          <cell r="G219">
            <v>7748564.8800000381</v>
          </cell>
          <cell r="H219">
            <v>8763898.140000049</v>
          </cell>
          <cell r="I219">
            <v>9366535.9700000565</v>
          </cell>
          <cell r="J219">
            <v>10081623.290000066</v>
          </cell>
          <cell r="K219">
            <v>10643282.320000079</v>
          </cell>
          <cell r="L219">
            <v>11420479.15000009</v>
          </cell>
          <cell r="M219">
            <v>12454092.060000096</v>
          </cell>
          <cell r="N219">
            <v>12757127.690000098</v>
          </cell>
        </row>
        <row r="220">
          <cell r="B220" t="str">
            <v>4270.35</v>
          </cell>
          <cell r="C220">
            <v>0</v>
          </cell>
          <cell r="D220">
            <v>0</v>
          </cell>
          <cell r="E220">
            <v>0</v>
          </cell>
          <cell r="F220">
            <v>0</v>
          </cell>
          <cell r="G220">
            <v>0</v>
          </cell>
          <cell r="H220">
            <v>0</v>
          </cell>
          <cell r="I220">
            <v>0</v>
          </cell>
          <cell r="J220">
            <v>0</v>
          </cell>
          <cell r="K220">
            <v>0</v>
          </cell>
          <cell r="L220">
            <v>0</v>
          </cell>
          <cell r="M220">
            <v>0</v>
          </cell>
          <cell r="N220">
            <v>0</v>
          </cell>
        </row>
        <row r="221">
          <cell r="B221" t="str">
            <v>4270.36</v>
          </cell>
          <cell r="C221">
            <v>633694.37</v>
          </cell>
          <cell r="D221">
            <v>273143.3899999999</v>
          </cell>
          <cell r="E221">
            <v>447000.0999999998</v>
          </cell>
          <cell r="F221">
            <v>665401.85999999975</v>
          </cell>
          <cell r="G221">
            <v>939347.04999999958</v>
          </cell>
          <cell r="H221">
            <v>1289687.5799999994</v>
          </cell>
          <cell r="I221">
            <v>1543456.5899999992</v>
          </cell>
          <cell r="J221">
            <v>1815785.5899999992</v>
          </cell>
          <cell r="K221">
            <v>2082894.8299999991</v>
          </cell>
          <cell r="L221">
            <v>2380624.2499999991</v>
          </cell>
          <cell r="M221">
            <v>2639645.459999999</v>
          </cell>
          <cell r="N221">
            <v>2830019.149999999</v>
          </cell>
        </row>
        <row r="222">
          <cell r="B222" t="str">
            <v>4330.31</v>
          </cell>
          <cell r="C222">
            <v>0</v>
          </cell>
          <cell r="D222">
            <v>0</v>
          </cell>
          <cell r="E222">
            <v>0</v>
          </cell>
          <cell r="F222">
            <v>0</v>
          </cell>
          <cell r="G222">
            <v>0</v>
          </cell>
          <cell r="H222">
            <v>0</v>
          </cell>
          <cell r="I222">
            <v>0</v>
          </cell>
          <cell r="J222">
            <v>0</v>
          </cell>
          <cell r="K222">
            <v>0</v>
          </cell>
          <cell r="L222">
            <v>0</v>
          </cell>
          <cell r="M222">
            <v>0</v>
          </cell>
          <cell r="N222">
            <v>0</v>
          </cell>
        </row>
        <row r="223">
          <cell r="B223" t="str">
            <v>4330.32</v>
          </cell>
          <cell r="C223">
            <v>0</v>
          </cell>
          <cell r="D223">
            <v>0</v>
          </cell>
          <cell r="E223">
            <v>0</v>
          </cell>
          <cell r="F223">
            <v>0</v>
          </cell>
          <cell r="G223">
            <v>0</v>
          </cell>
          <cell r="H223">
            <v>0</v>
          </cell>
          <cell r="I223">
            <v>0</v>
          </cell>
          <cell r="J223">
            <v>0</v>
          </cell>
          <cell r="K223">
            <v>0</v>
          </cell>
          <cell r="L223">
            <v>0</v>
          </cell>
          <cell r="M223">
            <v>0</v>
          </cell>
          <cell r="N223">
            <v>0</v>
          </cell>
        </row>
        <row r="224">
          <cell r="B224" t="str">
            <v>4330.33</v>
          </cell>
          <cell r="C224">
            <v>13720.94</v>
          </cell>
          <cell r="D224">
            <v>19520.48</v>
          </cell>
          <cell r="E224">
            <v>19520.48</v>
          </cell>
          <cell r="F224">
            <v>20548.579999999998</v>
          </cell>
          <cell r="G224">
            <v>49838.28</v>
          </cell>
          <cell r="H224">
            <v>58223.07</v>
          </cell>
          <cell r="I224">
            <v>67604.66</v>
          </cell>
          <cell r="J224">
            <v>161751.04999999999</v>
          </cell>
          <cell r="K224">
            <v>248408.43</v>
          </cell>
          <cell r="L224">
            <v>267915.77999999997</v>
          </cell>
          <cell r="M224">
            <v>254339.35999999996</v>
          </cell>
          <cell r="N224">
            <v>258964.65999999995</v>
          </cell>
        </row>
        <row r="225">
          <cell r="B225" t="str">
            <v>4330.34</v>
          </cell>
          <cell r="C225">
            <v>0</v>
          </cell>
          <cell r="D225">
            <v>0</v>
          </cell>
          <cell r="E225">
            <v>0</v>
          </cell>
          <cell r="F225">
            <v>0</v>
          </cell>
          <cell r="G225">
            <v>0</v>
          </cell>
          <cell r="H225">
            <v>0</v>
          </cell>
          <cell r="I225">
            <v>0</v>
          </cell>
          <cell r="J225">
            <v>0</v>
          </cell>
          <cell r="K225">
            <v>0</v>
          </cell>
          <cell r="L225">
            <v>0</v>
          </cell>
          <cell r="M225">
            <v>0</v>
          </cell>
          <cell r="N225">
            <v>0</v>
          </cell>
        </row>
        <row r="226">
          <cell r="B226" t="str">
            <v>4330.35</v>
          </cell>
          <cell r="C226">
            <v>478.77000000000402</v>
          </cell>
          <cell r="D226">
            <v>-323.28999999998501</v>
          </cell>
          <cell r="E226">
            <v>-323.28999999998501</v>
          </cell>
          <cell r="F226">
            <v>601.38000000001489</v>
          </cell>
          <cell r="G226">
            <v>975.44000000001483</v>
          </cell>
          <cell r="H226">
            <v>16753.400000000012</v>
          </cell>
          <cell r="I226">
            <v>21102.400000000012</v>
          </cell>
          <cell r="J226">
            <v>21102.400000000012</v>
          </cell>
          <cell r="K226">
            <v>21698.650000000012</v>
          </cell>
          <cell r="L226">
            <v>21698.650000000012</v>
          </cell>
          <cell r="M226">
            <v>21698.650000000012</v>
          </cell>
          <cell r="N226">
            <v>21698.650000000012</v>
          </cell>
        </row>
        <row r="227">
          <cell r="B227" t="str">
            <v>4330.36</v>
          </cell>
          <cell r="C227">
            <v>0</v>
          </cell>
          <cell r="D227">
            <v>0</v>
          </cell>
          <cell r="E227">
            <v>0</v>
          </cell>
          <cell r="F227">
            <v>0</v>
          </cell>
          <cell r="G227">
            <v>0</v>
          </cell>
          <cell r="H227">
            <v>0</v>
          </cell>
          <cell r="I227">
            <v>0</v>
          </cell>
          <cell r="J227">
            <v>3399.2</v>
          </cell>
          <cell r="K227">
            <v>0</v>
          </cell>
          <cell r="L227">
            <v>0</v>
          </cell>
          <cell r="M227">
            <v>0</v>
          </cell>
          <cell r="N227">
            <v>0</v>
          </cell>
        </row>
        <row r="228">
          <cell r="B228" t="str">
            <v>All.31</v>
          </cell>
          <cell r="C228">
            <v>329517.31000000081</v>
          </cell>
          <cell r="D228">
            <v>774263.75000000151</v>
          </cell>
          <cell r="E228">
            <v>1575671.6800000023</v>
          </cell>
          <cell r="F228">
            <v>2155453.450000003</v>
          </cell>
          <cell r="G228">
            <v>3141321.3200000031</v>
          </cell>
          <cell r="H228">
            <v>4073837.0700000036</v>
          </cell>
          <cell r="I228">
            <v>5440227.1800000053</v>
          </cell>
          <cell r="J228">
            <v>5973499.0800000047</v>
          </cell>
          <cell r="K228">
            <v>7252192.2200000053</v>
          </cell>
          <cell r="L228">
            <v>8594791.730000006</v>
          </cell>
          <cell r="M228">
            <v>9830433.730000006</v>
          </cell>
          <cell r="N228">
            <v>11737965.730000008</v>
          </cell>
        </row>
        <row r="229">
          <cell r="B229" t="str">
            <v>All.32</v>
          </cell>
          <cell r="C229">
            <v>25789.940000000002</v>
          </cell>
          <cell r="D229">
            <v>34628.33</v>
          </cell>
          <cell r="E229">
            <v>95405.03</v>
          </cell>
          <cell r="F229">
            <v>255808.36000000002</v>
          </cell>
          <cell r="G229">
            <v>288999.78000000003</v>
          </cell>
          <cell r="H229">
            <v>401373.19000000006</v>
          </cell>
          <cell r="I229">
            <v>570354.33000000007</v>
          </cell>
          <cell r="J229">
            <v>571272.4</v>
          </cell>
          <cell r="K229">
            <v>680689.24000000011</v>
          </cell>
          <cell r="L229">
            <v>689013.09000000008</v>
          </cell>
          <cell r="M229">
            <v>691857.33000000007</v>
          </cell>
          <cell r="N229">
            <v>693587.18</v>
          </cell>
        </row>
        <row r="230">
          <cell r="B230" t="str">
            <v>All.33</v>
          </cell>
          <cell r="C230">
            <v>1041430.099999998</v>
          </cell>
          <cell r="D230">
            <v>1724709.9799999988</v>
          </cell>
          <cell r="E230">
            <v>3171503.6699999976</v>
          </cell>
          <cell r="F230">
            <v>4201844.9599999981</v>
          </cell>
          <cell r="G230">
            <v>5994116.9299999969</v>
          </cell>
          <cell r="H230">
            <v>6455886.7299999967</v>
          </cell>
          <cell r="I230">
            <v>7319059.0399999972</v>
          </cell>
          <cell r="J230">
            <v>8425613.0699999966</v>
          </cell>
          <cell r="K230">
            <v>10025394.489999996</v>
          </cell>
          <cell r="L230">
            <v>11901958.909999995</v>
          </cell>
          <cell r="M230">
            <v>10811282.719999995</v>
          </cell>
          <cell r="N230">
            <v>12032856.659999995</v>
          </cell>
        </row>
        <row r="231">
          <cell r="B231" t="str">
            <v>All.34</v>
          </cell>
          <cell r="C231">
            <v>3550876.5299999993</v>
          </cell>
          <cell r="D231">
            <v>4790897.97000001</v>
          </cell>
          <cell r="E231">
            <v>5238043.9800000181</v>
          </cell>
          <cell r="F231">
            <v>6794687.0700000245</v>
          </cell>
          <cell r="G231">
            <v>7957472.9100000383</v>
          </cell>
          <cell r="H231">
            <v>8999825.4700000491</v>
          </cell>
          <cell r="I231">
            <v>9648315.1400000565</v>
          </cell>
          <cell r="J231">
            <v>10390416.500000067</v>
          </cell>
          <cell r="K231">
            <v>10982955.430000078</v>
          </cell>
          <cell r="L231">
            <v>11786853.88000009</v>
          </cell>
          <cell r="M231">
            <v>12882628.250000095</v>
          </cell>
          <cell r="N231">
            <v>13246119.220000098</v>
          </cell>
        </row>
        <row r="232">
          <cell r="B232" t="str">
            <v>All.35</v>
          </cell>
          <cell r="C232">
            <v>74064.94</v>
          </cell>
          <cell r="D232">
            <v>154756.77000000002</v>
          </cell>
          <cell r="E232">
            <v>257906.75000000003</v>
          </cell>
          <cell r="F232">
            <v>384337.26</v>
          </cell>
          <cell r="G232">
            <v>511146.45</v>
          </cell>
          <cell r="H232">
            <v>675723.68</v>
          </cell>
          <cell r="I232">
            <v>886328.48</v>
          </cell>
          <cell r="J232">
            <v>995928.69999999984</v>
          </cell>
          <cell r="K232">
            <v>1279444.8699999996</v>
          </cell>
          <cell r="L232">
            <v>1517003.69</v>
          </cell>
          <cell r="M232">
            <v>1726786.39</v>
          </cell>
          <cell r="N232">
            <v>2058382.19</v>
          </cell>
        </row>
        <row r="233">
          <cell r="B233" t="str">
            <v>All.36</v>
          </cell>
          <cell r="C233">
            <v>700691.28</v>
          </cell>
          <cell r="D233">
            <v>415540.54999999987</v>
          </cell>
          <cell r="E233">
            <v>669161.24999999977</v>
          </cell>
          <cell r="F233">
            <v>974049.21999999974</v>
          </cell>
          <cell r="G233">
            <v>1230828.3599999994</v>
          </cell>
          <cell r="H233">
            <v>1686266.9499999993</v>
          </cell>
          <cell r="I233">
            <v>2023396.3499999992</v>
          </cell>
          <cell r="J233">
            <v>2377569.2499999991</v>
          </cell>
          <cell r="K233">
            <v>2721680.4899999993</v>
          </cell>
          <cell r="L233">
            <v>3099885.2399999993</v>
          </cell>
          <cell r="M233">
            <v>3431498.5199999991</v>
          </cell>
          <cell r="N233">
            <v>3739250.9499999993</v>
          </cell>
        </row>
      </sheetData>
      <sheetData sheetId="11">
        <row r="4">
          <cell r="B4" t="str">
            <v>RC.AG</v>
          </cell>
          <cell r="C4" t="str">
            <v>YTD Jan</v>
          </cell>
          <cell r="D4" t="str">
            <v>YTD Feb</v>
          </cell>
          <cell r="E4" t="str">
            <v>YTD Mar</v>
          </cell>
          <cell r="F4" t="str">
            <v>YTD Apr</v>
          </cell>
          <cell r="G4" t="str">
            <v>YTD May</v>
          </cell>
          <cell r="H4" t="str">
            <v>YTD Jun</v>
          </cell>
          <cell r="I4" t="str">
            <v>YTD Jul</v>
          </cell>
          <cell r="J4" t="str">
            <v>YTD Aug</v>
          </cell>
          <cell r="K4" t="str">
            <v>YTD Sep</v>
          </cell>
          <cell r="L4" t="str">
            <v>YTD Oct</v>
          </cell>
          <cell r="M4" t="str">
            <v>YTD Nov</v>
          </cell>
          <cell r="N4" t="str">
            <v>YTD Dec</v>
          </cell>
        </row>
        <row r="5">
          <cell r="B5" t="str">
            <v>3110.31</v>
          </cell>
          <cell r="C5">
            <v>260</v>
          </cell>
          <cell r="D5">
            <v>347</v>
          </cell>
          <cell r="E5">
            <v>402</v>
          </cell>
          <cell r="F5">
            <v>467</v>
          </cell>
          <cell r="G5">
            <v>487</v>
          </cell>
          <cell r="H5">
            <v>509</v>
          </cell>
          <cell r="I5">
            <v>552</v>
          </cell>
          <cell r="J5">
            <v>565</v>
          </cell>
          <cell r="K5">
            <v>565</v>
          </cell>
          <cell r="L5">
            <v>565</v>
          </cell>
          <cell r="M5">
            <v>565</v>
          </cell>
          <cell r="N5">
            <v>565</v>
          </cell>
        </row>
        <row r="6">
          <cell r="B6" t="str">
            <v>3110.32</v>
          </cell>
          <cell r="C6">
            <v>0</v>
          </cell>
          <cell r="D6">
            <v>0</v>
          </cell>
          <cell r="E6">
            <v>0</v>
          </cell>
          <cell r="F6">
            <v>0</v>
          </cell>
          <cell r="G6">
            <v>0</v>
          </cell>
          <cell r="H6">
            <v>0</v>
          </cell>
          <cell r="I6">
            <v>0</v>
          </cell>
          <cell r="J6">
            <v>0</v>
          </cell>
          <cell r="K6">
            <v>0</v>
          </cell>
          <cell r="L6">
            <v>0</v>
          </cell>
          <cell r="M6">
            <v>0</v>
          </cell>
          <cell r="N6">
            <v>0</v>
          </cell>
        </row>
        <row r="7">
          <cell r="B7" t="str">
            <v>3110.33</v>
          </cell>
          <cell r="C7">
            <v>0</v>
          </cell>
          <cell r="D7">
            <v>2</v>
          </cell>
          <cell r="E7">
            <v>2</v>
          </cell>
          <cell r="F7">
            <v>4</v>
          </cell>
          <cell r="G7">
            <v>6</v>
          </cell>
          <cell r="H7">
            <v>9</v>
          </cell>
          <cell r="I7">
            <v>12</v>
          </cell>
          <cell r="J7">
            <v>12</v>
          </cell>
          <cell r="K7">
            <v>12</v>
          </cell>
          <cell r="L7">
            <v>12</v>
          </cell>
          <cell r="M7">
            <v>12</v>
          </cell>
          <cell r="N7">
            <v>12</v>
          </cell>
        </row>
        <row r="8">
          <cell r="B8" t="str">
            <v>3160.31</v>
          </cell>
          <cell r="C8">
            <v>70</v>
          </cell>
          <cell r="D8">
            <v>138</v>
          </cell>
          <cell r="E8">
            <v>260</v>
          </cell>
          <cell r="F8">
            <v>330</v>
          </cell>
          <cell r="G8">
            <v>398</v>
          </cell>
          <cell r="H8">
            <v>471</v>
          </cell>
          <cell r="I8">
            <v>569</v>
          </cell>
          <cell r="J8">
            <v>594</v>
          </cell>
          <cell r="K8">
            <v>594</v>
          </cell>
          <cell r="L8">
            <v>594</v>
          </cell>
          <cell r="M8">
            <v>594</v>
          </cell>
          <cell r="N8">
            <v>594</v>
          </cell>
        </row>
        <row r="9">
          <cell r="B9" t="str">
            <v>3160.32</v>
          </cell>
          <cell r="C9">
            <v>0</v>
          </cell>
          <cell r="D9">
            <v>0</v>
          </cell>
          <cell r="E9">
            <v>0</v>
          </cell>
          <cell r="F9">
            <v>0</v>
          </cell>
          <cell r="G9">
            <v>0</v>
          </cell>
          <cell r="H9">
            <v>0</v>
          </cell>
          <cell r="I9">
            <v>0</v>
          </cell>
          <cell r="J9">
            <v>0</v>
          </cell>
          <cell r="K9">
            <v>0</v>
          </cell>
          <cell r="L9">
            <v>0</v>
          </cell>
          <cell r="M9">
            <v>0</v>
          </cell>
          <cell r="N9">
            <v>0</v>
          </cell>
        </row>
        <row r="10">
          <cell r="B10" t="str">
            <v>3160.33</v>
          </cell>
          <cell r="C10">
            <v>0</v>
          </cell>
          <cell r="D10">
            <v>2</v>
          </cell>
          <cell r="E10">
            <v>2</v>
          </cell>
          <cell r="F10">
            <v>2</v>
          </cell>
          <cell r="G10">
            <v>3</v>
          </cell>
          <cell r="H10">
            <v>4</v>
          </cell>
          <cell r="I10">
            <v>4</v>
          </cell>
          <cell r="J10">
            <v>4</v>
          </cell>
          <cell r="K10">
            <v>4</v>
          </cell>
          <cell r="L10">
            <v>4</v>
          </cell>
          <cell r="M10">
            <v>4</v>
          </cell>
          <cell r="N10">
            <v>4</v>
          </cell>
        </row>
        <row r="11">
          <cell r="B11" t="str">
            <v>3310.31</v>
          </cell>
          <cell r="C11">
            <v>198</v>
          </cell>
          <cell r="D11">
            <v>435</v>
          </cell>
          <cell r="E11">
            <v>768</v>
          </cell>
          <cell r="F11">
            <v>1081</v>
          </cell>
          <cell r="G11">
            <v>1691</v>
          </cell>
          <cell r="H11">
            <v>2074</v>
          </cell>
          <cell r="I11">
            <v>2300</v>
          </cell>
          <cell r="J11">
            <v>2502</v>
          </cell>
          <cell r="K11">
            <v>2502</v>
          </cell>
          <cell r="L11">
            <v>2502</v>
          </cell>
          <cell r="M11">
            <v>2502</v>
          </cell>
          <cell r="N11">
            <v>2502</v>
          </cell>
        </row>
        <row r="12">
          <cell r="B12" t="str">
            <v>3310.32</v>
          </cell>
          <cell r="C12">
            <v>0</v>
          </cell>
          <cell r="D12">
            <v>0</v>
          </cell>
          <cell r="E12">
            <v>0</v>
          </cell>
          <cell r="F12">
            <v>0</v>
          </cell>
          <cell r="G12">
            <v>0</v>
          </cell>
          <cell r="H12">
            <v>0</v>
          </cell>
          <cell r="I12">
            <v>0</v>
          </cell>
          <cell r="J12">
            <v>0</v>
          </cell>
          <cell r="K12">
            <v>0</v>
          </cell>
          <cell r="L12">
            <v>0</v>
          </cell>
          <cell r="M12">
            <v>0</v>
          </cell>
          <cell r="N12">
            <v>0</v>
          </cell>
        </row>
        <row r="13">
          <cell r="B13" t="str">
            <v>3310.33</v>
          </cell>
          <cell r="C13">
            <v>24</v>
          </cell>
          <cell r="D13">
            <v>50</v>
          </cell>
          <cell r="E13">
            <v>69</v>
          </cell>
          <cell r="F13">
            <v>87</v>
          </cell>
          <cell r="G13">
            <v>94</v>
          </cell>
          <cell r="H13">
            <v>124</v>
          </cell>
          <cell r="I13">
            <v>150</v>
          </cell>
          <cell r="J13">
            <v>179</v>
          </cell>
          <cell r="K13">
            <v>179</v>
          </cell>
          <cell r="L13">
            <v>179</v>
          </cell>
          <cell r="M13">
            <v>179</v>
          </cell>
          <cell r="N13">
            <v>179</v>
          </cell>
        </row>
        <row r="14">
          <cell r="B14" t="str">
            <v>3622.31</v>
          </cell>
          <cell r="C14">
            <v>500</v>
          </cell>
          <cell r="D14">
            <v>1157</v>
          </cell>
          <cell r="E14">
            <v>2009</v>
          </cell>
          <cell r="F14">
            <v>4488</v>
          </cell>
          <cell r="G14">
            <v>6867</v>
          </cell>
          <cell r="H14">
            <v>7628</v>
          </cell>
          <cell r="I14">
            <v>8673</v>
          </cell>
          <cell r="J14">
            <v>9235</v>
          </cell>
          <cell r="K14">
            <v>9235</v>
          </cell>
          <cell r="L14">
            <v>9235</v>
          </cell>
          <cell r="M14">
            <v>9235</v>
          </cell>
          <cell r="N14">
            <v>9235</v>
          </cell>
        </row>
        <row r="15">
          <cell r="B15" t="str">
            <v>3622.32</v>
          </cell>
          <cell r="C15">
            <v>0</v>
          </cell>
          <cell r="D15">
            <v>0</v>
          </cell>
          <cell r="E15">
            <v>0</v>
          </cell>
          <cell r="F15">
            <v>137</v>
          </cell>
          <cell r="G15">
            <v>346</v>
          </cell>
          <cell r="H15">
            <v>619</v>
          </cell>
          <cell r="I15">
            <v>619</v>
          </cell>
          <cell r="J15">
            <v>619</v>
          </cell>
          <cell r="K15">
            <v>619</v>
          </cell>
          <cell r="L15">
            <v>619</v>
          </cell>
          <cell r="M15">
            <v>619</v>
          </cell>
          <cell r="N15">
            <v>619</v>
          </cell>
        </row>
        <row r="16">
          <cell r="B16" t="str">
            <v>3622.33</v>
          </cell>
          <cell r="C16">
            <v>23</v>
          </cell>
          <cell r="D16">
            <v>50</v>
          </cell>
          <cell r="E16">
            <v>103</v>
          </cell>
          <cell r="F16">
            <v>165</v>
          </cell>
          <cell r="G16">
            <v>266</v>
          </cell>
          <cell r="H16">
            <v>433</v>
          </cell>
          <cell r="I16">
            <v>563</v>
          </cell>
          <cell r="J16">
            <v>697</v>
          </cell>
          <cell r="K16">
            <v>697</v>
          </cell>
          <cell r="L16">
            <v>697</v>
          </cell>
          <cell r="M16">
            <v>697</v>
          </cell>
          <cell r="N16">
            <v>697</v>
          </cell>
        </row>
        <row r="17">
          <cell r="B17" t="str">
            <v>3720.31</v>
          </cell>
          <cell r="C17">
            <v>0</v>
          </cell>
          <cell r="D17">
            <v>0</v>
          </cell>
          <cell r="E17">
            <v>0</v>
          </cell>
          <cell r="F17">
            <v>0</v>
          </cell>
          <cell r="G17">
            <v>0</v>
          </cell>
          <cell r="H17">
            <v>0</v>
          </cell>
          <cell r="I17">
            <v>0</v>
          </cell>
          <cell r="J17">
            <v>0</v>
          </cell>
          <cell r="K17">
            <v>0</v>
          </cell>
          <cell r="L17">
            <v>0</v>
          </cell>
          <cell r="M17">
            <v>0</v>
          </cell>
          <cell r="N17">
            <v>0</v>
          </cell>
        </row>
        <row r="18">
          <cell r="B18" t="str">
            <v>3720.32</v>
          </cell>
          <cell r="C18">
            <v>0</v>
          </cell>
          <cell r="D18">
            <v>0</v>
          </cell>
          <cell r="E18">
            <v>0</v>
          </cell>
          <cell r="F18">
            <v>0</v>
          </cell>
          <cell r="G18">
            <v>0</v>
          </cell>
          <cell r="H18">
            <v>0</v>
          </cell>
          <cell r="I18">
            <v>0</v>
          </cell>
          <cell r="J18">
            <v>0</v>
          </cell>
          <cell r="K18">
            <v>0</v>
          </cell>
          <cell r="L18">
            <v>0</v>
          </cell>
          <cell r="M18">
            <v>0</v>
          </cell>
          <cell r="N18">
            <v>0</v>
          </cell>
        </row>
        <row r="19">
          <cell r="B19" t="str">
            <v>3720.33</v>
          </cell>
          <cell r="C19">
            <v>57</v>
          </cell>
          <cell r="D19">
            <v>95</v>
          </cell>
          <cell r="E19">
            <v>165</v>
          </cell>
          <cell r="F19">
            <v>204</v>
          </cell>
          <cell r="G19">
            <v>271</v>
          </cell>
          <cell r="H19">
            <v>339</v>
          </cell>
          <cell r="I19">
            <v>411</v>
          </cell>
          <cell r="J19">
            <v>481</v>
          </cell>
          <cell r="K19">
            <v>481</v>
          </cell>
          <cell r="L19">
            <v>481</v>
          </cell>
          <cell r="M19">
            <v>481</v>
          </cell>
          <cell r="N19">
            <v>481</v>
          </cell>
        </row>
        <row r="20">
          <cell r="B20" t="str">
            <v>4210.31</v>
          </cell>
          <cell r="C20">
            <v>140</v>
          </cell>
          <cell r="D20">
            <v>248</v>
          </cell>
          <cell r="E20">
            <v>323</v>
          </cell>
          <cell r="F20">
            <v>457</v>
          </cell>
          <cell r="G20">
            <v>495</v>
          </cell>
          <cell r="H20">
            <v>508</v>
          </cell>
          <cell r="I20">
            <v>565</v>
          </cell>
          <cell r="J20">
            <v>619</v>
          </cell>
          <cell r="K20">
            <v>619</v>
          </cell>
          <cell r="L20">
            <v>619</v>
          </cell>
          <cell r="M20">
            <v>619</v>
          </cell>
          <cell r="N20">
            <v>619</v>
          </cell>
        </row>
        <row r="21">
          <cell r="B21" t="str">
            <v>4210.32</v>
          </cell>
          <cell r="C21">
            <v>0</v>
          </cell>
          <cell r="D21">
            <v>0</v>
          </cell>
          <cell r="E21">
            <v>0</v>
          </cell>
          <cell r="F21">
            <v>0</v>
          </cell>
          <cell r="G21">
            <v>0</v>
          </cell>
          <cell r="H21">
            <v>0</v>
          </cell>
          <cell r="I21">
            <v>0</v>
          </cell>
          <cell r="J21">
            <v>0</v>
          </cell>
          <cell r="K21">
            <v>0</v>
          </cell>
          <cell r="L21">
            <v>0</v>
          </cell>
          <cell r="M21">
            <v>0</v>
          </cell>
          <cell r="N21">
            <v>0</v>
          </cell>
        </row>
        <row r="22">
          <cell r="B22" t="str">
            <v>4210.33</v>
          </cell>
          <cell r="C22">
            <v>31</v>
          </cell>
          <cell r="D22">
            <v>50</v>
          </cell>
          <cell r="E22">
            <v>95</v>
          </cell>
          <cell r="F22">
            <v>139</v>
          </cell>
          <cell r="G22">
            <v>193</v>
          </cell>
          <cell r="H22">
            <v>251</v>
          </cell>
          <cell r="I22">
            <v>307</v>
          </cell>
          <cell r="J22">
            <v>351</v>
          </cell>
          <cell r="K22">
            <v>351</v>
          </cell>
          <cell r="L22">
            <v>351</v>
          </cell>
          <cell r="M22">
            <v>351</v>
          </cell>
          <cell r="N22">
            <v>351</v>
          </cell>
        </row>
        <row r="23">
          <cell r="B23" t="str">
            <v>4250.31</v>
          </cell>
          <cell r="C23">
            <v>9</v>
          </cell>
          <cell r="D23">
            <v>24</v>
          </cell>
          <cell r="E23">
            <v>2047</v>
          </cell>
          <cell r="F23">
            <v>3007</v>
          </cell>
          <cell r="G23">
            <v>3411</v>
          </cell>
          <cell r="H23">
            <v>3589</v>
          </cell>
          <cell r="I23">
            <v>3756</v>
          </cell>
          <cell r="J23">
            <v>3940</v>
          </cell>
          <cell r="K23">
            <v>3940</v>
          </cell>
          <cell r="L23">
            <v>3940</v>
          </cell>
          <cell r="M23">
            <v>3940</v>
          </cell>
          <cell r="N23">
            <v>3940</v>
          </cell>
        </row>
        <row r="24">
          <cell r="B24" t="str">
            <v>4250.32</v>
          </cell>
          <cell r="C24">
            <v>162</v>
          </cell>
          <cell r="D24">
            <v>304</v>
          </cell>
          <cell r="E24">
            <v>485</v>
          </cell>
          <cell r="F24">
            <v>593</v>
          </cell>
          <cell r="G24">
            <v>3852</v>
          </cell>
          <cell r="H24">
            <v>7197</v>
          </cell>
          <cell r="I24">
            <v>11344</v>
          </cell>
          <cell r="J24">
            <v>11877</v>
          </cell>
          <cell r="K24">
            <v>11877</v>
          </cell>
          <cell r="L24">
            <v>11877</v>
          </cell>
          <cell r="M24">
            <v>11877</v>
          </cell>
          <cell r="N24">
            <v>11877</v>
          </cell>
        </row>
        <row r="25">
          <cell r="B25" t="str">
            <v>4250.33</v>
          </cell>
          <cell r="C25">
            <v>141</v>
          </cell>
          <cell r="D25">
            <v>264</v>
          </cell>
          <cell r="E25">
            <v>426</v>
          </cell>
          <cell r="F25">
            <v>552</v>
          </cell>
          <cell r="G25">
            <v>817</v>
          </cell>
          <cell r="H25">
            <v>920</v>
          </cell>
          <cell r="I25">
            <v>1052</v>
          </cell>
          <cell r="J25">
            <v>1148</v>
          </cell>
          <cell r="K25">
            <v>1148</v>
          </cell>
          <cell r="L25">
            <v>1148</v>
          </cell>
          <cell r="M25">
            <v>1148</v>
          </cell>
          <cell r="N25">
            <v>1148</v>
          </cell>
        </row>
        <row r="26">
          <cell r="B26" t="str">
            <v>4270.31</v>
          </cell>
          <cell r="C26">
            <v>0</v>
          </cell>
          <cell r="D26">
            <v>0</v>
          </cell>
          <cell r="E26">
            <v>0</v>
          </cell>
          <cell r="F26">
            <v>0</v>
          </cell>
          <cell r="G26">
            <v>0</v>
          </cell>
          <cell r="H26">
            <v>0</v>
          </cell>
          <cell r="I26">
            <v>0</v>
          </cell>
          <cell r="J26">
            <v>0</v>
          </cell>
          <cell r="K26">
            <v>0</v>
          </cell>
          <cell r="L26">
            <v>0</v>
          </cell>
          <cell r="M26">
            <v>0</v>
          </cell>
          <cell r="N26">
            <v>0</v>
          </cell>
        </row>
        <row r="27">
          <cell r="B27" t="str">
            <v>4270.32</v>
          </cell>
          <cell r="C27">
            <v>0</v>
          </cell>
          <cell r="D27">
            <v>0</v>
          </cell>
          <cell r="E27">
            <v>0</v>
          </cell>
          <cell r="F27">
            <v>0</v>
          </cell>
          <cell r="G27">
            <v>0</v>
          </cell>
          <cell r="H27">
            <v>0</v>
          </cell>
          <cell r="I27">
            <v>0</v>
          </cell>
          <cell r="J27">
            <v>0</v>
          </cell>
          <cell r="K27">
            <v>0</v>
          </cell>
          <cell r="L27">
            <v>0</v>
          </cell>
          <cell r="M27">
            <v>0</v>
          </cell>
          <cell r="N27">
            <v>0</v>
          </cell>
        </row>
        <row r="28">
          <cell r="B28" t="str">
            <v>4270.33</v>
          </cell>
          <cell r="C28">
            <v>0</v>
          </cell>
          <cell r="D28">
            <v>0</v>
          </cell>
          <cell r="E28">
            <v>0</v>
          </cell>
          <cell r="F28">
            <v>0</v>
          </cell>
          <cell r="G28">
            <v>0</v>
          </cell>
          <cell r="H28">
            <v>0</v>
          </cell>
          <cell r="I28">
            <v>0</v>
          </cell>
          <cell r="J28">
            <v>0</v>
          </cell>
          <cell r="K28">
            <v>0</v>
          </cell>
          <cell r="L28">
            <v>0</v>
          </cell>
          <cell r="M28">
            <v>0</v>
          </cell>
          <cell r="N28">
            <v>0</v>
          </cell>
        </row>
        <row r="29">
          <cell r="B29" t="str">
            <v>4330.31</v>
          </cell>
          <cell r="C29">
            <v>0</v>
          </cell>
          <cell r="D29">
            <v>0</v>
          </cell>
          <cell r="E29">
            <v>0</v>
          </cell>
          <cell r="F29">
            <v>0</v>
          </cell>
          <cell r="G29">
            <v>0</v>
          </cell>
          <cell r="H29">
            <v>0</v>
          </cell>
          <cell r="I29">
            <v>0</v>
          </cell>
          <cell r="J29">
            <v>0</v>
          </cell>
          <cell r="K29">
            <v>0</v>
          </cell>
          <cell r="L29">
            <v>0</v>
          </cell>
          <cell r="M29">
            <v>0</v>
          </cell>
          <cell r="N29">
            <v>0</v>
          </cell>
        </row>
        <row r="30">
          <cell r="B30" t="str">
            <v>4330.32</v>
          </cell>
          <cell r="C30">
            <v>0</v>
          </cell>
          <cell r="D30">
            <v>0</v>
          </cell>
          <cell r="E30">
            <v>0</v>
          </cell>
          <cell r="F30">
            <v>0</v>
          </cell>
          <cell r="G30">
            <v>0</v>
          </cell>
          <cell r="H30">
            <v>0</v>
          </cell>
          <cell r="I30">
            <v>0</v>
          </cell>
          <cell r="J30">
            <v>0</v>
          </cell>
          <cell r="K30">
            <v>0</v>
          </cell>
          <cell r="L30">
            <v>0</v>
          </cell>
          <cell r="M30">
            <v>0</v>
          </cell>
          <cell r="N30">
            <v>0</v>
          </cell>
        </row>
        <row r="31">
          <cell r="B31" t="str">
            <v>4330.33</v>
          </cell>
          <cell r="C31">
            <v>0</v>
          </cell>
          <cell r="D31">
            <v>0</v>
          </cell>
          <cell r="E31">
            <v>0</v>
          </cell>
          <cell r="F31">
            <v>0</v>
          </cell>
          <cell r="G31">
            <v>0</v>
          </cell>
          <cell r="H31">
            <v>0</v>
          </cell>
          <cell r="I31">
            <v>0</v>
          </cell>
          <cell r="J31">
            <v>0</v>
          </cell>
          <cell r="K31">
            <v>0</v>
          </cell>
          <cell r="L31">
            <v>0</v>
          </cell>
          <cell r="M31">
            <v>0</v>
          </cell>
          <cell r="N31">
            <v>0</v>
          </cell>
        </row>
        <row r="32">
          <cell r="B32" t="str">
            <v>All.31</v>
          </cell>
          <cell r="C32">
            <v>1177</v>
          </cell>
          <cell r="D32">
            <v>2349</v>
          </cell>
          <cell r="E32">
            <v>5809</v>
          </cell>
          <cell r="F32">
            <v>9830</v>
          </cell>
          <cell r="G32">
            <v>13349</v>
          </cell>
          <cell r="H32">
            <v>14779</v>
          </cell>
          <cell r="I32">
            <v>16415</v>
          </cell>
          <cell r="J32">
            <v>17455</v>
          </cell>
          <cell r="K32">
            <v>17455</v>
          </cell>
          <cell r="L32">
            <v>17455</v>
          </cell>
          <cell r="M32">
            <v>17455</v>
          </cell>
          <cell r="N32">
            <v>17455</v>
          </cell>
        </row>
        <row r="33">
          <cell r="B33" t="str">
            <v>All.32</v>
          </cell>
          <cell r="C33">
            <v>162</v>
          </cell>
          <cell r="D33">
            <v>304</v>
          </cell>
          <cell r="E33">
            <v>485</v>
          </cell>
          <cell r="F33">
            <v>730</v>
          </cell>
          <cell r="G33">
            <v>4198</v>
          </cell>
          <cell r="H33">
            <v>7816</v>
          </cell>
          <cell r="I33">
            <v>11963</v>
          </cell>
          <cell r="J33">
            <v>12496</v>
          </cell>
          <cell r="K33">
            <v>12496</v>
          </cell>
          <cell r="L33">
            <v>12496</v>
          </cell>
          <cell r="M33">
            <v>12496</v>
          </cell>
          <cell r="N33">
            <v>12496</v>
          </cell>
        </row>
        <row r="34">
          <cell r="B34" t="str">
            <v>All.33</v>
          </cell>
          <cell r="C34">
            <v>276</v>
          </cell>
          <cell r="D34">
            <v>513</v>
          </cell>
          <cell r="E34">
            <v>862</v>
          </cell>
          <cell r="F34">
            <v>1153</v>
          </cell>
          <cell r="G34">
            <v>1650</v>
          </cell>
          <cell r="H34">
            <v>2080</v>
          </cell>
          <cell r="I34">
            <v>2499</v>
          </cell>
          <cell r="J34">
            <v>2872</v>
          </cell>
          <cell r="K34">
            <v>2872</v>
          </cell>
          <cell r="L34">
            <v>2872</v>
          </cell>
          <cell r="M34">
            <v>2872</v>
          </cell>
          <cell r="N34">
            <v>2872</v>
          </cell>
        </row>
        <row r="40">
          <cell r="B40" t="str">
            <v>RC.AG</v>
          </cell>
          <cell r="C40" t="str">
            <v>YTD Jan</v>
          </cell>
          <cell r="D40" t="str">
            <v>YTD Feb</v>
          </cell>
          <cell r="E40" t="str">
            <v>YTD Mar</v>
          </cell>
          <cell r="F40" t="str">
            <v>YTD Apr</v>
          </cell>
          <cell r="G40" t="str">
            <v>YTD May</v>
          </cell>
          <cell r="H40" t="str">
            <v>YTD Jun</v>
          </cell>
          <cell r="I40" t="str">
            <v>YTD Jul</v>
          </cell>
          <cell r="J40" t="str">
            <v>YTD Aug</v>
          </cell>
          <cell r="K40" t="str">
            <v>YTD Sep</v>
          </cell>
          <cell r="L40" t="str">
            <v>YTD Oct</v>
          </cell>
          <cell r="M40" t="str">
            <v>YTD Nov</v>
          </cell>
          <cell r="N40" t="str">
            <v>YTD Dec</v>
          </cell>
        </row>
        <row r="41">
          <cell r="B41" t="str">
            <v>3110.31</v>
          </cell>
          <cell r="C41">
            <v>178</v>
          </cell>
          <cell r="D41">
            <v>229</v>
          </cell>
          <cell r="E41">
            <v>297</v>
          </cell>
          <cell r="F41">
            <v>353</v>
          </cell>
          <cell r="G41">
            <v>404</v>
          </cell>
          <cell r="H41">
            <v>476</v>
          </cell>
          <cell r="I41">
            <v>497</v>
          </cell>
          <cell r="J41">
            <v>522</v>
          </cell>
          <cell r="K41">
            <v>604</v>
          </cell>
          <cell r="L41">
            <v>644</v>
          </cell>
          <cell r="M41">
            <v>666</v>
          </cell>
          <cell r="N41">
            <v>666</v>
          </cell>
        </row>
        <row r="42">
          <cell r="B42" t="str">
            <v>3110.32</v>
          </cell>
          <cell r="C42">
            <v>0</v>
          </cell>
          <cell r="D42">
            <v>0</v>
          </cell>
          <cell r="E42">
            <v>0</v>
          </cell>
          <cell r="F42">
            <v>0</v>
          </cell>
          <cell r="G42">
            <v>0</v>
          </cell>
          <cell r="H42">
            <v>0</v>
          </cell>
          <cell r="I42">
            <v>0</v>
          </cell>
          <cell r="J42">
            <v>0</v>
          </cell>
          <cell r="K42">
            <v>0</v>
          </cell>
          <cell r="L42">
            <v>0</v>
          </cell>
          <cell r="M42">
            <v>0</v>
          </cell>
          <cell r="N42">
            <v>0</v>
          </cell>
        </row>
        <row r="43">
          <cell r="B43" t="str">
            <v>3110.33</v>
          </cell>
          <cell r="C43">
            <v>2</v>
          </cell>
          <cell r="D43">
            <v>6</v>
          </cell>
          <cell r="E43">
            <v>8</v>
          </cell>
          <cell r="F43">
            <v>9</v>
          </cell>
          <cell r="G43">
            <v>10</v>
          </cell>
          <cell r="H43">
            <v>12</v>
          </cell>
          <cell r="I43">
            <v>15</v>
          </cell>
          <cell r="J43">
            <v>15</v>
          </cell>
          <cell r="K43">
            <v>15</v>
          </cell>
          <cell r="L43">
            <v>15</v>
          </cell>
          <cell r="M43">
            <v>15</v>
          </cell>
          <cell r="N43">
            <v>15</v>
          </cell>
        </row>
        <row r="44">
          <cell r="B44" t="str">
            <v>3160.31</v>
          </cell>
          <cell r="C44">
            <v>69</v>
          </cell>
          <cell r="D44">
            <v>138</v>
          </cell>
          <cell r="E44">
            <v>206</v>
          </cell>
          <cell r="F44">
            <v>272</v>
          </cell>
          <cell r="G44">
            <v>335</v>
          </cell>
          <cell r="H44">
            <v>396</v>
          </cell>
          <cell r="I44">
            <v>459</v>
          </cell>
          <cell r="J44">
            <v>514</v>
          </cell>
          <cell r="K44">
            <v>576</v>
          </cell>
          <cell r="L44">
            <v>634</v>
          </cell>
          <cell r="M44">
            <v>688</v>
          </cell>
          <cell r="N44">
            <v>710</v>
          </cell>
        </row>
        <row r="45">
          <cell r="B45" t="str">
            <v>3160.32</v>
          </cell>
          <cell r="C45">
            <v>0</v>
          </cell>
          <cell r="D45">
            <v>0</v>
          </cell>
          <cell r="E45">
            <v>0</v>
          </cell>
          <cell r="F45">
            <v>0</v>
          </cell>
          <cell r="G45">
            <v>0</v>
          </cell>
          <cell r="H45">
            <v>0</v>
          </cell>
          <cell r="I45">
            <v>0</v>
          </cell>
          <cell r="J45">
            <v>0</v>
          </cell>
          <cell r="K45">
            <v>0</v>
          </cell>
          <cell r="L45">
            <v>0</v>
          </cell>
          <cell r="M45">
            <v>0</v>
          </cell>
          <cell r="N45">
            <v>0</v>
          </cell>
        </row>
        <row r="46">
          <cell r="B46" t="str">
            <v>3160.33</v>
          </cell>
          <cell r="C46">
            <v>0</v>
          </cell>
          <cell r="D46">
            <v>2</v>
          </cell>
          <cell r="E46">
            <v>2</v>
          </cell>
          <cell r="F46">
            <v>2</v>
          </cell>
          <cell r="G46">
            <v>3</v>
          </cell>
          <cell r="H46">
            <v>4</v>
          </cell>
          <cell r="I46">
            <v>4</v>
          </cell>
          <cell r="J46">
            <v>4</v>
          </cell>
          <cell r="K46">
            <v>4</v>
          </cell>
          <cell r="L46">
            <v>4</v>
          </cell>
          <cell r="M46">
            <v>4</v>
          </cell>
          <cell r="N46">
            <v>4</v>
          </cell>
        </row>
        <row r="47">
          <cell r="B47" t="str">
            <v>3310.31</v>
          </cell>
          <cell r="C47">
            <v>226</v>
          </cell>
          <cell r="D47">
            <v>475</v>
          </cell>
          <cell r="E47">
            <v>750</v>
          </cell>
          <cell r="F47">
            <v>1211</v>
          </cell>
          <cell r="G47">
            <v>1874</v>
          </cell>
          <cell r="H47">
            <v>2165</v>
          </cell>
          <cell r="I47">
            <v>2441</v>
          </cell>
          <cell r="J47">
            <v>2721</v>
          </cell>
          <cell r="K47">
            <v>3061</v>
          </cell>
          <cell r="L47">
            <v>3370</v>
          </cell>
          <cell r="M47">
            <v>3827</v>
          </cell>
          <cell r="N47">
            <v>4077</v>
          </cell>
        </row>
        <row r="48">
          <cell r="B48" t="str">
            <v>3310.32</v>
          </cell>
          <cell r="C48">
            <v>0</v>
          </cell>
          <cell r="D48">
            <v>0</v>
          </cell>
          <cell r="E48">
            <v>0</v>
          </cell>
          <cell r="F48">
            <v>0</v>
          </cell>
          <cell r="G48">
            <v>0</v>
          </cell>
          <cell r="H48">
            <v>0</v>
          </cell>
          <cell r="I48">
            <v>0</v>
          </cell>
          <cell r="J48">
            <v>0</v>
          </cell>
          <cell r="K48">
            <v>0</v>
          </cell>
          <cell r="L48">
            <v>0</v>
          </cell>
          <cell r="M48">
            <v>0</v>
          </cell>
          <cell r="N48">
            <v>0</v>
          </cell>
        </row>
        <row r="49">
          <cell r="B49" t="str">
            <v>3310.33</v>
          </cell>
          <cell r="C49">
            <v>4</v>
          </cell>
          <cell r="D49">
            <v>12</v>
          </cell>
          <cell r="E49">
            <v>31</v>
          </cell>
          <cell r="F49">
            <v>47</v>
          </cell>
          <cell r="G49">
            <v>67</v>
          </cell>
          <cell r="H49">
            <v>113</v>
          </cell>
          <cell r="I49">
            <v>173</v>
          </cell>
          <cell r="J49">
            <v>232</v>
          </cell>
          <cell r="K49">
            <v>294</v>
          </cell>
          <cell r="L49">
            <v>295</v>
          </cell>
          <cell r="M49">
            <v>297</v>
          </cell>
          <cell r="N49">
            <v>297</v>
          </cell>
        </row>
        <row r="50">
          <cell r="B50" t="str">
            <v>3622.31</v>
          </cell>
          <cell r="C50">
            <v>500</v>
          </cell>
          <cell r="D50">
            <v>1300</v>
          </cell>
          <cell r="E50">
            <v>2160</v>
          </cell>
          <cell r="F50">
            <v>3430</v>
          </cell>
          <cell r="G50">
            <v>5114</v>
          </cell>
          <cell r="H50">
            <v>5892</v>
          </cell>
          <cell r="I50">
            <v>6842</v>
          </cell>
          <cell r="J50">
            <v>7642</v>
          </cell>
          <cell r="K50">
            <v>8940</v>
          </cell>
          <cell r="L50">
            <v>10470</v>
          </cell>
          <cell r="M50">
            <v>11555</v>
          </cell>
          <cell r="N50">
            <v>11701</v>
          </cell>
        </row>
        <row r="51">
          <cell r="B51" t="str">
            <v>3622.32</v>
          </cell>
          <cell r="C51">
            <v>0</v>
          </cell>
          <cell r="D51">
            <v>0</v>
          </cell>
          <cell r="E51">
            <v>0</v>
          </cell>
          <cell r="F51">
            <v>100</v>
          </cell>
          <cell r="G51">
            <v>200</v>
          </cell>
          <cell r="H51">
            <v>471</v>
          </cell>
          <cell r="I51">
            <v>671</v>
          </cell>
          <cell r="J51">
            <v>871</v>
          </cell>
          <cell r="K51">
            <v>871</v>
          </cell>
          <cell r="L51">
            <v>871</v>
          </cell>
          <cell r="M51">
            <v>871</v>
          </cell>
          <cell r="N51">
            <v>871</v>
          </cell>
        </row>
        <row r="52">
          <cell r="B52" t="str">
            <v>3622.33</v>
          </cell>
          <cell r="C52">
            <v>9</v>
          </cell>
          <cell r="D52">
            <v>58</v>
          </cell>
          <cell r="E52">
            <v>95</v>
          </cell>
          <cell r="F52">
            <v>144</v>
          </cell>
          <cell r="G52">
            <v>260</v>
          </cell>
          <cell r="H52">
            <v>405</v>
          </cell>
          <cell r="I52">
            <v>531</v>
          </cell>
          <cell r="J52">
            <v>601</v>
          </cell>
          <cell r="K52">
            <v>788</v>
          </cell>
          <cell r="L52">
            <v>791</v>
          </cell>
          <cell r="M52">
            <v>794</v>
          </cell>
          <cell r="N52">
            <v>794</v>
          </cell>
        </row>
        <row r="53">
          <cell r="B53" t="str">
            <v>3720.31</v>
          </cell>
          <cell r="C53">
            <v>0</v>
          </cell>
          <cell r="D53">
            <v>0</v>
          </cell>
          <cell r="E53">
            <v>0</v>
          </cell>
          <cell r="F53">
            <v>0</v>
          </cell>
          <cell r="G53">
            <v>0</v>
          </cell>
          <cell r="H53">
            <v>0</v>
          </cell>
          <cell r="I53">
            <v>0</v>
          </cell>
          <cell r="J53">
            <v>0</v>
          </cell>
          <cell r="K53">
            <v>0</v>
          </cell>
          <cell r="L53">
            <v>0</v>
          </cell>
          <cell r="M53">
            <v>0</v>
          </cell>
          <cell r="N53">
            <v>0</v>
          </cell>
        </row>
        <row r="54">
          <cell r="B54" t="str">
            <v>3720.32</v>
          </cell>
          <cell r="C54">
            <v>0</v>
          </cell>
          <cell r="D54">
            <v>0</v>
          </cell>
          <cell r="E54">
            <v>0</v>
          </cell>
          <cell r="F54">
            <v>0</v>
          </cell>
          <cell r="G54">
            <v>0</v>
          </cell>
          <cell r="H54">
            <v>0</v>
          </cell>
          <cell r="I54">
            <v>0</v>
          </cell>
          <cell r="J54">
            <v>0</v>
          </cell>
          <cell r="K54">
            <v>0</v>
          </cell>
          <cell r="L54">
            <v>0</v>
          </cell>
          <cell r="M54">
            <v>0</v>
          </cell>
          <cell r="N54">
            <v>0</v>
          </cell>
        </row>
        <row r="55">
          <cell r="B55" t="str">
            <v>3720.33</v>
          </cell>
          <cell r="C55">
            <v>27</v>
          </cell>
          <cell r="D55">
            <v>97</v>
          </cell>
          <cell r="E55">
            <v>160</v>
          </cell>
          <cell r="F55">
            <v>268</v>
          </cell>
          <cell r="G55">
            <v>345</v>
          </cell>
          <cell r="H55">
            <v>416</v>
          </cell>
          <cell r="I55">
            <v>499</v>
          </cell>
          <cell r="J55">
            <v>583</v>
          </cell>
          <cell r="K55">
            <v>602</v>
          </cell>
          <cell r="L55">
            <v>604</v>
          </cell>
          <cell r="M55">
            <v>608</v>
          </cell>
          <cell r="N55">
            <v>608</v>
          </cell>
        </row>
        <row r="56">
          <cell r="B56" t="str">
            <v>4210.31</v>
          </cell>
          <cell r="C56">
            <v>54.583333333333336</v>
          </cell>
          <cell r="D56">
            <v>109.16666666666667</v>
          </cell>
          <cell r="E56">
            <v>163.75</v>
          </cell>
          <cell r="F56">
            <v>218.33333333333334</v>
          </cell>
          <cell r="G56">
            <v>272.91666666666669</v>
          </cell>
          <cell r="H56">
            <v>327.5</v>
          </cell>
          <cell r="I56">
            <v>382.08333333333331</v>
          </cell>
          <cell r="J56">
            <v>436.66666666666663</v>
          </cell>
          <cell r="K56">
            <v>491.24999999999994</v>
          </cell>
          <cell r="L56">
            <v>545.83333333333326</v>
          </cell>
          <cell r="M56">
            <v>600.41666666666663</v>
          </cell>
          <cell r="N56">
            <v>655</v>
          </cell>
        </row>
        <row r="57">
          <cell r="B57" t="str">
            <v>4210.32</v>
          </cell>
          <cell r="C57">
            <v>0</v>
          </cell>
          <cell r="D57">
            <v>0</v>
          </cell>
          <cell r="E57">
            <v>0</v>
          </cell>
          <cell r="F57">
            <v>0</v>
          </cell>
          <cell r="G57">
            <v>0</v>
          </cell>
          <cell r="H57">
            <v>0</v>
          </cell>
          <cell r="I57">
            <v>0</v>
          </cell>
          <cell r="J57">
            <v>0</v>
          </cell>
          <cell r="K57">
            <v>0</v>
          </cell>
          <cell r="L57">
            <v>0</v>
          </cell>
          <cell r="M57">
            <v>0</v>
          </cell>
          <cell r="N57">
            <v>0</v>
          </cell>
        </row>
        <row r="58">
          <cell r="B58" t="str">
            <v>4210.33</v>
          </cell>
          <cell r="C58">
            <v>10</v>
          </cell>
          <cell r="D58">
            <v>55</v>
          </cell>
          <cell r="E58">
            <v>99</v>
          </cell>
          <cell r="F58">
            <v>174</v>
          </cell>
          <cell r="G58">
            <v>241</v>
          </cell>
          <cell r="H58">
            <v>289</v>
          </cell>
          <cell r="I58">
            <v>369</v>
          </cell>
          <cell r="J58">
            <v>440</v>
          </cell>
          <cell r="K58">
            <v>466</v>
          </cell>
          <cell r="L58">
            <v>466</v>
          </cell>
          <cell r="M58">
            <v>468</v>
          </cell>
          <cell r="N58">
            <v>468</v>
          </cell>
        </row>
        <row r="59">
          <cell r="B59" t="str">
            <v>4250.31</v>
          </cell>
          <cell r="C59">
            <v>159</v>
          </cell>
          <cell r="D59">
            <v>324</v>
          </cell>
          <cell r="E59">
            <v>2497</v>
          </cell>
          <cell r="F59">
            <v>3525</v>
          </cell>
          <cell r="G59">
            <v>7245</v>
          </cell>
          <cell r="H59">
            <v>10411</v>
          </cell>
          <cell r="I59">
            <v>13518</v>
          </cell>
          <cell r="J59">
            <v>16673</v>
          </cell>
          <cell r="K59">
            <v>17873</v>
          </cell>
          <cell r="L59">
            <v>19824</v>
          </cell>
          <cell r="M59">
            <v>21766</v>
          </cell>
          <cell r="N59">
            <v>22581</v>
          </cell>
        </row>
        <row r="60">
          <cell r="B60" t="str">
            <v>4250.32</v>
          </cell>
          <cell r="C60">
            <v>150</v>
          </cell>
          <cell r="D60">
            <v>300</v>
          </cell>
          <cell r="E60">
            <v>450</v>
          </cell>
          <cell r="F60">
            <v>550</v>
          </cell>
          <cell r="G60">
            <v>3923</v>
          </cell>
          <cell r="H60">
            <v>6903</v>
          </cell>
          <cell r="I60">
            <v>9833</v>
          </cell>
          <cell r="J60">
            <v>12813</v>
          </cell>
          <cell r="K60">
            <v>13028</v>
          </cell>
          <cell r="L60">
            <v>13243</v>
          </cell>
          <cell r="M60">
            <v>13458</v>
          </cell>
          <cell r="N60">
            <v>13488</v>
          </cell>
        </row>
        <row r="61">
          <cell r="B61" t="str">
            <v>4250.33</v>
          </cell>
          <cell r="C61">
            <v>137</v>
          </cell>
          <cell r="D61">
            <v>264</v>
          </cell>
          <cell r="E61">
            <v>429</v>
          </cell>
          <cell r="F61">
            <v>561</v>
          </cell>
          <cell r="G61">
            <v>825</v>
          </cell>
          <cell r="H61">
            <v>926</v>
          </cell>
          <cell r="I61">
            <v>1060</v>
          </cell>
          <cell r="J61">
            <v>1156</v>
          </cell>
          <cell r="K61">
            <v>1156</v>
          </cell>
          <cell r="L61">
            <v>1156</v>
          </cell>
          <cell r="M61">
            <v>1156</v>
          </cell>
          <cell r="N61">
            <v>1156</v>
          </cell>
        </row>
        <row r="62">
          <cell r="B62" t="str">
            <v>4270.31</v>
          </cell>
          <cell r="C62">
            <v>0</v>
          </cell>
          <cell r="D62">
            <v>0</v>
          </cell>
          <cell r="E62">
            <v>0</v>
          </cell>
          <cell r="F62">
            <v>0</v>
          </cell>
          <cell r="G62">
            <v>0</v>
          </cell>
          <cell r="H62">
            <v>0</v>
          </cell>
          <cell r="I62">
            <v>0</v>
          </cell>
          <cell r="J62">
            <v>0</v>
          </cell>
          <cell r="K62">
            <v>0</v>
          </cell>
          <cell r="L62">
            <v>0</v>
          </cell>
          <cell r="M62">
            <v>0</v>
          </cell>
          <cell r="N62">
            <v>0</v>
          </cell>
        </row>
        <row r="63">
          <cell r="B63" t="str">
            <v>4270.32</v>
          </cell>
          <cell r="C63">
            <v>0</v>
          </cell>
          <cell r="D63">
            <v>0</v>
          </cell>
          <cell r="E63">
            <v>0</v>
          </cell>
          <cell r="F63">
            <v>0</v>
          </cell>
          <cell r="G63">
            <v>0</v>
          </cell>
          <cell r="H63">
            <v>0</v>
          </cell>
          <cell r="I63">
            <v>0</v>
          </cell>
          <cell r="J63">
            <v>0</v>
          </cell>
          <cell r="K63">
            <v>0</v>
          </cell>
          <cell r="L63">
            <v>0</v>
          </cell>
          <cell r="M63">
            <v>0</v>
          </cell>
          <cell r="N63">
            <v>0</v>
          </cell>
        </row>
        <row r="64">
          <cell r="B64" t="str">
            <v>4270.33</v>
          </cell>
          <cell r="C64">
            <v>0</v>
          </cell>
          <cell r="D64">
            <v>0</v>
          </cell>
          <cell r="E64">
            <v>0</v>
          </cell>
          <cell r="F64">
            <v>0</v>
          </cell>
          <cell r="G64">
            <v>0</v>
          </cell>
          <cell r="H64">
            <v>0</v>
          </cell>
          <cell r="I64">
            <v>0</v>
          </cell>
          <cell r="J64">
            <v>0</v>
          </cell>
          <cell r="K64">
            <v>0</v>
          </cell>
          <cell r="L64">
            <v>0</v>
          </cell>
          <cell r="M64">
            <v>0</v>
          </cell>
          <cell r="N64">
            <v>0</v>
          </cell>
        </row>
        <row r="65">
          <cell r="B65" t="str">
            <v>4330.31</v>
          </cell>
          <cell r="C65">
            <v>0</v>
          </cell>
          <cell r="D65">
            <v>0</v>
          </cell>
          <cell r="E65">
            <v>0</v>
          </cell>
          <cell r="F65">
            <v>0</v>
          </cell>
          <cell r="G65">
            <v>0</v>
          </cell>
          <cell r="H65">
            <v>0</v>
          </cell>
          <cell r="I65">
            <v>0</v>
          </cell>
          <cell r="J65">
            <v>0</v>
          </cell>
          <cell r="K65">
            <v>0</v>
          </cell>
          <cell r="L65">
            <v>0</v>
          </cell>
          <cell r="M65">
            <v>0</v>
          </cell>
          <cell r="N65">
            <v>0</v>
          </cell>
        </row>
        <row r="66">
          <cell r="B66" t="str">
            <v>4330.32</v>
          </cell>
          <cell r="C66">
            <v>0</v>
          </cell>
          <cell r="D66">
            <v>0</v>
          </cell>
          <cell r="E66">
            <v>0</v>
          </cell>
          <cell r="F66">
            <v>0</v>
          </cell>
          <cell r="G66">
            <v>0</v>
          </cell>
          <cell r="H66">
            <v>0</v>
          </cell>
          <cell r="I66">
            <v>0</v>
          </cell>
          <cell r="J66">
            <v>0</v>
          </cell>
          <cell r="K66">
            <v>0</v>
          </cell>
          <cell r="L66">
            <v>0</v>
          </cell>
          <cell r="M66">
            <v>0</v>
          </cell>
          <cell r="N66">
            <v>0</v>
          </cell>
        </row>
        <row r="67">
          <cell r="B67" t="str">
            <v>4330.33</v>
          </cell>
          <cell r="C67">
            <v>0</v>
          </cell>
          <cell r="D67">
            <v>0</v>
          </cell>
          <cell r="E67">
            <v>0</v>
          </cell>
          <cell r="F67">
            <v>0</v>
          </cell>
          <cell r="G67">
            <v>0</v>
          </cell>
          <cell r="H67">
            <v>0</v>
          </cell>
          <cell r="I67">
            <v>0</v>
          </cell>
          <cell r="J67">
            <v>0</v>
          </cell>
          <cell r="K67">
            <v>0</v>
          </cell>
          <cell r="L67">
            <v>0</v>
          </cell>
          <cell r="M67">
            <v>0</v>
          </cell>
          <cell r="N67">
            <v>0</v>
          </cell>
        </row>
        <row r="68">
          <cell r="B68" t="str">
            <v>All.31</v>
          </cell>
          <cell r="C68">
            <v>1186.5833333333333</v>
          </cell>
          <cell r="D68">
            <v>2575.1666666666665</v>
          </cell>
          <cell r="E68">
            <v>6073.75</v>
          </cell>
          <cell r="F68">
            <v>9009.3333333333339</v>
          </cell>
          <cell r="G68">
            <v>15244.916666666668</v>
          </cell>
          <cell r="H68">
            <v>19667.5</v>
          </cell>
          <cell r="I68">
            <v>24139.083333333332</v>
          </cell>
          <cell r="J68">
            <v>28508.666666666664</v>
          </cell>
          <cell r="K68">
            <v>31545.249999999996</v>
          </cell>
          <cell r="L68">
            <v>35487.833333333328</v>
          </cell>
          <cell r="M68">
            <v>39102.416666666664</v>
          </cell>
          <cell r="N68">
            <v>40390</v>
          </cell>
        </row>
        <row r="69">
          <cell r="B69" t="str">
            <v>All.32</v>
          </cell>
          <cell r="C69">
            <v>150</v>
          </cell>
          <cell r="D69">
            <v>300</v>
          </cell>
          <cell r="E69">
            <v>450</v>
          </cell>
          <cell r="F69">
            <v>650</v>
          </cell>
          <cell r="G69">
            <v>4123</v>
          </cell>
          <cell r="H69">
            <v>7374</v>
          </cell>
          <cell r="I69">
            <v>10504</v>
          </cell>
          <cell r="J69">
            <v>13684</v>
          </cell>
          <cell r="K69">
            <v>13899</v>
          </cell>
          <cell r="L69">
            <v>14114</v>
          </cell>
          <cell r="M69">
            <v>14329</v>
          </cell>
          <cell r="N69">
            <v>14359</v>
          </cell>
        </row>
        <row r="70">
          <cell r="B70" t="str">
            <v>All.33</v>
          </cell>
          <cell r="C70">
            <v>189</v>
          </cell>
          <cell r="D70">
            <v>494</v>
          </cell>
          <cell r="E70">
            <v>824</v>
          </cell>
          <cell r="F70">
            <v>1205</v>
          </cell>
          <cell r="G70">
            <v>1751</v>
          </cell>
          <cell r="H70">
            <v>2165</v>
          </cell>
          <cell r="I70">
            <v>2651</v>
          </cell>
          <cell r="J70">
            <v>3031</v>
          </cell>
          <cell r="K70">
            <v>3325</v>
          </cell>
          <cell r="L70">
            <v>3331</v>
          </cell>
          <cell r="M70">
            <v>3342</v>
          </cell>
          <cell r="N70">
            <v>3342</v>
          </cell>
        </row>
      </sheetData>
      <sheetData sheetId="12"/>
      <sheetData sheetId="13"/>
      <sheetData sheetId="14"/>
      <sheetData sheetId="15"/>
      <sheetData sheetId="16">
        <row r="2">
          <cell r="M2" t="str">
            <v>AG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143"/>
  <sheetViews>
    <sheetView tabSelected="1" view="pageBreakPreview" topLeftCell="A9" zoomScale="60" zoomScaleNormal="100" workbookViewId="0">
      <selection activeCell="C25" sqref="C25"/>
    </sheetView>
  </sheetViews>
  <sheetFormatPr defaultRowHeight="14.4" x14ac:dyDescent="0.3"/>
  <cols>
    <col min="1" max="1" width="55.109375" customWidth="1"/>
    <col min="2" max="9" width="15.5546875" customWidth="1"/>
    <col min="10" max="10" width="13.33203125" bestFit="1" customWidth="1"/>
    <col min="11" max="11" width="14" customWidth="1"/>
    <col min="12" max="12" width="12.33203125" customWidth="1"/>
    <col min="13" max="13" width="14" customWidth="1"/>
    <col min="14" max="14" width="13.44140625" customWidth="1"/>
    <col min="15" max="15" width="15.33203125" customWidth="1"/>
    <col min="18" max="19" width="8.88671875" customWidth="1"/>
    <col min="20" max="20" width="34.6640625" customWidth="1"/>
    <col min="21" max="36" width="8.88671875" customWidth="1"/>
  </cols>
  <sheetData>
    <row r="1" spans="1:50" x14ac:dyDescent="0.3">
      <c r="K1" s="1" t="s">
        <v>0</v>
      </c>
      <c r="L1" s="2"/>
    </row>
    <row r="2" spans="1:50" x14ac:dyDescent="0.3">
      <c r="K2" s="1" t="s">
        <v>1</v>
      </c>
      <c r="L2" s="3"/>
    </row>
    <row r="3" spans="1:50" x14ac:dyDescent="0.3">
      <c r="K3" s="1" t="s">
        <v>2</v>
      </c>
      <c r="L3" s="3"/>
    </row>
    <row r="4" spans="1:50" x14ac:dyDescent="0.3">
      <c r="K4" s="1" t="s">
        <v>3</v>
      </c>
      <c r="L4" s="3"/>
    </row>
    <row r="5" spans="1:50" x14ac:dyDescent="0.3">
      <c r="K5" s="1" t="s">
        <v>4</v>
      </c>
      <c r="L5" s="4"/>
    </row>
    <row r="6" spans="1:50" x14ac:dyDescent="0.3">
      <c r="E6" s="5"/>
      <c r="F6" s="5"/>
      <c r="K6" s="1"/>
      <c r="L6" s="2"/>
    </row>
    <row r="7" spans="1:50" x14ac:dyDescent="0.3">
      <c r="K7" s="1" t="s">
        <v>5</v>
      </c>
      <c r="L7" s="4"/>
    </row>
    <row r="9" spans="1:50" ht="17.399999999999999" x14ac:dyDescent="0.3">
      <c r="A9" s="185" t="s">
        <v>6</v>
      </c>
      <c r="B9" s="185"/>
      <c r="C9" s="185"/>
      <c r="D9" s="185"/>
      <c r="E9" s="185"/>
      <c r="F9" s="185"/>
      <c r="G9" s="185"/>
      <c r="H9" s="185"/>
      <c r="I9" s="185"/>
      <c r="J9" s="185"/>
      <c r="K9" s="185"/>
      <c r="L9" s="185"/>
      <c r="M9" s="185"/>
      <c r="N9" s="185"/>
    </row>
    <row r="10" spans="1:50" ht="17.399999999999999" x14ac:dyDescent="0.3">
      <c r="A10" s="186" t="s">
        <v>7</v>
      </c>
      <c r="B10" s="186"/>
      <c r="C10" s="186"/>
      <c r="D10" s="186"/>
      <c r="E10" s="186"/>
      <c r="F10" s="186"/>
      <c r="G10" s="186"/>
      <c r="H10" s="186"/>
      <c r="I10" s="186"/>
      <c r="J10" s="186"/>
      <c r="K10" s="186"/>
      <c r="L10" s="186"/>
      <c r="M10" s="186"/>
      <c r="N10" s="186"/>
    </row>
    <row r="12" spans="1:50" ht="15" thickBot="1" x14ac:dyDescent="0.35">
      <c r="G12" s="6"/>
      <c r="H12" s="6" t="s">
        <v>8</v>
      </c>
    </row>
    <row r="13" spans="1:50" ht="51.75" customHeight="1" thickBot="1" x14ac:dyDescent="0.35">
      <c r="A13" s="7"/>
      <c r="B13" s="8" t="s">
        <v>9</v>
      </c>
      <c r="C13" s="9" t="s">
        <v>10</v>
      </c>
      <c r="D13" s="10" t="s">
        <v>11</v>
      </c>
      <c r="E13" s="10" t="s">
        <v>12</v>
      </c>
      <c r="F13" s="10" t="s">
        <v>13</v>
      </c>
      <c r="G13" s="10" t="s">
        <v>14</v>
      </c>
      <c r="H13" s="11" t="s">
        <v>15</v>
      </c>
      <c r="I13" s="12"/>
      <c r="K13" s="12"/>
    </row>
    <row r="14" spans="1:50" ht="15" thickBot="1" x14ac:dyDescent="0.35">
      <c r="A14" s="13" t="s">
        <v>16</v>
      </c>
      <c r="B14" s="14" t="s">
        <v>17</v>
      </c>
      <c r="C14" s="14" t="s">
        <v>17</v>
      </c>
      <c r="D14" s="14" t="s">
        <v>17</v>
      </c>
      <c r="E14" s="14" t="s">
        <v>17</v>
      </c>
      <c r="F14" s="14" t="s">
        <v>17</v>
      </c>
      <c r="G14" s="14" t="s">
        <v>17</v>
      </c>
      <c r="H14" s="15" t="s">
        <v>17</v>
      </c>
      <c r="I14" s="12"/>
      <c r="K14" s="12"/>
    </row>
    <row r="15" spans="1:50" s="5" customFormat="1" x14ac:dyDescent="0.3">
      <c r="A15" s="16" t="s">
        <v>18</v>
      </c>
      <c r="B15" s="17">
        <v>0</v>
      </c>
      <c r="C15" s="17">
        <v>48560664.280000031</v>
      </c>
      <c r="D15" s="17">
        <v>56904312.719999969</v>
      </c>
      <c r="E15" s="17">
        <v>55051807.640000015</v>
      </c>
      <c r="F15" s="17">
        <v>57721502.269999973</v>
      </c>
      <c r="G15" s="17">
        <v>60176050.689999938</v>
      </c>
      <c r="H15" s="18">
        <v>59416345.11999999</v>
      </c>
      <c r="I15" s="19"/>
      <c r="K15" s="19"/>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0" s="5" customFormat="1" x14ac:dyDescent="0.3">
      <c r="A16" s="20" t="s">
        <v>19</v>
      </c>
      <c r="B16" s="21">
        <v>0</v>
      </c>
      <c r="C16" s="21">
        <v>67117348.340000018</v>
      </c>
      <c r="D16" s="21">
        <v>63054925.340000004</v>
      </c>
      <c r="E16" s="21">
        <v>64257781.629999995</v>
      </c>
      <c r="F16" s="21">
        <v>73978312.970000014</v>
      </c>
      <c r="G16" s="21">
        <v>67092445.839999989</v>
      </c>
      <c r="H16" s="22">
        <v>67716741.839999989</v>
      </c>
      <c r="I16" s="19"/>
      <c r="K16" s="19"/>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s="5" customFormat="1" x14ac:dyDescent="0.3">
      <c r="A17" s="23" t="s">
        <v>20</v>
      </c>
      <c r="B17" s="24">
        <f t="shared" ref="B17:H17" si="0">SUM(B15:B16)</f>
        <v>0</v>
      </c>
      <c r="C17" s="24">
        <f t="shared" si="0"/>
        <v>115678012.62000005</v>
      </c>
      <c r="D17" s="24">
        <f t="shared" si="0"/>
        <v>119959238.05999997</v>
      </c>
      <c r="E17" s="24">
        <f t="shared" si="0"/>
        <v>119309589.27000001</v>
      </c>
      <c r="F17" s="24">
        <f t="shared" si="0"/>
        <v>131699815.23999998</v>
      </c>
      <c r="G17" s="24">
        <f t="shared" si="0"/>
        <v>127268496.52999993</v>
      </c>
      <c r="H17" s="25">
        <f t="shared" si="0"/>
        <v>127133086.95999998</v>
      </c>
      <c r="I17" s="19"/>
      <c r="K17" s="19"/>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0" x14ac:dyDescent="0.3">
      <c r="A18" s="26" t="s">
        <v>21</v>
      </c>
      <c r="B18" s="27"/>
      <c r="C18" s="27"/>
      <c r="D18" s="28">
        <f>IF(ISERROR((D17-C17)/C17), "", (D17-C17)/C17)</f>
        <v>3.7009846063518245E-2</v>
      </c>
      <c r="E18" s="28">
        <f>IF(ISERROR((E17-D17)/D17), "", (E17-D17)/D17)</f>
        <v>-5.4155794960537114E-3</v>
      </c>
      <c r="F18" s="28">
        <f>IF(ISERROR((F17-E17)/E17), "", (F17-E17)/E17)</f>
        <v>0.10384937242521754</v>
      </c>
      <c r="G18" s="28">
        <f>IF(ISERROR((G17-F17)/F17), "", (G17-F17)/F17)</f>
        <v>-3.3647114097500791E-2</v>
      </c>
      <c r="H18" s="29">
        <f>IF(ISERROR((H17-G17)/G17), "", (H17-G17)/G17)</f>
        <v>-1.0639677036494981E-3</v>
      </c>
      <c r="I18" s="12"/>
      <c r="K18" s="12"/>
    </row>
    <row r="19" spans="1:50" ht="15" thickBot="1" x14ac:dyDescent="0.35">
      <c r="A19" s="26" t="s">
        <v>22</v>
      </c>
      <c r="B19" s="28"/>
      <c r="C19" s="28"/>
      <c r="D19" s="28"/>
      <c r="E19" s="28"/>
      <c r="F19" s="28"/>
      <c r="G19" s="28"/>
      <c r="H19" s="30">
        <f>IF(ISERROR((H17-C17)/C17), "", (H17-C17)/C17)</f>
        <v>9.9025511249312512E-2</v>
      </c>
      <c r="I19" s="12"/>
      <c r="K19" s="12"/>
    </row>
    <row r="20" spans="1:50" s="5" customFormat="1" x14ac:dyDescent="0.3">
      <c r="A20" s="20" t="s">
        <v>23</v>
      </c>
      <c r="B20" s="21">
        <v>0</v>
      </c>
      <c r="C20" s="21">
        <v>36744405.640000001</v>
      </c>
      <c r="D20" s="21">
        <v>33377473.260000009</v>
      </c>
      <c r="E20" s="21">
        <v>34907275.649999999</v>
      </c>
      <c r="F20" s="17">
        <v>32534730.949999977</v>
      </c>
      <c r="G20" s="21">
        <v>38427180.390000001</v>
      </c>
      <c r="H20" s="22">
        <v>38791976.829999998</v>
      </c>
      <c r="I20" s="19"/>
      <c r="K20" s="19"/>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s="5" customFormat="1" x14ac:dyDescent="0.3">
      <c r="A21" s="20" t="s">
        <v>24</v>
      </c>
      <c r="B21" s="21">
        <v>0</v>
      </c>
      <c r="C21" s="21">
        <v>3497635.53</v>
      </c>
      <c r="D21" s="21">
        <v>2525811.3400000003</v>
      </c>
      <c r="E21" s="21">
        <v>2334673.9800000004</v>
      </c>
      <c r="F21" s="21">
        <v>2423032.1300000004</v>
      </c>
      <c r="G21" s="21">
        <v>2686170.330000001</v>
      </c>
      <c r="H21" s="22">
        <v>2783236.4200000004</v>
      </c>
      <c r="I21" s="19"/>
      <c r="K21" s="19"/>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s="5" customFormat="1" x14ac:dyDescent="0.3">
      <c r="A22" s="20" t="s">
        <v>25</v>
      </c>
      <c r="B22" s="21">
        <v>0</v>
      </c>
      <c r="C22" s="21">
        <v>81900893.689999983</v>
      </c>
      <c r="D22" s="21">
        <v>88335429.409999982</v>
      </c>
      <c r="E22" s="21">
        <v>92470721.730000034</v>
      </c>
      <c r="F22" s="21">
        <v>95935675.92000021</v>
      </c>
      <c r="G22" s="21">
        <v>93447562.659999996</v>
      </c>
      <c r="H22" s="22">
        <v>94987737.249999955</v>
      </c>
      <c r="I22" s="31"/>
      <c r="K22" s="31"/>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s="5" customFormat="1" x14ac:dyDescent="0.3">
      <c r="A23" s="20" t="s">
        <v>26</v>
      </c>
      <c r="B23" s="21">
        <v>0</v>
      </c>
      <c r="C23" s="21">
        <v>5192007.1899999995</v>
      </c>
      <c r="D23" s="21">
        <v>4648749.1900000004</v>
      </c>
      <c r="E23" s="21">
        <v>5277110.1700000009</v>
      </c>
      <c r="F23" s="21">
        <v>4889126.3600000003</v>
      </c>
      <c r="G23" s="21">
        <v>5392264.5299999993</v>
      </c>
      <c r="H23" s="22">
        <v>5534975.9299999997</v>
      </c>
      <c r="I23" s="19"/>
      <c r="K23" s="19"/>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s="5" customFormat="1" x14ac:dyDescent="0.3">
      <c r="A24" s="20" t="s">
        <v>27</v>
      </c>
      <c r="B24" s="21">
        <v>0</v>
      </c>
      <c r="C24" s="21">
        <v>968556.44</v>
      </c>
      <c r="D24" s="21">
        <v>965725.74</v>
      </c>
      <c r="E24" s="21">
        <v>957878.78</v>
      </c>
      <c r="F24" s="21">
        <v>819886.51</v>
      </c>
      <c r="G24" s="21">
        <v>936684.38</v>
      </c>
      <c r="H24" s="22">
        <v>968192.49</v>
      </c>
      <c r="I24" s="19"/>
      <c r="K24" s="19"/>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s="5" customFormat="1" x14ac:dyDescent="0.3">
      <c r="A25" s="23" t="s">
        <v>20</v>
      </c>
      <c r="B25" s="24">
        <f t="shared" ref="B25:H25" si="1">SUM(B20:B24)</f>
        <v>0</v>
      </c>
      <c r="C25" s="24">
        <f t="shared" si="1"/>
        <v>128303498.48999998</v>
      </c>
      <c r="D25" s="24">
        <f t="shared" si="1"/>
        <v>129853188.93999998</v>
      </c>
      <c r="E25" s="24">
        <f t="shared" si="1"/>
        <v>135947660.31000003</v>
      </c>
      <c r="F25" s="24">
        <f t="shared" si="1"/>
        <v>136602451.87000018</v>
      </c>
      <c r="G25" s="24">
        <f t="shared" si="1"/>
        <v>140889862.28999999</v>
      </c>
      <c r="H25" s="25">
        <f t="shared" si="1"/>
        <v>143066118.91999996</v>
      </c>
      <c r="I25" s="19"/>
      <c r="K25" s="19"/>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x14ac:dyDescent="0.3">
      <c r="A26" s="26" t="s">
        <v>21</v>
      </c>
      <c r="B26" s="27"/>
      <c r="C26" s="27"/>
      <c r="D26" s="28">
        <f>IF(ISERROR((D25-C25)/C25), "", (D25-C25)/C25)</f>
        <v>1.2078317958888599E-2</v>
      </c>
      <c r="E26" s="28">
        <f>IF(ISERROR((E25-D25)/D25), "", (E25-D25)/D25)</f>
        <v>4.6933551803768667E-2</v>
      </c>
      <c r="F26" s="28">
        <f>IF(ISERROR((F25-E25)/E25), "", (F25-E25)/E25)</f>
        <v>4.8164974557637621E-3</v>
      </c>
      <c r="G26" s="28">
        <f>IF(ISERROR((G25-F25)/F25), "", (G25-F25)/F25)</f>
        <v>3.1386042939258424E-2</v>
      </c>
      <c r="H26" s="32">
        <f>IF(ISERROR((H25-G25)/G25), "", (H25-G25)/G25)</f>
        <v>1.5446509739078868E-2</v>
      </c>
      <c r="I26" s="33"/>
      <c r="K26" s="12"/>
    </row>
    <row r="27" spans="1:50" ht="22.8" x14ac:dyDescent="0.3">
      <c r="A27" s="26" t="s">
        <v>28</v>
      </c>
      <c r="B27" s="27"/>
      <c r="C27" s="27"/>
      <c r="D27" s="27"/>
      <c r="E27" s="27"/>
      <c r="F27" s="27"/>
      <c r="G27" s="27"/>
      <c r="H27" s="29">
        <f>IF(ISERROR((H25-C25)/C25), "", (H25-C25)/C25)</f>
        <v>0.11506015505220679</v>
      </c>
      <c r="I27" s="12"/>
      <c r="K27" s="12"/>
    </row>
    <row r="28" spans="1:50" x14ac:dyDescent="0.3">
      <c r="A28" s="34" t="s">
        <v>29</v>
      </c>
      <c r="B28" s="24">
        <v>243900000</v>
      </c>
      <c r="C28" s="24">
        <f t="shared" ref="C28:H28" si="2">C25+C17</f>
        <v>243981511.11000001</v>
      </c>
      <c r="D28" s="24">
        <f t="shared" si="2"/>
        <v>249812426.99999994</v>
      </c>
      <c r="E28" s="24">
        <f t="shared" si="2"/>
        <v>255257249.58000004</v>
      </c>
      <c r="F28" s="24">
        <f t="shared" si="2"/>
        <v>268302267.11000016</v>
      </c>
      <c r="G28" s="24">
        <f t="shared" si="2"/>
        <v>268158358.81999993</v>
      </c>
      <c r="H28" s="25">
        <f t="shared" si="2"/>
        <v>270199205.87999994</v>
      </c>
      <c r="I28" s="12"/>
      <c r="K28" s="12"/>
    </row>
    <row r="29" spans="1:50" x14ac:dyDescent="0.3">
      <c r="A29" s="26" t="s">
        <v>21</v>
      </c>
      <c r="B29" s="35"/>
      <c r="C29" s="27"/>
      <c r="D29" s="28">
        <f>IF(ISERROR((D28-C28)/C28), "", (D28-C28)/C28)</f>
        <v>2.389900719719305E-2</v>
      </c>
      <c r="E29" s="28">
        <f>IF(ISERROR((E28-D28)/D28), "", (E28-D28)/D28)</f>
        <v>2.1795643416890963E-2</v>
      </c>
      <c r="F29" s="28">
        <f>IF(ISERROR((F28-E28)/E28), "", (F28-E28)/E28)</f>
        <v>5.1105375269318992E-2</v>
      </c>
      <c r="G29" s="28">
        <f>IF(ISERROR((G28-F28)/F28), "", (G28-F28)/F28)</f>
        <v>-5.3636628400620151E-4</v>
      </c>
      <c r="H29" s="29">
        <f>IF(ISERROR((H28-G28)/G28), "", (H28-G28)/G28)</f>
        <v>7.6106039318726273E-3</v>
      </c>
      <c r="I29" s="12"/>
      <c r="K29" s="12"/>
    </row>
    <row r="30" spans="1:50" x14ac:dyDescent="0.3">
      <c r="A30" s="36" t="s">
        <v>30</v>
      </c>
      <c r="B30" s="37">
        <v>0</v>
      </c>
      <c r="C30" s="37">
        <v>0</v>
      </c>
      <c r="D30" s="37">
        <v>0</v>
      </c>
      <c r="E30" s="37">
        <v>0</v>
      </c>
      <c r="F30" s="37">
        <v>0</v>
      </c>
      <c r="G30" s="37">
        <v>0</v>
      </c>
      <c r="H30" s="38">
        <v>7298638</v>
      </c>
      <c r="I30" s="12"/>
      <c r="K30" s="12"/>
    </row>
    <row r="31" spans="1:50" s="5" customFormat="1" x14ac:dyDescent="0.3">
      <c r="A31" s="34" t="s">
        <v>31</v>
      </c>
      <c r="B31" s="24">
        <f t="shared" ref="B31:H31" si="3">B30+B28</f>
        <v>243900000</v>
      </c>
      <c r="C31" s="24">
        <f t="shared" si="3"/>
        <v>243981511.11000001</v>
      </c>
      <c r="D31" s="24">
        <f t="shared" si="3"/>
        <v>249812426.99999994</v>
      </c>
      <c r="E31" s="24">
        <f t="shared" si="3"/>
        <v>255257249.58000004</v>
      </c>
      <c r="F31" s="24">
        <f t="shared" si="3"/>
        <v>268302267.11000016</v>
      </c>
      <c r="G31" s="24">
        <f t="shared" si="3"/>
        <v>268158358.81999993</v>
      </c>
      <c r="H31" s="25">
        <f t="shared" si="3"/>
        <v>277497843.87999994</v>
      </c>
      <c r="I31" s="19"/>
      <c r="K31" s="19"/>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ht="15" thickBot="1" x14ac:dyDescent="0.35">
      <c r="A32" s="39" t="s">
        <v>21</v>
      </c>
      <c r="B32" s="40"/>
      <c r="C32" s="41"/>
      <c r="D32" s="42">
        <f>IF(ISERROR((D31-C31)/C31), "", (D31-C31)/C31)</f>
        <v>2.389900719719305E-2</v>
      </c>
      <c r="E32" s="42">
        <f>IF(ISERROR((E31-D31)/D31), "", (E31-D31)/D31)</f>
        <v>2.1795643416890963E-2</v>
      </c>
      <c r="F32" s="42">
        <f>IF(ISERROR((F31-E31)/E31), "", (F31-E31)/E31)</f>
        <v>5.1105375269318992E-2</v>
      </c>
      <c r="G32" s="42">
        <f>IF(ISERROR((G31-F31)/F31), "", (G31-F31)/F31)</f>
        <v>-5.3636628400620151E-4</v>
      </c>
      <c r="H32" s="42">
        <f>IF(ISERROR((H31-G31)/G31), "", (H31-G31)/G31)</f>
        <v>3.482824514998277E-2</v>
      </c>
      <c r="I32" s="33"/>
      <c r="K32" s="12"/>
    </row>
    <row r="33" spans="1:50" x14ac:dyDescent="0.3">
      <c r="A33" s="43"/>
      <c r="B33" s="44"/>
      <c r="C33" s="44"/>
      <c r="D33" s="45"/>
      <c r="E33" s="45"/>
      <c r="F33" s="45"/>
      <c r="G33" s="45"/>
      <c r="H33" s="46"/>
      <c r="I33" s="12"/>
      <c r="K33" s="12"/>
    </row>
    <row r="34" spans="1:50" ht="15" thickBot="1" x14ac:dyDescent="0.35">
      <c r="A34" s="43"/>
      <c r="B34" s="43"/>
      <c r="C34" s="43"/>
      <c r="D34" s="43"/>
      <c r="E34" s="43"/>
      <c r="F34" s="43"/>
      <c r="G34" s="43"/>
      <c r="H34" s="12"/>
      <c r="I34" s="12"/>
      <c r="K34" s="12"/>
    </row>
    <row r="35" spans="1:50" ht="36" x14ac:dyDescent="0.3">
      <c r="A35" s="47"/>
      <c r="B35" s="48" t="str">
        <f t="shared" ref="B35:H35" si="4">B13</f>
        <v>Last Rebasing Year (2015 Board-Approved)</v>
      </c>
      <c r="C35" s="48" t="str">
        <f t="shared" si="4"/>
        <v>2015 Actuals</v>
      </c>
      <c r="D35" s="48" t="str">
        <f t="shared" si="4"/>
        <v>2016 Actuals</v>
      </c>
      <c r="E35" s="48" t="str">
        <f t="shared" si="4"/>
        <v>2017 Actuals</v>
      </c>
      <c r="F35" s="48" t="str">
        <f t="shared" si="4"/>
        <v>2018 Actuals</v>
      </c>
      <c r="G35" s="48" t="str">
        <f t="shared" si="4"/>
        <v>2019 Bridge Year</v>
      </c>
      <c r="H35" s="49" t="str">
        <f t="shared" si="4"/>
        <v>2020 Test Year</v>
      </c>
      <c r="I35" s="12"/>
      <c r="K35" s="12"/>
    </row>
    <row r="36" spans="1:50" s="5" customFormat="1" x14ac:dyDescent="0.3">
      <c r="A36" s="20" t="s">
        <v>18</v>
      </c>
      <c r="B36" s="50">
        <f t="shared" ref="B36:H37" si="5">B15</f>
        <v>0</v>
      </c>
      <c r="C36" s="50">
        <f t="shared" si="5"/>
        <v>48560664.280000031</v>
      </c>
      <c r="D36" s="50">
        <f t="shared" si="5"/>
        <v>56904312.719999969</v>
      </c>
      <c r="E36" s="50">
        <f t="shared" si="5"/>
        <v>55051807.640000015</v>
      </c>
      <c r="F36" s="50">
        <f t="shared" si="5"/>
        <v>57721502.269999973</v>
      </c>
      <c r="G36" s="50">
        <f t="shared" si="5"/>
        <v>60176050.689999938</v>
      </c>
      <c r="H36" s="51">
        <f t="shared" si="5"/>
        <v>59416345.11999999</v>
      </c>
      <c r="I36" s="19"/>
      <c r="K36" s="19"/>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s="5" customFormat="1" x14ac:dyDescent="0.3">
      <c r="A37" s="20" t="s">
        <v>19</v>
      </c>
      <c r="B37" s="50">
        <f t="shared" si="5"/>
        <v>0</v>
      </c>
      <c r="C37" s="50">
        <f t="shared" si="5"/>
        <v>67117348.340000018</v>
      </c>
      <c r="D37" s="50">
        <f t="shared" si="5"/>
        <v>63054925.340000004</v>
      </c>
      <c r="E37" s="50">
        <f t="shared" si="5"/>
        <v>64257781.629999995</v>
      </c>
      <c r="F37" s="50">
        <f t="shared" si="5"/>
        <v>73978312.970000014</v>
      </c>
      <c r="G37" s="50">
        <f t="shared" si="5"/>
        <v>67092445.839999989</v>
      </c>
      <c r="H37" s="51">
        <f t="shared" si="5"/>
        <v>67716741.839999989</v>
      </c>
      <c r="I37" s="19"/>
      <c r="K37" s="19"/>
      <c r="Q37"/>
      <c r="R37"/>
      <c r="S37"/>
      <c r="T37"/>
      <c r="U37"/>
      <c r="V37"/>
      <c r="W37"/>
      <c r="X37"/>
      <c r="Y37"/>
      <c r="Z37"/>
      <c r="AA37"/>
      <c r="AB37"/>
      <c r="AC37"/>
      <c r="AD37"/>
      <c r="AE37"/>
      <c r="AF37"/>
      <c r="AG37"/>
      <c r="AH37"/>
      <c r="AI37"/>
      <c r="AJ37"/>
      <c r="AK37"/>
      <c r="AL37"/>
      <c r="AM37"/>
      <c r="AN37"/>
      <c r="AO37"/>
      <c r="AP37"/>
      <c r="AQ37"/>
      <c r="AR37"/>
      <c r="AS37"/>
      <c r="AT37"/>
      <c r="AU37"/>
      <c r="AV37"/>
      <c r="AW37"/>
      <c r="AX37"/>
    </row>
    <row r="38" spans="1:50" s="5" customFormat="1" x14ac:dyDescent="0.3">
      <c r="A38" s="20" t="s">
        <v>23</v>
      </c>
      <c r="B38" s="50">
        <f t="shared" ref="B38:H42" si="6">B20</f>
        <v>0</v>
      </c>
      <c r="C38" s="50">
        <f t="shared" si="6"/>
        <v>36744405.640000001</v>
      </c>
      <c r="D38" s="50">
        <f t="shared" si="6"/>
        <v>33377473.260000009</v>
      </c>
      <c r="E38" s="50">
        <f t="shared" si="6"/>
        <v>34907275.649999999</v>
      </c>
      <c r="F38" s="50">
        <f t="shared" si="6"/>
        <v>32534730.949999977</v>
      </c>
      <c r="G38" s="50">
        <f t="shared" si="6"/>
        <v>38427180.390000001</v>
      </c>
      <c r="H38" s="51">
        <f t="shared" si="6"/>
        <v>38791976.829999998</v>
      </c>
      <c r="I38" s="19"/>
      <c r="K38" s="19"/>
      <c r="Q38"/>
      <c r="R38"/>
      <c r="S38"/>
      <c r="T38"/>
      <c r="U38"/>
      <c r="V38"/>
      <c r="W38"/>
      <c r="X38"/>
      <c r="Y38"/>
      <c r="Z38"/>
      <c r="AA38"/>
      <c r="AB38"/>
      <c r="AC38"/>
      <c r="AD38"/>
      <c r="AE38"/>
      <c r="AF38"/>
      <c r="AG38"/>
      <c r="AH38"/>
      <c r="AI38"/>
      <c r="AJ38"/>
      <c r="AK38"/>
      <c r="AL38"/>
      <c r="AM38"/>
      <c r="AN38"/>
      <c r="AO38"/>
      <c r="AP38"/>
      <c r="AQ38"/>
      <c r="AR38"/>
      <c r="AS38"/>
      <c r="AT38"/>
      <c r="AU38"/>
      <c r="AV38"/>
      <c r="AW38"/>
      <c r="AX38"/>
    </row>
    <row r="39" spans="1:50" s="5" customFormat="1" x14ac:dyDescent="0.3">
      <c r="A39" s="20" t="s">
        <v>24</v>
      </c>
      <c r="B39" s="50">
        <f t="shared" si="6"/>
        <v>0</v>
      </c>
      <c r="C39" s="50">
        <f t="shared" si="6"/>
        <v>3497635.53</v>
      </c>
      <c r="D39" s="50">
        <f t="shared" si="6"/>
        <v>2525811.3400000003</v>
      </c>
      <c r="E39" s="50">
        <f t="shared" si="6"/>
        <v>2334673.9800000004</v>
      </c>
      <c r="F39" s="50">
        <f t="shared" si="6"/>
        <v>2423032.1300000004</v>
      </c>
      <c r="G39" s="50">
        <f t="shared" si="6"/>
        <v>2686170.330000001</v>
      </c>
      <c r="H39" s="51">
        <f t="shared" si="6"/>
        <v>2783236.4200000004</v>
      </c>
      <c r="I39" s="19"/>
      <c r="K39" s="19"/>
      <c r="Q39"/>
      <c r="R39"/>
      <c r="S39"/>
      <c r="T39"/>
      <c r="U39"/>
      <c r="V39"/>
      <c r="W39"/>
      <c r="X39"/>
      <c r="Y39"/>
      <c r="Z39"/>
      <c r="AA39"/>
      <c r="AB39"/>
      <c r="AC39"/>
      <c r="AD39"/>
      <c r="AE39"/>
      <c r="AF39"/>
      <c r="AG39"/>
      <c r="AH39"/>
      <c r="AI39"/>
      <c r="AJ39"/>
      <c r="AK39"/>
      <c r="AL39"/>
      <c r="AM39"/>
      <c r="AN39"/>
      <c r="AO39"/>
      <c r="AP39"/>
      <c r="AQ39"/>
      <c r="AR39"/>
      <c r="AS39"/>
      <c r="AT39"/>
      <c r="AU39"/>
      <c r="AV39"/>
      <c r="AW39"/>
      <c r="AX39"/>
    </row>
    <row r="40" spans="1:50" s="5" customFormat="1" x14ac:dyDescent="0.3">
      <c r="A40" s="20" t="s">
        <v>25</v>
      </c>
      <c r="B40" s="50">
        <f t="shared" si="6"/>
        <v>0</v>
      </c>
      <c r="C40" s="50">
        <f t="shared" si="6"/>
        <v>81900893.689999983</v>
      </c>
      <c r="D40" s="50">
        <f t="shared" si="6"/>
        <v>88335429.409999982</v>
      </c>
      <c r="E40" s="50">
        <f t="shared" si="6"/>
        <v>92470721.730000034</v>
      </c>
      <c r="F40" s="50">
        <f t="shared" si="6"/>
        <v>95935675.92000021</v>
      </c>
      <c r="G40" s="50">
        <f t="shared" si="6"/>
        <v>93447562.659999996</v>
      </c>
      <c r="H40" s="51">
        <f t="shared" si="6"/>
        <v>94987737.249999955</v>
      </c>
      <c r="I40" s="19"/>
      <c r="K40" s="19"/>
      <c r="Q40"/>
      <c r="R40"/>
      <c r="S40"/>
      <c r="T40"/>
      <c r="U40"/>
      <c r="V40"/>
      <c r="W40"/>
      <c r="X40"/>
      <c r="Y40"/>
      <c r="Z40"/>
      <c r="AA40"/>
      <c r="AB40"/>
      <c r="AC40"/>
      <c r="AD40"/>
      <c r="AE40"/>
      <c r="AF40"/>
      <c r="AG40"/>
      <c r="AH40"/>
      <c r="AI40"/>
      <c r="AJ40"/>
      <c r="AK40"/>
      <c r="AL40"/>
      <c r="AM40"/>
      <c r="AN40"/>
      <c r="AO40"/>
      <c r="AP40"/>
      <c r="AQ40"/>
      <c r="AR40"/>
      <c r="AS40"/>
      <c r="AT40"/>
      <c r="AU40"/>
      <c r="AV40"/>
      <c r="AW40"/>
      <c r="AX40"/>
    </row>
    <row r="41" spans="1:50" s="5" customFormat="1" x14ac:dyDescent="0.3">
      <c r="A41" s="20" t="s">
        <v>26</v>
      </c>
      <c r="B41" s="50">
        <f t="shared" si="6"/>
        <v>0</v>
      </c>
      <c r="C41" s="50">
        <f t="shared" si="6"/>
        <v>5192007.1899999995</v>
      </c>
      <c r="D41" s="50">
        <f t="shared" si="6"/>
        <v>4648749.1900000004</v>
      </c>
      <c r="E41" s="50">
        <f t="shared" si="6"/>
        <v>5277110.1700000009</v>
      </c>
      <c r="F41" s="50">
        <f t="shared" si="6"/>
        <v>4889126.3600000003</v>
      </c>
      <c r="G41" s="50">
        <f t="shared" si="6"/>
        <v>5392264.5299999993</v>
      </c>
      <c r="H41" s="51">
        <f t="shared" si="6"/>
        <v>5534975.9299999997</v>
      </c>
      <c r="I41" s="19"/>
      <c r="K41" s="19"/>
      <c r="Q41"/>
      <c r="R41"/>
      <c r="S41"/>
      <c r="T41"/>
      <c r="U41"/>
      <c r="V41"/>
      <c r="W41"/>
      <c r="X41"/>
      <c r="Y41"/>
      <c r="Z41"/>
      <c r="AA41"/>
      <c r="AB41"/>
      <c r="AC41"/>
      <c r="AD41"/>
      <c r="AE41"/>
      <c r="AF41"/>
      <c r="AG41"/>
      <c r="AH41"/>
      <c r="AI41"/>
      <c r="AJ41"/>
      <c r="AK41"/>
      <c r="AL41"/>
      <c r="AM41"/>
      <c r="AN41"/>
      <c r="AO41"/>
      <c r="AP41"/>
      <c r="AQ41"/>
      <c r="AR41"/>
      <c r="AS41"/>
      <c r="AT41"/>
      <c r="AU41"/>
      <c r="AV41"/>
      <c r="AW41"/>
      <c r="AX41"/>
    </row>
    <row r="42" spans="1:50" s="5" customFormat="1" x14ac:dyDescent="0.3">
      <c r="A42" s="20" t="s">
        <v>27</v>
      </c>
      <c r="B42" s="50">
        <f t="shared" si="6"/>
        <v>0</v>
      </c>
      <c r="C42" s="50">
        <f t="shared" si="6"/>
        <v>968556.44</v>
      </c>
      <c r="D42" s="50">
        <f t="shared" si="6"/>
        <v>965725.74</v>
      </c>
      <c r="E42" s="50">
        <f t="shared" si="6"/>
        <v>957878.78</v>
      </c>
      <c r="F42" s="50">
        <f t="shared" si="6"/>
        <v>819886.51</v>
      </c>
      <c r="G42" s="50">
        <f t="shared" si="6"/>
        <v>936684.38</v>
      </c>
      <c r="H42" s="51">
        <f t="shared" si="6"/>
        <v>968192.49</v>
      </c>
      <c r="I42" s="19"/>
      <c r="K42" s="19"/>
      <c r="Q42"/>
      <c r="R42"/>
      <c r="S42"/>
      <c r="T42"/>
      <c r="U42"/>
      <c r="V42"/>
      <c r="W42"/>
      <c r="X42"/>
      <c r="Y42"/>
      <c r="Z42"/>
      <c r="AA42"/>
      <c r="AB42"/>
      <c r="AC42"/>
      <c r="AD42"/>
      <c r="AE42"/>
      <c r="AF42"/>
      <c r="AG42"/>
      <c r="AH42"/>
      <c r="AI42"/>
      <c r="AJ42"/>
      <c r="AK42"/>
      <c r="AL42"/>
      <c r="AM42"/>
      <c r="AN42"/>
      <c r="AO42"/>
      <c r="AP42"/>
      <c r="AQ42"/>
      <c r="AR42"/>
      <c r="AS42"/>
      <c r="AT42"/>
      <c r="AU42"/>
      <c r="AV42"/>
      <c r="AW42"/>
      <c r="AX42"/>
    </row>
    <row r="43" spans="1:50" s="5" customFormat="1" ht="16.2" customHeight="1" x14ac:dyDescent="0.3">
      <c r="A43" s="26" t="s">
        <v>30</v>
      </c>
      <c r="B43" s="50">
        <f t="shared" ref="B43:H43" si="7">B30</f>
        <v>0</v>
      </c>
      <c r="C43" s="50">
        <f t="shared" si="7"/>
        <v>0</v>
      </c>
      <c r="D43" s="50">
        <f t="shared" si="7"/>
        <v>0</v>
      </c>
      <c r="E43" s="50">
        <f t="shared" si="7"/>
        <v>0</v>
      </c>
      <c r="F43" s="50">
        <f t="shared" si="7"/>
        <v>0</v>
      </c>
      <c r="G43" s="50">
        <f t="shared" si="7"/>
        <v>0</v>
      </c>
      <c r="H43" s="51">
        <f t="shared" si="7"/>
        <v>7298638</v>
      </c>
      <c r="I43" s="19"/>
      <c r="K43" s="19"/>
      <c r="Q43"/>
      <c r="R43"/>
      <c r="S43"/>
      <c r="T43"/>
      <c r="U43"/>
      <c r="V43"/>
      <c r="W43"/>
      <c r="X43"/>
      <c r="Y43"/>
      <c r="Z43"/>
      <c r="AA43"/>
      <c r="AB43"/>
      <c r="AC43"/>
      <c r="AD43"/>
      <c r="AE43"/>
      <c r="AF43"/>
      <c r="AG43"/>
      <c r="AH43"/>
      <c r="AI43"/>
      <c r="AJ43"/>
      <c r="AK43"/>
      <c r="AL43"/>
      <c r="AM43"/>
      <c r="AN43"/>
      <c r="AO43"/>
      <c r="AP43"/>
      <c r="AQ43"/>
      <c r="AR43"/>
      <c r="AS43"/>
      <c r="AT43"/>
      <c r="AU43"/>
      <c r="AV43"/>
      <c r="AW43"/>
      <c r="AX43"/>
    </row>
    <row r="44" spans="1:50" s="5" customFormat="1" x14ac:dyDescent="0.3">
      <c r="A44" s="23" t="s">
        <v>29</v>
      </c>
      <c r="B44" s="24">
        <f>+B31</f>
        <v>243900000</v>
      </c>
      <c r="C44" s="24">
        <f t="shared" ref="C44:H44" si="8">SUM(C36:C43)</f>
        <v>243981511.11000001</v>
      </c>
      <c r="D44" s="24">
        <f t="shared" si="8"/>
        <v>249812427</v>
      </c>
      <c r="E44" s="24">
        <f t="shared" si="8"/>
        <v>255257249.58000004</v>
      </c>
      <c r="F44" s="24">
        <f t="shared" si="8"/>
        <v>268302267.11000019</v>
      </c>
      <c r="G44" s="24">
        <f t="shared" si="8"/>
        <v>268158358.81999993</v>
      </c>
      <c r="H44" s="25">
        <f t="shared" si="8"/>
        <v>277497843.87999994</v>
      </c>
      <c r="I44" s="19"/>
      <c r="K44" s="19"/>
      <c r="Q44"/>
      <c r="R44"/>
      <c r="S44"/>
      <c r="T44"/>
      <c r="U44"/>
      <c r="V44"/>
      <c r="W44"/>
      <c r="X44"/>
      <c r="Y44"/>
      <c r="Z44"/>
      <c r="AA44"/>
      <c r="AB44"/>
      <c r="AC44"/>
      <c r="AD44"/>
      <c r="AE44"/>
      <c r="AF44"/>
      <c r="AG44"/>
      <c r="AH44"/>
      <c r="AI44"/>
      <c r="AJ44"/>
      <c r="AK44"/>
      <c r="AL44"/>
      <c r="AM44"/>
      <c r="AN44"/>
      <c r="AO44"/>
      <c r="AP44"/>
      <c r="AQ44"/>
      <c r="AR44"/>
      <c r="AS44"/>
      <c r="AT44"/>
      <c r="AU44"/>
      <c r="AV44"/>
      <c r="AW44"/>
      <c r="AX44"/>
    </row>
    <row r="45" spans="1:50" ht="15" thickBot="1" x14ac:dyDescent="0.35">
      <c r="A45" s="39" t="s">
        <v>21</v>
      </c>
      <c r="B45" s="40"/>
      <c r="C45" s="41"/>
      <c r="D45" s="42">
        <f>IF(ISERROR((D44-C44)/C44), "", (D44-C44)/C44)</f>
        <v>2.3899007197193293E-2</v>
      </c>
      <c r="E45" s="42">
        <f>IF(ISERROR((E44-D44)/D44), "", (E44-D44)/D44)</f>
        <v>2.1795643416890716E-2</v>
      </c>
      <c r="F45" s="42">
        <f>IF(ISERROR((F44-E44)/E44), "", (F44-E44)/E44)</f>
        <v>5.110537526931911E-2</v>
      </c>
      <c r="G45" s="42">
        <f>IF(ISERROR((G44-F44)/F44), "", (G44-F44)/F44)</f>
        <v>-5.3636628400631253E-4</v>
      </c>
      <c r="H45" s="52">
        <f>IF(ISERROR((H44-G44)/G44), "", (H44-G44)/G44)</f>
        <v>3.482824514998277E-2</v>
      </c>
      <c r="I45" s="33"/>
      <c r="K45" s="12"/>
    </row>
    <row r="46" spans="1:50" x14ac:dyDescent="0.3">
      <c r="A46" s="12"/>
      <c r="B46" s="12"/>
      <c r="C46" s="12"/>
      <c r="D46" s="12"/>
      <c r="E46" s="12"/>
      <c r="F46" s="12"/>
      <c r="G46" s="12"/>
      <c r="H46" s="12"/>
      <c r="I46" s="12"/>
      <c r="K46" s="12"/>
      <c r="L46" s="12"/>
      <c r="M46" s="12"/>
    </row>
    <row r="47" spans="1:50" ht="15" thickBot="1" x14ac:dyDescent="0.35">
      <c r="A47" s="12"/>
      <c r="B47" s="12"/>
      <c r="C47" s="12"/>
      <c r="D47" s="12"/>
      <c r="E47" s="12"/>
      <c r="F47" s="12"/>
      <c r="G47" s="12"/>
      <c r="H47" s="12"/>
      <c r="I47" s="12"/>
      <c r="J47" s="12"/>
      <c r="K47" s="12"/>
      <c r="L47" s="12"/>
      <c r="M47" s="12"/>
      <c r="N47" s="12"/>
    </row>
    <row r="48" spans="1:50" ht="36.6" thickBot="1" x14ac:dyDescent="0.35">
      <c r="A48" s="53"/>
      <c r="B48" s="54" t="str">
        <f>B13</f>
        <v>Last Rebasing Year (2015 Board-Approved)</v>
      </c>
      <c r="C48" s="54" t="str">
        <f>C13</f>
        <v>2015 Actuals</v>
      </c>
      <c r="D48" s="54" t="s">
        <v>32</v>
      </c>
      <c r="E48" s="54" t="str">
        <f>D13</f>
        <v>2016 Actuals</v>
      </c>
      <c r="F48" s="54" t="s">
        <v>33</v>
      </c>
      <c r="G48" s="54" t="str">
        <f>E13</f>
        <v>2017 Actuals</v>
      </c>
      <c r="H48" s="54" t="s">
        <v>34</v>
      </c>
      <c r="I48" s="54" t="str">
        <f>F13</f>
        <v>2018 Actuals</v>
      </c>
      <c r="J48" s="54" t="s">
        <v>35</v>
      </c>
      <c r="K48" s="54" t="str">
        <f>G13</f>
        <v>2019 Bridge Year</v>
      </c>
      <c r="L48" s="54" t="s">
        <v>36</v>
      </c>
      <c r="M48" s="54" t="str">
        <f>H13</f>
        <v>2020 Test Year</v>
      </c>
      <c r="N48" s="55" t="s">
        <v>37</v>
      </c>
    </row>
    <row r="49" spans="1:50" s="5" customFormat="1" x14ac:dyDescent="0.3">
      <c r="A49" s="56" t="s">
        <v>18</v>
      </c>
      <c r="B49" s="57">
        <f>B15</f>
        <v>0</v>
      </c>
      <c r="C49" s="57">
        <f>C15</f>
        <v>48560664.280000031</v>
      </c>
      <c r="D49" s="58">
        <f t="shared" ref="D49:D56" si="9">B49-C49</f>
        <v>-48560664.280000031</v>
      </c>
      <c r="E49" s="58">
        <f>D15</f>
        <v>56904312.719999969</v>
      </c>
      <c r="F49" s="58">
        <f t="shared" ref="F49:F56" si="10">E49-C49</f>
        <v>8343648.439999938</v>
      </c>
      <c r="G49" s="58">
        <f>E15</f>
        <v>55051807.640000015</v>
      </c>
      <c r="H49" s="58">
        <f t="shared" ref="H49:H56" si="11">G49-E49</f>
        <v>-1852505.0799999535</v>
      </c>
      <c r="I49" s="58">
        <f>F15</f>
        <v>57721502.269999973</v>
      </c>
      <c r="J49" s="58">
        <f t="shared" ref="J49:J56" si="12">I49-G49</f>
        <v>2669694.629999958</v>
      </c>
      <c r="K49" s="58">
        <f>G15</f>
        <v>60176050.689999938</v>
      </c>
      <c r="L49" s="58">
        <f t="shared" ref="L49:L56" si="13">K49-I49</f>
        <v>2454548.4199999645</v>
      </c>
      <c r="M49" s="58">
        <f>H15</f>
        <v>59416345.11999999</v>
      </c>
      <c r="N49" s="59">
        <f t="shared" ref="N49:N56" si="14">M49-K49</f>
        <v>-759705.56999994814</v>
      </c>
      <c r="Q49"/>
      <c r="R49"/>
      <c r="S49"/>
      <c r="T49"/>
      <c r="U49"/>
      <c r="V49"/>
      <c r="W49"/>
      <c r="X49"/>
      <c r="Y49"/>
      <c r="Z49"/>
      <c r="AA49"/>
      <c r="AB49"/>
      <c r="AC49"/>
      <c r="AD49"/>
      <c r="AE49"/>
      <c r="AF49"/>
      <c r="AG49"/>
      <c r="AH49"/>
      <c r="AI49"/>
      <c r="AJ49"/>
      <c r="AK49"/>
      <c r="AL49"/>
      <c r="AM49"/>
      <c r="AN49"/>
      <c r="AO49"/>
      <c r="AP49"/>
      <c r="AQ49"/>
      <c r="AR49"/>
      <c r="AS49"/>
      <c r="AT49"/>
      <c r="AU49"/>
      <c r="AV49"/>
      <c r="AW49"/>
      <c r="AX49"/>
    </row>
    <row r="50" spans="1:50" s="5" customFormat="1" x14ac:dyDescent="0.3">
      <c r="A50" s="60" t="s">
        <v>38</v>
      </c>
      <c r="B50" s="50">
        <f>B16</f>
        <v>0</v>
      </c>
      <c r="C50" s="50">
        <f>C16</f>
        <v>67117348.340000018</v>
      </c>
      <c r="D50" s="61">
        <f t="shared" si="9"/>
        <v>-67117348.340000018</v>
      </c>
      <c r="E50" s="61">
        <f>D16</f>
        <v>63054925.340000004</v>
      </c>
      <c r="F50" s="61">
        <f t="shared" si="10"/>
        <v>-4062423.0000000149</v>
      </c>
      <c r="G50" s="61">
        <f>E16</f>
        <v>64257781.629999995</v>
      </c>
      <c r="H50" s="58">
        <f t="shared" si="11"/>
        <v>1202856.2899999917</v>
      </c>
      <c r="I50" s="61">
        <f>F16</f>
        <v>73978312.970000014</v>
      </c>
      <c r="J50" s="58">
        <f t="shared" si="12"/>
        <v>9720531.3400000185</v>
      </c>
      <c r="K50" s="61">
        <f>G16</f>
        <v>67092445.839999989</v>
      </c>
      <c r="L50" s="58">
        <f t="shared" si="13"/>
        <v>-6885867.130000025</v>
      </c>
      <c r="M50" s="58">
        <f>H16</f>
        <v>67716741.839999989</v>
      </c>
      <c r="N50" s="59">
        <f t="shared" si="14"/>
        <v>624296</v>
      </c>
      <c r="Q50"/>
      <c r="R50"/>
      <c r="S50"/>
      <c r="T50"/>
      <c r="U50"/>
      <c r="V50"/>
      <c r="W50"/>
      <c r="X50"/>
      <c r="Y50"/>
      <c r="Z50"/>
      <c r="AA50"/>
      <c r="AB50"/>
      <c r="AC50"/>
      <c r="AD50"/>
      <c r="AE50"/>
      <c r="AF50"/>
      <c r="AG50"/>
      <c r="AH50"/>
      <c r="AI50"/>
      <c r="AJ50"/>
      <c r="AK50"/>
      <c r="AL50"/>
      <c r="AM50"/>
      <c r="AN50"/>
      <c r="AO50"/>
      <c r="AP50"/>
      <c r="AQ50"/>
      <c r="AR50"/>
      <c r="AS50"/>
      <c r="AT50"/>
      <c r="AU50"/>
      <c r="AV50"/>
      <c r="AW50"/>
      <c r="AX50"/>
    </row>
    <row r="51" spans="1:50" s="5" customFormat="1" x14ac:dyDescent="0.3">
      <c r="A51" s="60" t="s">
        <v>39</v>
      </c>
      <c r="B51" s="50">
        <f t="shared" ref="B51:C55" si="15">B20</f>
        <v>0</v>
      </c>
      <c r="C51" s="50">
        <f t="shared" si="15"/>
        <v>36744405.640000001</v>
      </c>
      <c r="D51" s="61">
        <f t="shared" si="9"/>
        <v>-36744405.640000001</v>
      </c>
      <c r="E51" s="61">
        <f>D20</f>
        <v>33377473.260000009</v>
      </c>
      <c r="F51" s="61">
        <f t="shared" si="10"/>
        <v>-3366932.3799999915</v>
      </c>
      <c r="G51" s="61">
        <f>E20</f>
        <v>34907275.649999999</v>
      </c>
      <c r="H51" s="58">
        <f t="shared" si="11"/>
        <v>1529802.3899999894</v>
      </c>
      <c r="I51" s="61">
        <f>F20</f>
        <v>32534730.949999977</v>
      </c>
      <c r="J51" s="58">
        <f t="shared" si="12"/>
        <v>-2372544.7000000216</v>
      </c>
      <c r="K51" s="61">
        <f>G20</f>
        <v>38427180.390000001</v>
      </c>
      <c r="L51" s="58">
        <f t="shared" si="13"/>
        <v>5892449.4400000237</v>
      </c>
      <c r="M51" s="61">
        <f>H20</f>
        <v>38791976.829999998</v>
      </c>
      <c r="N51" s="59">
        <f t="shared" si="14"/>
        <v>364796.43999999762</v>
      </c>
      <c r="Q51"/>
      <c r="R51"/>
      <c r="S51"/>
      <c r="T51"/>
      <c r="U51"/>
      <c r="V51"/>
      <c r="W51"/>
      <c r="X51"/>
      <c r="Y51"/>
      <c r="Z51"/>
      <c r="AA51"/>
      <c r="AB51"/>
      <c r="AC51"/>
      <c r="AD51"/>
      <c r="AE51"/>
      <c r="AF51"/>
      <c r="AG51"/>
      <c r="AH51"/>
      <c r="AI51"/>
      <c r="AJ51"/>
      <c r="AK51"/>
      <c r="AL51"/>
      <c r="AM51"/>
      <c r="AN51"/>
      <c r="AO51"/>
      <c r="AP51"/>
      <c r="AQ51"/>
      <c r="AR51"/>
      <c r="AS51"/>
      <c r="AT51"/>
      <c r="AU51"/>
      <c r="AV51"/>
      <c r="AW51"/>
      <c r="AX51"/>
    </row>
    <row r="52" spans="1:50" s="5" customFormat="1" x14ac:dyDescent="0.3">
      <c r="A52" s="60" t="s">
        <v>40</v>
      </c>
      <c r="B52" s="50">
        <f t="shared" si="15"/>
        <v>0</v>
      </c>
      <c r="C52" s="50">
        <f t="shared" si="15"/>
        <v>3497635.53</v>
      </c>
      <c r="D52" s="61">
        <f t="shared" si="9"/>
        <v>-3497635.53</v>
      </c>
      <c r="E52" s="61">
        <f>D21</f>
        <v>2525811.3400000003</v>
      </c>
      <c r="F52" s="61">
        <f t="shared" si="10"/>
        <v>-971824.18999999948</v>
      </c>
      <c r="G52" s="61">
        <f>E21</f>
        <v>2334673.9800000004</v>
      </c>
      <c r="H52" s="58">
        <f t="shared" si="11"/>
        <v>-191137.35999999987</v>
      </c>
      <c r="I52" s="61">
        <f>F21</f>
        <v>2423032.1300000004</v>
      </c>
      <c r="J52" s="58">
        <f t="shared" si="12"/>
        <v>88358.149999999907</v>
      </c>
      <c r="K52" s="61">
        <f>G21</f>
        <v>2686170.330000001</v>
      </c>
      <c r="L52" s="58">
        <f t="shared" si="13"/>
        <v>263138.20000000065</v>
      </c>
      <c r="M52" s="61">
        <f>H21</f>
        <v>2783236.4200000004</v>
      </c>
      <c r="N52" s="59">
        <f t="shared" si="14"/>
        <v>97066.089999999385</v>
      </c>
      <c r="Q52"/>
      <c r="R52"/>
      <c r="S52"/>
      <c r="T52"/>
      <c r="U52"/>
      <c r="V52"/>
      <c r="W52"/>
      <c r="X52"/>
      <c r="Y52"/>
      <c r="Z52"/>
      <c r="AA52"/>
      <c r="AB52"/>
      <c r="AC52"/>
      <c r="AD52"/>
      <c r="AE52"/>
      <c r="AF52"/>
      <c r="AG52"/>
      <c r="AH52"/>
      <c r="AI52"/>
      <c r="AJ52"/>
      <c r="AK52"/>
      <c r="AL52"/>
      <c r="AM52"/>
      <c r="AN52"/>
      <c r="AO52"/>
      <c r="AP52"/>
      <c r="AQ52"/>
      <c r="AR52"/>
      <c r="AS52"/>
      <c r="AT52"/>
      <c r="AU52"/>
      <c r="AV52"/>
      <c r="AW52"/>
      <c r="AX52"/>
    </row>
    <row r="53" spans="1:50" s="5" customFormat="1" x14ac:dyDescent="0.3">
      <c r="A53" s="60" t="s">
        <v>41</v>
      </c>
      <c r="B53" s="50">
        <f t="shared" si="15"/>
        <v>0</v>
      </c>
      <c r="C53" s="50">
        <f t="shared" si="15"/>
        <v>81900893.689999983</v>
      </c>
      <c r="D53" s="61">
        <f t="shared" si="9"/>
        <v>-81900893.689999983</v>
      </c>
      <c r="E53" s="61">
        <f>D22</f>
        <v>88335429.409999982</v>
      </c>
      <c r="F53" s="61">
        <f t="shared" si="10"/>
        <v>6434535.7199999988</v>
      </c>
      <c r="G53" s="61">
        <f>E22</f>
        <v>92470721.730000034</v>
      </c>
      <c r="H53" s="58">
        <f t="shared" si="11"/>
        <v>4135292.3200000525</v>
      </c>
      <c r="I53" s="61">
        <f>F22</f>
        <v>95935675.92000021</v>
      </c>
      <c r="J53" s="58">
        <f t="shared" si="12"/>
        <v>3464954.1900001764</v>
      </c>
      <c r="K53" s="61">
        <f>G22</f>
        <v>93447562.659999996</v>
      </c>
      <c r="L53" s="58">
        <f t="shared" si="13"/>
        <v>-2488113.260000214</v>
      </c>
      <c r="M53" s="61">
        <f>H22</f>
        <v>94987737.249999955</v>
      </c>
      <c r="N53" s="59">
        <f t="shared" si="14"/>
        <v>1540174.5899999589</v>
      </c>
      <c r="Q53"/>
      <c r="R53"/>
      <c r="S53"/>
      <c r="T53"/>
      <c r="U53"/>
      <c r="V53"/>
      <c r="W53"/>
      <c r="X53"/>
      <c r="Y53"/>
      <c r="Z53"/>
      <c r="AA53"/>
      <c r="AB53"/>
      <c r="AC53"/>
      <c r="AD53"/>
      <c r="AE53"/>
      <c r="AF53"/>
      <c r="AG53"/>
      <c r="AH53"/>
      <c r="AI53"/>
      <c r="AJ53"/>
      <c r="AK53"/>
      <c r="AL53"/>
      <c r="AM53"/>
      <c r="AN53"/>
      <c r="AO53"/>
      <c r="AP53"/>
      <c r="AQ53"/>
      <c r="AR53"/>
      <c r="AS53"/>
      <c r="AT53"/>
      <c r="AU53"/>
      <c r="AV53"/>
      <c r="AW53"/>
      <c r="AX53"/>
    </row>
    <row r="54" spans="1:50" s="5" customFormat="1" ht="30.75" customHeight="1" x14ac:dyDescent="0.3">
      <c r="A54" s="23" t="s">
        <v>26</v>
      </c>
      <c r="B54" s="50">
        <f t="shared" si="15"/>
        <v>0</v>
      </c>
      <c r="C54" s="50">
        <f t="shared" si="15"/>
        <v>5192007.1899999995</v>
      </c>
      <c r="D54" s="61">
        <f t="shared" si="9"/>
        <v>-5192007.1899999995</v>
      </c>
      <c r="E54" s="61">
        <f>D23</f>
        <v>4648749.1900000004</v>
      </c>
      <c r="F54" s="61">
        <f t="shared" si="10"/>
        <v>-543257.99999999907</v>
      </c>
      <c r="G54" s="61">
        <f>E23</f>
        <v>5277110.1700000009</v>
      </c>
      <c r="H54" s="58">
        <f t="shared" si="11"/>
        <v>628360.98000000045</v>
      </c>
      <c r="I54" s="61">
        <f>F23</f>
        <v>4889126.3600000003</v>
      </c>
      <c r="J54" s="58">
        <f t="shared" si="12"/>
        <v>-387983.81000000052</v>
      </c>
      <c r="K54" s="61">
        <f>G23</f>
        <v>5392264.5299999993</v>
      </c>
      <c r="L54" s="58">
        <f t="shared" si="13"/>
        <v>503138.16999999899</v>
      </c>
      <c r="M54" s="61">
        <f>H23</f>
        <v>5534975.9299999997</v>
      </c>
      <c r="N54" s="59">
        <f t="shared" si="14"/>
        <v>142711.40000000037</v>
      </c>
      <c r="Q54"/>
      <c r="R54"/>
      <c r="S54"/>
      <c r="T54"/>
      <c r="U54"/>
      <c r="V54"/>
      <c r="W54"/>
      <c r="X54"/>
      <c r="Y54"/>
      <c r="Z54"/>
      <c r="AA54"/>
      <c r="AB54"/>
      <c r="AC54"/>
      <c r="AD54"/>
      <c r="AE54"/>
      <c r="AF54"/>
      <c r="AG54"/>
      <c r="AH54"/>
      <c r="AI54"/>
      <c r="AJ54"/>
      <c r="AK54"/>
      <c r="AL54"/>
      <c r="AM54"/>
      <c r="AN54"/>
      <c r="AO54"/>
      <c r="AP54"/>
      <c r="AQ54"/>
      <c r="AR54"/>
      <c r="AS54"/>
      <c r="AT54"/>
      <c r="AU54"/>
      <c r="AV54"/>
      <c r="AW54"/>
      <c r="AX54"/>
    </row>
    <row r="55" spans="1:50" s="5" customFormat="1" x14ac:dyDescent="0.3">
      <c r="A55" s="23" t="s">
        <v>27</v>
      </c>
      <c r="B55" s="50">
        <f t="shared" si="15"/>
        <v>0</v>
      </c>
      <c r="C55" s="50">
        <f t="shared" si="15"/>
        <v>968556.44</v>
      </c>
      <c r="D55" s="61">
        <f t="shared" si="9"/>
        <v>-968556.44</v>
      </c>
      <c r="E55" s="61">
        <f>D24</f>
        <v>965725.74</v>
      </c>
      <c r="F55" s="61">
        <f t="shared" si="10"/>
        <v>-2830.6999999999534</v>
      </c>
      <c r="G55" s="61">
        <f>E24</f>
        <v>957878.78</v>
      </c>
      <c r="H55" s="58">
        <f t="shared" si="11"/>
        <v>-7846.9599999999627</v>
      </c>
      <c r="I55" s="61">
        <f>F24</f>
        <v>819886.51</v>
      </c>
      <c r="J55" s="58">
        <f t="shared" si="12"/>
        <v>-137992.27000000002</v>
      </c>
      <c r="K55" s="61">
        <f>G24</f>
        <v>936684.38</v>
      </c>
      <c r="L55" s="58">
        <f t="shared" si="13"/>
        <v>116797.87</v>
      </c>
      <c r="M55" s="61">
        <f>H24</f>
        <v>968192.49</v>
      </c>
      <c r="N55" s="59">
        <f t="shared" si="14"/>
        <v>31508.109999999986</v>
      </c>
      <c r="Q55"/>
      <c r="R55"/>
      <c r="S55"/>
      <c r="T55"/>
      <c r="U55"/>
      <c r="V55"/>
      <c r="W55"/>
      <c r="X55"/>
      <c r="Y55"/>
      <c r="Z55"/>
      <c r="AA55"/>
      <c r="AB55"/>
      <c r="AC55"/>
      <c r="AD55"/>
      <c r="AE55"/>
      <c r="AF55"/>
      <c r="AG55"/>
      <c r="AH55"/>
      <c r="AI55"/>
      <c r="AJ55"/>
      <c r="AK55"/>
      <c r="AL55"/>
      <c r="AM55"/>
      <c r="AN55"/>
      <c r="AO55"/>
      <c r="AP55"/>
      <c r="AQ55"/>
      <c r="AR55"/>
      <c r="AS55"/>
      <c r="AT55"/>
      <c r="AU55"/>
      <c r="AV55"/>
      <c r="AW55"/>
      <c r="AX55"/>
    </row>
    <row r="56" spans="1:50" s="5" customFormat="1" x14ac:dyDescent="0.3">
      <c r="A56" s="23" t="str">
        <f>A43</f>
        <v>Cash vs. Accrual OPEB and Monthly Billing</v>
      </c>
      <c r="B56" s="50">
        <v>0</v>
      </c>
      <c r="C56" s="50">
        <v>0</v>
      </c>
      <c r="D56" s="61">
        <f t="shared" si="9"/>
        <v>0</v>
      </c>
      <c r="E56" s="61">
        <f>D43</f>
        <v>0</v>
      </c>
      <c r="F56" s="61">
        <f t="shared" si="10"/>
        <v>0</v>
      </c>
      <c r="G56" s="61">
        <f>E43</f>
        <v>0</v>
      </c>
      <c r="H56" s="58">
        <f t="shared" si="11"/>
        <v>0</v>
      </c>
      <c r="I56" s="61">
        <f>F43</f>
        <v>0</v>
      </c>
      <c r="J56" s="58">
        <f t="shared" si="12"/>
        <v>0</v>
      </c>
      <c r="K56" s="61">
        <f>G43</f>
        <v>0</v>
      </c>
      <c r="L56" s="58">
        <f t="shared" si="13"/>
        <v>0</v>
      </c>
      <c r="M56" s="61">
        <f>H30</f>
        <v>7298638</v>
      </c>
      <c r="N56" s="59">
        <f t="shared" si="14"/>
        <v>7298638</v>
      </c>
      <c r="Q56"/>
      <c r="R56"/>
      <c r="S56"/>
      <c r="T56"/>
      <c r="U56"/>
      <c r="V56"/>
      <c r="W56"/>
      <c r="X56"/>
      <c r="Y56"/>
      <c r="Z56"/>
      <c r="AA56"/>
      <c r="AB56"/>
      <c r="AC56"/>
      <c r="AD56"/>
      <c r="AE56"/>
      <c r="AF56"/>
      <c r="AG56"/>
      <c r="AH56"/>
      <c r="AI56"/>
      <c r="AJ56"/>
      <c r="AK56"/>
      <c r="AL56"/>
      <c r="AM56"/>
      <c r="AN56"/>
      <c r="AO56"/>
      <c r="AP56"/>
      <c r="AQ56"/>
      <c r="AR56"/>
      <c r="AS56"/>
      <c r="AT56"/>
      <c r="AU56"/>
      <c r="AV56"/>
      <c r="AW56"/>
      <c r="AX56"/>
    </row>
    <row r="57" spans="1:50" s="5" customFormat="1" x14ac:dyDescent="0.3">
      <c r="A57" s="60" t="s">
        <v>42</v>
      </c>
      <c r="B57" s="61">
        <v>243900000</v>
      </c>
      <c r="C57" s="61">
        <f t="shared" ref="C57:N57" si="16">SUM(C49:C56)</f>
        <v>243981511.11000001</v>
      </c>
      <c r="D57" s="61">
        <f t="shared" si="16"/>
        <v>-243981511.11000001</v>
      </c>
      <c r="E57" s="61">
        <f t="shared" si="16"/>
        <v>249812427</v>
      </c>
      <c r="F57" s="61">
        <f t="shared" si="16"/>
        <v>5830915.8899999317</v>
      </c>
      <c r="G57" s="61">
        <f t="shared" si="16"/>
        <v>255257249.58000004</v>
      </c>
      <c r="H57" s="61">
        <f t="shared" si="16"/>
        <v>5444822.5800000811</v>
      </c>
      <c r="I57" s="61">
        <f t="shared" si="16"/>
        <v>268302267.11000019</v>
      </c>
      <c r="J57" s="61">
        <f t="shared" si="16"/>
        <v>13045017.530000132</v>
      </c>
      <c r="K57" s="61">
        <f t="shared" si="16"/>
        <v>268158358.81999993</v>
      </c>
      <c r="L57" s="61">
        <f t="shared" si="16"/>
        <v>-143908.29000025115</v>
      </c>
      <c r="M57" s="61">
        <f t="shared" si="16"/>
        <v>277497843.87999994</v>
      </c>
      <c r="N57" s="62">
        <f t="shared" si="16"/>
        <v>9339485.060000008</v>
      </c>
      <c r="Q57"/>
      <c r="R57"/>
      <c r="S57"/>
      <c r="T57"/>
      <c r="U57"/>
      <c r="V57"/>
      <c r="W57"/>
      <c r="X57"/>
      <c r="Y57"/>
      <c r="Z57"/>
      <c r="AA57"/>
      <c r="AB57"/>
      <c r="AC57"/>
      <c r="AD57"/>
      <c r="AE57"/>
      <c r="AF57"/>
      <c r="AG57"/>
      <c r="AH57"/>
      <c r="AI57"/>
      <c r="AJ57"/>
      <c r="AK57"/>
      <c r="AL57"/>
      <c r="AM57"/>
      <c r="AN57"/>
      <c r="AO57"/>
      <c r="AP57"/>
      <c r="AQ57"/>
      <c r="AR57"/>
      <c r="AS57"/>
      <c r="AT57"/>
      <c r="AU57"/>
      <c r="AV57"/>
      <c r="AW57"/>
      <c r="AX57"/>
    </row>
    <row r="58" spans="1:50" s="5" customFormat="1" ht="24" x14ac:dyDescent="0.3">
      <c r="A58" s="60" t="s">
        <v>43</v>
      </c>
      <c r="B58" s="61">
        <v>0</v>
      </c>
      <c r="C58" s="61">
        <v>0</v>
      </c>
      <c r="D58" s="61">
        <v>0</v>
      </c>
      <c r="E58" s="61">
        <v>0</v>
      </c>
      <c r="F58" s="61">
        <v>0</v>
      </c>
      <c r="G58" s="61">
        <v>0</v>
      </c>
      <c r="H58" s="61">
        <v>0</v>
      </c>
      <c r="I58" s="61">
        <v>0</v>
      </c>
      <c r="J58" s="61">
        <v>0</v>
      </c>
      <c r="K58" s="61">
        <v>0</v>
      </c>
      <c r="L58" s="61">
        <v>0</v>
      </c>
      <c r="M58" s="61">
        <v>0</v>
      </c>
      <c r="N58" s="62">
        <v>0</v>
      </c>
      <c r="Q58"/>
      <c r="R58"/>
      <c r="S58"/>
      <c r="T58"/>
      <c r="U58"/>
      <c r="V58"/>
      <c r="W58"/>
      <c r="X58"/>
      <c r="Y58"/>
      <c r="Z58"/>
      <c r="AA58"/>
      <c r="AB58"/>
      <c r="AC58"/>
      <c r="AD58"/>
      <c r="AE58"/>
      <c r="AF58"/>
      <c r="AG58"/>
      <c r="AH58"/>
      <c r="AI58"/>
      <c r="AJ58"/>
      <c r="AK58"/>
      <c r="AL58"/>
      <c r="AM58"/>
      <c r="AN58"/>
      <c r="AO58"/>
      <c r="AP58"/>
      <c r="AQ58"/>
      <c r="AR58"/>
      <c r="AS58"/>
      <c r="AT58"/>
      <c r="AU58"/>
      <c r="AV58"/>
      <c r="AW58"/>
      <c r="AX58"/>
    </row>
    <row r="59" spans="1:50" s="5" customFormat="1" x14ac:dyDescent="0.3">
      <c r="A59" s="60" t="s">
        <v>44</v>
      </c>
      <c r="B59" s="63">
        <f t="shared" ref="B59:N59" si="17">B57-B58</f>
        <v>243900000</v>
      </c>
      <c r="C59" s="63">
        <f t="shared" si="17"/>
        <v>243981511.11000001</v>
      </c>
      <c r="D59" s="63">
        <f t="shared" si="17"/>
        <v>-243981511.11000001</v>
      </c>
      <c r="E59" s="63">
        <f t="shared" si="17"/>
        <v>249812427</v>
      </c>
      <c r="F59" s="63">
        <f t="shared" si="17"/>
        <v>5830915.8899999317</v>
      </c>
      <c r="G59" s="63">
        <f t="shared" si="17"/>
        <v>255257249.58000004</v>
      </c>
      <c r="H59" s="63">
        <f t="shared" si="17"/>
        <v>5444822.5800000811</v>
      </c>
      <c r="I59" s="63">
        <f t="shared" si="17"/>
        <v>268302267.11000019</v>
      </c>
      <c r="J59" s="63">
        <f t="shared" si="17"/>
        <v>13045017.530000132</v>
      </c>
      <c r="K59" s="63">
        <f t="shared" si="17"/>
        <v>268158358.81999993</v>
      </c>
      <c r="L59" s="63">
        <f t="shared" si="17"/>
        <v>-143908.29000025115</v>
      </c>
      <c r="M59" s="63">
        <f t="shared" si="17"/>
        <v>277497843.87999994</v>
      </c>
      <c r="N59" s="64">
        <f t="shared" si="17"/>
        <v>9339485.060000008</v>
      </c>
      <c r="Q59"/>
      <c r="R59"/>
      <c r="S59"/>
      <c r="T59"/>
      <c r="U59"/>
      <c r="V59"/>
      <c r="W59"/>
      <c r="X59"/>
      <c r="Y59"/>
      <c r="Z59"/>
      <c r="AA59"/>
      <c r="AB59"/>
      <c r="AC59"/>
      <c r="AD59"/>
      <c r="AE59"/>
      <c r="AF59"/>
      <c r="AG59"/>
      <c r="AH59"/>
      <c r="AI59"/>
      <c r="AJ59"/>
      <c r="AK59"/>
      <c r="AL59"/>
      <c r="AM59"/>
      <c r="AN59"/>
      <c r="AO59"/>
      <c r="AP59"/>
      <c r="AQ59"/>
      <c r="AR59"/>
      <c r="AS59"/>
      <c r="AT59"/>
      <c r="AU59"/>
      <c r="AV59"/>
      <c r="AW59"/>
      <c r="AX59"/>
    </row>
    <row r="60" spans="1:50" s="5" customFormat="1" x14ac:dyDescent="0.3">
      <c r="A60" s="65" t="s">
        <v>45</v>
      </c>
      <c r="B60" s="35"/>
      <c r="C60" s="35"/>
      <c r="D60" s="35"/>
      <c r="E60" s="35"/>
      <c r="F60" s="63">
        <f>F59</f>
        <v>5830915.8899999317</v>
      </c>
      <c r="G60" s="35"/>
      <c r="H60" s="63">
        <f>H59</f>
        <v>5444822.5800000811</v>
      </c>
      <c r="I60" s="35"/>
      <c r="J60" s="63">
        <f>J59</f>
        <v>13045017.530000132</v>
      </c>
      <c r="K60" s="35"/>
      <c r="L60" s="63">
        <f>L59</f>
        <v>-143908.29000025115</v>
      </c>
      <c r="M60" s="35"/>
      <c r="N60" s="64">
        <f>N59</f>
        <v>9339485.060000008</v>
      </c>
      <c r="Q60"/>
      <c r="R60"/>
      <c r="S60"/>
      <c r="T60"/>
      <c r="U60"/>
      <c r="V60"/>
      <c r="W60"/>
      <c r="X60"/>
      <c r="Y60"/>
      <c r="Z60"/>
      <c r="AA60"/>
      <c r="AB60"/>
      <c r="AC60"/>
      <c r="AD60"/>
      <c r="AE60"/>
      <c r="AF60"/>
      <c r="AG60"/>
      <c r="AH60"/>
      <c r="AI60"/>
      <c r="AJ60"/>
      <c r="AK60"/>
      <c r="AL60"/>
      <c r="AM60"/>
      <c r="AN60"/>
      <c r="AO60"/>
      <c r="AP60"/>
      <c r="AQ60"/>
      <c r="AR60"/>
      <c r="AS60"/>
      <c r="AT60"/>
      <c r="AU60"/>
      <c r="AV60"/>
      <c r="AW60"/>
      <c r="AX60"/>
    </row>
    <row r="61" spans="1:50" ht="24.75" customHeight="1" x14ac:dyDescent="0.3">
      <c r="A61" s="66" t="s">
        <v>46</v>
      </c>
      <c r="B61" s="35"/>
      <c r="C61" s="35"/>
      <c r="D61" s="35"/>
      <c r="E61" s="35"/>
      <c r="F61" s="67">
        <f>IF(ISERROR(F60/C59), "", F60/C59)</f>
        <v>2.3899007197193071E-2</v>
      </c>
      <c r="G61" s="35"/>
      <c r="H61" s="67">
        <f>IF(ISERROR(H60/E59), "", H60/E59)</f>
        <v>2.1795643416890869E-2</v>
      </c>
      <c r="I61" s="35"/>
      <c r="J61" s="67">
        <f>IF(ISERROR(J60/G59), "", J60/G59)</f>
        <v>5.1105375269319041E-2</v>
      </c>
      <c r="K61" s="35"/>
      <c r="L61" s="67">
        <f>IF(ISERROR(L60/I59), "", L60/I59)</f>
        <v>-5.363662840062799E-4</v>
      </c>
      <c r="M61" s="35"/>
      <c r="N61" s="68">
        <f>IF(ISERROR(N60/K59), "", N60/K59)</f>
        <v>3.4828245149982791E-2</v>
      </c>
    </row>
    <row r="62" spans="1:50" ht="24" x14ac:dyDescent="0.3">
      <c r="A62" s="66" t="s">
        <v>47</v>
      </c>
      <c r="B62" s="35"/>
      <c r="C62" s="35"/>
      <c r="D62" s="35"/>
      <c r="E62" s="35"/>
      <c r="F62" s="35"/>
      <c r="G62" s="35"/>
      <c r="H62" s="35"/>
      <c r="I62" s="35"/>
      <c r="J62" s="35"/>
      <c r="K62" s="35"/>
      <c r="L62" s="35"/>
      <c r="M62" s="35"/>
      <c r="N62" s="68">
        <f>IF(ISERROR(N60/G59), "", N60/G59)</f>
        <v>3.6588520307913625E-2</v>
      </c>
    </row>
    <row r="63" spans="1:50" x14ac:dyDescent="0.3">
      <c r="A63" s="69" t="s">
        <v>48</v>
      </c>
      <c r="B63" s="35"/>
      <c r="C63" s="35"/>
      <c r="D63" s="35"/>
      <c r="E63" s="35"/>
      <c r="F63" s="35"/>
      <c r="G63" s="35"/>
      <c r="H63" s="35"/>
      <c r="I63" s="35"/>
      <c r="J63" s="35"/>
      <c r="K63" s="35"/>
      <c r="L63" s="35"/>
      <c r="M63" s="35"/>
      <c r="N63" s="68">
        <f>AVERAGE(F61:N61)</f>
        <v>2.6218380949875896E-2</v>
      </c>
    </row>
    <row r="64" spans="1:50" ht="29.25" customHeight="1" thickBot="1" x14ac:dyDescent="0.35">
      <c r="A64" s="70" t="s">
        <v>49</v>
      </c>
      <c r="B64" s="40"/>
      <c r="C64" s="40"/>
      <c r="D64" s="40"/>
      <c r="E64" s="40"/>
      <c r="F64" s="40"/>
      <c r="G64" s="40"/>
      <c r="H64" s="40"/>
      <c r="I64" s="40"/>
      <c r="J64" s="40"/>
      <c r="K64" s="40"/>
      <c r="L64" s="40"/>
      <c r="M64" s="40"/>
      <c r="N64" s="71">
        <f>IF((M59-C59)=0, "", (M59/C59)^(1/5)-1)</f>
        <v>2.6078385562805728E-2</v>
      </c>
    </row>
    <row r="65" spans="1:13" ht="13.2" customHeight="1" x14ac:dyDescent="0.3">
      <c r="A65" s="72"/>
      <c r="B65" s="73"/>
      <c r="C65" s="73"/>
      <c r="D65" s="73"/>
      <c r="E65" s="74"/>
      <c r="F65" s="74"/>
      <c r="G65" s="74"/>
      <c r="H65" s="74"/>
      <c r="I65" s="74"/>
      <c r="J65" s="74"/>
      <c r="K65" s="74"/>
      <c r="L65" s="74"/>
    </row>
    <row r="66" spans="1:13" x14ac:dyDescent="0.3">
      <c r="A66" s="12"/>
      <c r="B66" s="12"/>
      <c r="C66" s="12"/>
      <c r="D66" s="12"/>
      <c r="E66" s="12"/>
      <c r="F66" s="12"/>
      <c r="G66" s="12"/>
      <c r="H66" s="12"/>
      <c r="I66" s="12"/>
      <c r="J66" s="12"/>
      <c r="K66" s="12"/>
      <c r="L66" s="12"/>
      <c r="M66" s="12"/>
    </row>
    <row r="67" spans="1:13" x14ac:dyDescent="0.3">
      <c r="A67" s="75" t="s">
        <v>50</v>
      </c>
      <c r="B67" s="12"/>
      <c r="C67" s="12"/>
      <c r="D67" s="12"/>
      <c r="E67" s="12"/>
      <c r="F67" s="12"/>
      <c r="G67" s="12"/>
      <c r="H67" s="12"/>
      <c r="I67" s="12"/>
      <c r="J67" s="12"/>
    </row>
    <row r="68" spans="1:13" x14ac:dyDescent="0.3">
      <c r="A68" s="75"/>
      <c r="B68" s="12"/>
      <c r="C68" s="12"/>
      <c r="D68" s="12"/>
      <c r="E68" s="12"/>
      <c r="F68" s="12"/>
      <c r="G68" s="12"/>
      <c r="H68" s="12"/>
      <c r="I68" s="12"/>
      <c r="J68" s="12"/>
    </row>
    <row r="69" spans="1:13" x14ac:dyDescent="0.3">
      <c r="A69" s="76"/>
      <c r="B69" s="77"/>
      <c r="C69" s="77"/>
      <c r="D69" s="77"/>
      <c r="E69" s="77"/>
      <c r="F69" s="77"/>
      <c r="G69" s="77"/>
      <c r="H69" s="77"/>
      <c r="I69" s="77"/>
      <c r="J69" s="77"/>
      <c r="K69" s="12"/>
    </row>
    <row r="70" spans="1:13" x14ac:dyDescent="0.3">
      <c r="A70" s="78" t="s">
        <v>51</v>
      </c>
      <c r="B70" s="79"/>
      <c r="C70" s="79"/>
      <c r="D70" s="79"/>
      <c r="E70" s="79"/>
      <c r="F70" s="79"/>
      <c r="G70" s="79"/>
      <c r="H70" s="79"/>
      <c r="I70" s="79"/>
      <c r="J70" s="79"/>
      <c r="K70" s="80"/>
      <c r="L70" s="80"/>
    </row>
    <row r="71" spans="1:13" x14ac:dyDescent="0.3">
      <c r="A71" s="81"/>
      <c r="B71" s="80"/>
      <c r="C71" s="80"/>
      <c r="D71" s="80"/>
      <c r="E71" s="80"/>
      <c r="F71" s="80"/>
      <c r="G71" s="80"/>
      <c r="H71" s="12"/>
      <c r="I71" s="12"/>
      <c r="J71" s="12"/>
      <c r="K71" s="12"/>
    </row>
    <row r="72" spans="1:13" x14ac:dyDescent="0.3">
      <c r="A72" s="81"/>
      <c r="B72" s="80"/>
      <c r="C72" s="80"/>
      <c r="D72" s="80"/>
      <c r="E72" s="80"/>
      <c r="F72" s="80"/>
      <c r="G72" s="80"/>
      <c r="H72" s="12"/>
      <c r="I72" s="12"/>
      <c r="J72" s="12"/>
      <c r="K72" s="12"/>
    </row>
    <row r="73" spans="1:13" x14ac:dyDescent="0.3">
      <c r="B73" s="80"/>
      <c r="C73" s="80"/>
      <c r="D73" s="80"/>
      <c r="E73" s="80"/>
      <c r="F73" s="80"/>
      <c r="G73" s="80"/>
      <c r="H73" s="12"/>
      <c r="I73" s="12"/>
      <c r="J73" s="12"/>
      <c r="K73" s="12"/>
    </row>
    <row r="74" spans="1:13" x14ac:dyDescent="0.3">
      <c r="A74" s="82"/>
      <c r="B74" s="80"/>
      <c r="C74" s="80"/>
      <c r="D74" s="80"/>
      <c r="E74" s="80"/>
      <c r="F74" s="80"/>
      <c r="G74" s="80"/>
      <c r="H74" s="12"/>
      <c r="I74" s="12"/>
      <c r="J74" s="12"/>
      <c r="K74" s="12"/>
    </row>
    <row r="75" spans="1:13" x14ac:dyDescent="0.3">
      <c r="A75" s="12"/>
      <c r="B75" s="12"/>
      <c r="C75" s="12"/>
      <c r="D75" s="12"/>
      <c r="E75" s="12"/>
      <c r="F75" s="12"/>
      <c r="G75" s="12"/>
      <c r="H75" s="12"/>
      <c r="I75" s="12"/>
      <c r="J75" s="12"/>
      <c r="K75" s="12"/>
    </row>
    <row r="76" spans="1:13" x14ac:dyDescent="0.3">
      <c r="A76" s="12"/>
      <c r="B76" s="12"/>
      <c r="C76" s="12"/>
      <c r="D76" s="12"/>
      <c r="E76" s="12"/>
      <c r="F76" s="12"/>
      <c r="G76" s="12"/>
      <c r="H76" s="12"/>
      <c r="I76" s="12"/>
      <c r="J76" s="12"/>
      <c r="K76" s="12"/>
    </row>
    <row r="77" spans="1:13" x14ac:dyDescent="0.3">
      <c r="A77" s="12"/>
      <c r="B77" s="12"/>
      <c r="C77" s="12"/>
      <c r="D77" s="12"/>
      <c r="E77" s="12"/>
      <c r="F77" s="12"/>
      <c r="G77" s="12"/>
      <c r="H77" s="12"/>
      <c r="I77" s="12"/>
      <c r="J77" s="12"/>
      <c r="K77" s="12"/>
    </row>
    <row r="78" spans="1:13" x14ac:dyDescent="0.3">
      <c r="A78" s="12"/>
      <c r="B78" s="12"/>
      <c r="C78" s="12"/>
      <c r="D78" s="12"/>
      <c r="E78" s="12"/>
      <c r="F78" s="12"/>
      <c r="G78" s="12"/>
      <c r="H78" s="12"/>
      <c r="I78" s="12"/>
      <c r="J78" s="12"/>
      <c r="K78" s="12"/>
    </row>
    <row r="79" spans="1:13" x14ac:dyDescent="0.3">
      <c r="A79" s="12"/>
      <c r="B79" s="12"/>
      <c r="C79" s="12"/>
      <c r="D79" s="12"/>
      <c r="E79" s="12"/>
      <c r="F79" s="12"/>
      <c r="G79" s="12"/>
      <c r="H79" s="12"/>
      <c r="I79" s="12"/>
      <c r="J79" s="12"/>
      <c r="K79" s="12"/>
    </row>
    <row r="80" spans="1:13" x14ac:dyDescent="0.3">
      <c r="A80" s="12"/>
      <c r="B80" s="12"/>
      <c r="C80" s="12"/>
      <c r="D80" s="12"/>
      <c r="E80" s="12"/>
      <c r="F80" s="12"/>
      <c r="G80" s="12"/>
      <c r="H80" s="12"/>
      <c r="I80" s="12"/>
      <c r="J80" s="12"/>
      <c r="K80" s="12"/>
    </row>
    <row r="81" spans="1:11" x14ac:dyDescent="0.3">
      <c r="A81" s="12"/>
      <c r="B81" s="12"/>
      <c r="C81" s="12"/>
      <c r="D81" s="12"/>
      <c r="E81" s="12"/>
      <c r="F81" s="12"/>
      <c r="G81" s="12"/>
      <c r="H81" s="12"/>
      <c r="I81" s="12"/>
      <c r="J81" s="12"/>
      <c r="K81" s="12"/>
    </row>
    <row r="82" spans="1:11" x14ac:dyDescent="0.3">
      <c r="A82" s="12"/>
      <c r="B82" s="12"/>
      <c r="C82" s="12"/>
      <c r="D82" s="12"/>
      <c r="E82" s="12"/>
      <c r="F82" s="12"/>
      <c r="G82" s="12"/>
      <c r="H82" s="12"/>
      <c r="I82" s="12"/>
      <c r="J82" s="12"/>
      <c r="K82" s="12"/>
    </row>
    <row r="83" spans="1:11" x14ac:dyDescent="0.3">
      <c r="A83" s="12"/>
      <c r="B83" s="12"/>
      <c r="C83" s="12"/>
      <c r="D83" s="12"/>
      <c r="E83" s="12"/>
      <c r="F83" s="12"/>
      <c r="G83" s="12"/>
      <c r="H83" s="12"/>
      <c r="I83" s="12"/>
      <c r="J83" s="12"/>
      <c r="K83" s="12"/>
    </row>
    <row r="84" spans="1:11" x14ac:dyDescent="0.3">
      <c r="A84" s="12"/>
      <c r="B84" s="12"/>
      <c r="C84" s="12"/>
      <c r="D84" s="12"/>
      <c r="E84" s="12"/>
      <c r="F84" s="12"/>
      <c r="G84" s="12"/>
      <c r="H84" s="12"/>
      <c r="I84" s="12"/>
      <c r="J84" s="12"/>
      <c r="K84" s="12"/>
    </row>
    <row r="85" spans="1:11" x14ac:dyDescent="0.3">
      <c r="A85" s="12"/>
      <c r="B85" s="12"/>
      <c r="C85" s="12"/>
      <c r="D85" s="12"/>
      <c r="E85" s="12"/>
      <c r="F85" s="12"/>
      <c r="G85" s="12"/>
      <c r="H85" s="12"/>
      <c r="I85" s="12"/>
      <c r="J85" s="12"/>
      <c r="K85" s="12"/>
    </row>
    <row r="86" spans="1:11" x14ac:dyDescent="0.3">
      <c r="A86" s="12"/>
      <c r="B86" s="12"/>
      <c r="C86" s="12"/>
      <c r="D86" s="12"/>
      <c r="E86" s="12"/>
      <c r="F86" s="12"/>
      <c r="G86" s="12"/>
      <c r="H86" s="12"/>
      <c r="I86" s="12"/>
      <c r="J86" s="12"/>
      <c r="K86" s="12"/>
    </row>
    <row r="87" spans="1:11" x14ac:dyDescent="0.3">
      <c r="A87" s="12"/>
      <c r="B87" s="12"/>
      <c r="C87" s="12"/>
      <c r="D87" s="12"/>
      <c r="E87" s="12"/>
      <c r="F87" s="12"/>
      <c r="G87" s="12"/>
      <c r="H87" s="12"/>
      <c r="I87" s="12"/>
      <c r="J87" s="12"/>
      <c r="K87" s="12"/>
    </row>
    <row r="88" spans="1:11" x14ac:dyDescent="0.3">
      <c r="A88" s="12"/>
      <c r="B88" s="12"/>
      <c r="C88" s="12"/>
      <c r="D88" s="12"/>
      <c r="E88" s="12"/>
      <c r="F88" s="12"/>
      <c r="G88" s="12"/>
      <c r="H88" s="12"/>
      <c r="I88" s="12"/>
      <c r="J88" s="12"/>
      <c r="K88" s="12"/>
    </row>
    <row r="89" spans="1:11" x14ac:dyDescent="0.3">
      <c r="A89" s="12"/>
      <c r="B89" s="12"/>
      <c r="C89" s="12"/>
      <c r="D89" s="12"/>
      <c r="E89" s="12"/>
      <c r="F89" s="12"/>
      <c r="G89" s="12"/>
      <c r="H89" s="12"/>
      <c r="I89" s="12"/>
      <c r="J89" s="12"/>
      <c r="K89" s="12"/>
    </row>
    <row r="90" spans="1:11" x14ac:dyDescent="0.3">
      <c r="A90" s="12"/>
      <c r="B90" s="12"/>
      <c r="C90" s="12"/>
      <c r="D90" s="12"/>
      <c r="E90" s="12"/>
      <c r="F90" s="12"/>
      <c r="G90" s="12"/>
      <c r="H90" s="12"/>
      <c r="I90" s="12"/>
      <c r="J90" s="12"/>
      <c r="K90" s="12"/>
    </row>
    <row r="91" spans="1:11" x14ac:dyDescent="0.3">
      <c r="A91" s="12"/>
      <c r="B91" s="12"/>
      <c r="C91" s="12"/>
      <c r="D91" s="12"/>
      <c r="E91" s="12"/>
      <c r="F91" s="12"/>
      <c r="G91" s="12"/>
      <c r="H91" s="12"/>
      <c r="I91" s="12"/>
      <c r="J91" s="12"/>
      <c r="K91" s="12"/>
    </row>
    <row r="92" spans="1:11" x14ac:dyDescent="0.3">
      <c r="A92" s="12"/>
      <c r="B92" s="12"/>
      <c r="C92" s="12"/>
      <c r="D92" s="12"/>
      <c r="E92" s="12"/>
      <c r="F92" s="12"/>
      <c r="G92" s="12"/>
      <c r="H92" s="12"/>
      <c r="I92" s="12"/>
      <c r="J92" s="12"/>
      <c r="K92" s="12"/>
    </row>
    <row r="93" spans="1:11" x14ac:dyDescent="0.3">
      <c r="A93" s="12"/>
      <c r="B93" s="12"/>
      <c r="C93" s="12"/>
      <c r="D93" s="12"/>
      <c r="E93" s="12"/>
      <c r="F93" s="12"/>
      <c r="G93" s="12"/>
      <c r="H93" s="12"/>
      <c r="I93" s="12"/>
      <c r="J93" s="12"/>
      <c r="K93" s="12"/>
    </row>
    <row r="94" spans="1:11" x14ac:dyDescent="0.3">
      <c r="A94" s="12"/>
      <c r="B94" s="12"/>
      <c r="C94" s="12"/>
      <c r="D94" s="12"/>
      <c r="E94" s="12"/>
      <c r="F94" s="12"/>
      <c r="G94" s="12"/>
      <c r="H94" s="12"/>
      <c r="I94" s="12"/>
      <c r="J94" s="12"/>
      <c r="K94" s="12"/>
    </row>
    <row r="95" spans="1:11" x14ac:dyDescent="0.3">
      <c r="A95" s="12"/>
      <c r="B95" s="12"/>
      <c r="C95" s="12"/>
      <c r="D95" s="12"/>
      <c r="E95" s="12"/>
      <c r="F95" s="12"/>
      <c r="G95" s="12"/>
      <c r="H95" s="12"/>
      <c r="I95" s="12"/>
      <c r="J95" s="12"/>
      <c r="K95" s="12"/>
    </row>
    <row r="96" spans="1:11" x14ac:dyDescent="0.3">
      <c r="A96" s="12"/>
      <c r="B96" s="12"/>
      <c r="C96" s="12"/>
      <c r="D96" s="12"/>
      <c r="E96" s="12"/>
      <c r="F96" s="12"/>
      <c r="G96" s="12"/>
      <c r="H96" s="12"/>
      <c r="I96" s="12"/>
      <c r="J96" s="12"/>
      <c r="K96" s="12"/>
    </row>
    <row r="97" spans="1:11" x14ac:dyDescent="0.3">
      <c r="A97" s="12"/>
      <c r="B97" s="12"/>
      <c r="C97" s="12"/>
      <c r="D97" s="12"/>
      <c r="E97" s="12"/>
      <c r="F97" s="12"/>
      <c r="G97" s="12"/>
      <c r="H97" s="12"/>
      <c r="I97" s="12"/>
      <c r="J97" s="12"/>
      <c r="K97" s="12"/>
    </row>
    <row r="98" spans="1:11" x14ac:dyDescent="0.3">
      <c r="A98" s="12"/>
      <c r="B98" s="12"/>
      <c r="C98" s="12"/>
      <c r="D98" s="12"/>
      <c r="E98" s="12"/>
      <c r="F98" s="12"/>
      <c r="G98" s="12"/>
      <c r="H98" s="12"/>
      <c r="I98" s="12"/>
      <c r="J98" s="12"/>
      <c r="K98" s="12"/>
    </row>
    <row r="99" spans="1:11" x14ac:dyDescent="0.3">
      <c r="A99" s="12"/>
      <c r="B99" s="12"/>
      <c r="C99" s="12"/>
      <c r="D99" s="12"/>
      <c r="E99" s="12"/>
      <c r="F99" s="12"/>
      <c r="G99" s="12"/>
      <c r="H99" s="12"/>
      <c r="I99" s="12"/>
      <c r="J99" s="12"/>
      <c r="K99" s="12"/>
    </row>
    <row r="100" spans="1:11" x14ac:dyDescent="0.3">
      <c r="A100" s="12"/>
      <c r="B100" s="12"/>
      <c r="C100" s="12"/>
      <c r="D100" s="12"/>
      <c r="E100" s="12"/>
      <c r="F100" s="12"/>
      <c r="G100" s="12"/>
      <c r="H100" s="12"/>
      <c r="I100" s="12"/>
      <c r="J100" s="12"/>
      <c r="K100" s="12"/>
    </row>
    <row r="101" spans="1:11" x14ac:dyDescent="0.3">
      <c r="A101" s="12"/>
      <c r="B101" s="12"/>
      <c r="C101" s="12"/>
      <c r="D101" s="12"/>
      <c r="E101" s="12"/>
      <c r="F101" s="12"/>
      <c r="G101" s="12"/>
      <c r="H101" s="12"/>
      <c r="I101" s="12"/>
      <c r="J101" s="12"/>
      <c r="K101" s="12"/>
    </row>
    <row r="102" spans="1:11" x14ac:dyDescent="0.3">
      <c r="A102" s="12"/>
      <c r="B102" s="12"/>
      <c r="C102" s="12"/>
      <c r="D102" s="12"/>
      <c r="E102" s="12"/>
      <c r="F102" s="12"/>
      <c r="G102" s="12"/>
      <c r="H102" s="12"/>
      <c r="I102" s="12"/>
      <c r="J102" s="12"/>
      <c r="K102" s="12"/>
    </row>
    <row r="103" spans="1:11" x14ac:dyDescent="0.3">
      <c r="A103" s="12"/>
      <c r="B103" s="12"/>
      <c r="C103" s="12"/>
      <c r="D103" s="12"/>
      <c r="E103" s="12"/>
      <c r="F103" s="12"/>
      <c r="G103" s="12"/>
      <c r="H103" s="12"/>
      <c r="I103" s="12"/>
      <c r="J103" s="12"/>
      <c r="K103" s="12"/>
    </row>
    <row r="104" spans="1:11" x14ac:dyDescent="0.3">
      <c r="A104" s="12"/>
      <c r="B104" s="12"/>
      <c r="C104" s="12"/>
      <c r="D104" s="12"/>
      <c r="E104" s="12"/>
      <c r="F104" s="12"/>
      <c r="G104" s="12"/>
      <c r="H104" s="12"/>
      <c r="I104" s="12"/>
      <c r="J104" s="12"/>
      <c r="K104" s="12"/>
    </row>
    <row r="105" spans="1:11" x14ac:dyDescent="0.3">
      <c r="A105" s="12"/>
      <c r="B105" s="12"/>
      <c r="C105" s="12"/>
      <c r="D105" s="12"/>
      <c r="E105" s="12"/>
      <c r="F105" s="12"/>
      <c r="G105" s="12"/>
      <c r="H105" s="12"/>
      <c r="I105" s="12"/>
      <c r="J105" s="12"/>
      <c r="K105" s="12"/>
    </row>
    <row r="106" spans="1:11" x14ac:dyDescent="0.3">
      <c r="A106" s="12"/>
      <c r="B106" s="12"/>
      <c r="C106" s="12"/>
      <c r="D106" s="12"/>
      <c r="E106" s="12"/>
      <c r="F106" s="12"/>
      <c r="G106" s="12"/>
      <c r="H106" s="12"/>
      <c r="I106" s="12"/>
      <c r="J106" s="12"/>
      <c r="K106" s="12"/>
    </row>
    <row r="107" spans="1:11" x14ac:dyDescent="0.3">
      <c r="A107" s="12"/>
      <c r="B107" s="12"/>
      <c r="C107" s="12"/>
      <c r="D107" s="12"/>
      <c r="E107" s="12"/>
      <c r="F107" s="12"/>
      <c r="G107" s="12"/>
      <c r="H107" s="12"/>
      <c r="I107" s="12"/>
      <c r="J107" s="12"/>
      <c r="K107" s="12"/>
    </row>
    <row r="108" spans="1:11" x14ac:dyDescent="0.3">
      <c r="A108" s="12"/>
      <c r="B108" s="12"/>
      <c r="C108" s="12"/>
      <c r="D108" s="12"/>
      <c r="E108" s="12"/>
      <c r="F108" s="12"/>
      <c r="G108" s="12"/>
      <c r="H108" s="12"/>
      <c r="I108" s="12"/>
      <c r="J108" s="12"/>
      <c r="K108" s="12"/>
    </row>
    <row r="109" spans="1:11" x14ac:dyDescent="0.3">
      <c r="A109" s="12"/>
      <c r="B109" s="12"/>
      <c r="C109" s="12"/>
      <c r="D109" s="12"/>
      <c r="E109" s="12"/>
      <c r="F109" s="12"/>
      <c r="G109" s="12"/>
      <c r="H109" s="12"/>
      <c r="I109" s="12"/>
      <c r="J109" s="12"/>
      <c r="K109" s="12"/>
    </row>
    <row r="110" spans="1:11" x14ac:dyDescent="0.3">
      <c r="A110" s="12"/>
      <c r="B110" s="12"/>
      <c r="C110" s="12"/>
      <c r="D110" s="12"/>
      <c r="E110" s="12"/>
      <c r="F110" s="12"/>
      <c r="G110" s="12"/>
      <c r="H110" s="12"/>
      <c r="I110" s="12"/>
      <c r="J110" s="12"/>
      <c r="K110" s="12"/>
    </row>
    <row r="111" spans="1:11" x14ac:dyDescent="0.3">
      <c r="A111" s="12"/>
      <c r="B111" s="12"/>
      <c r="C111" s="12"/>
      <c r="D111" s="12"/>
      <c r="E111" s="12"/>
      <c r="F111" s="12"/>
      <c r="G111" s="12"/>
      <c r="H111" s="12"/>
      <c r="I111" s="12"/>
      <c r="J111" s="12"/>
      <c r="K111" s="12"/>
    </row>
    <row r="112" spans="1:11" x14ac:dyDescent="0.3">
      <c r="A112" s="12"/>
      <c r="B112" s="12"/>
      <c r="C112" s="12"/>
      <c r="D112" s="12"/>
      <c r="E112" s="12"/>
      <c r="F112" s="12"/>
      <c r="G112" s="12"/>
      <c r="H112" s="12"/>
      <c r="I112" s="12"/>
      <c r="J112" s="12"/>
      <c r="K112" s="12"/>
    </row>
    <row r="113" spans="1:11" x14ac:dyDescent="0.3">
      <c r="A113" s="12"/>
      <c r="B113" s="12"/>
      <c r="C113" s="12"/>
      <c r="D113" s="12"/>
      <c r="E113" s="12"/>
      <c r="F113" s="12"/>
      <c r="G113" s="12"/>
      <c r="H113" s="12"/>
      <c r="I113" s="12"/>
      <c r="J113" s="12"/>
      <c r="K113" s="12"/>
    </row>
    <row r="114" spans="1:11" x14ac:dyDescent="0.3">
      <c r="A114" s="12"/>
      <c r="B114" s="12"/>
      <c r="C114" s="12"/>
      <c r="D114" s="12"/>
      <c r="E114" s="12"/>
      <c r="F114" s="12"/>
      <c r="G114" s="12"/>
      <c r="H114" s="12"/>
      <c r="I114" s="12"/>
      <c r="J114" s="12"/>
      <c r="K114" s="12"/>
    </row>
    <row r="115" spans="1:11" x14ac:dyDescent="0.3">
      <c r="A115" s="12"/>
      <c r="B115" s="12"/>
      <c r="C115" s="12"/>
      <c r="D115" s="12"/>
      <c r="E115" s="12"/>
      <c r="F115" s="12"/>
      <c r="G115" s="12"/>
      <c r="H115" s="12"/>
      <c r="I115" s="12"/>
      <c r="J115" s="12"/>
      <c r="K115" s="12"/>
    </row>
    <row r="116" spans="1:11" x14ac:dyDescent="0.3">
      <c r="A116" s="12"/>
      <c r="B116" s="12"/>
      <c r="C116" s="12"/>
      <c r="D116" s="12"/>
      <c r="E116" s="12"/>
      <c r="F116" s="12"/>
      <c r="G116" s="12"/>
      <c r="H116" s="12"/>
      <c r="I116" s="12"/>
      <c r="J116" s="12"/>
      <c r="K116" s="12"/>
    </row>
    <row r="117" spans="1:11" x14ac:dyDescent="0.3">
      <c r="A117" s="12"/>
      <c r="B117" s="12"/>
      <c r="C117" s="12"/>
      <c r="D117" s="12"/>
      <c r="E117" s="12"/>
      <c r="F117" s="12"/>
      <c r="G117" s="12"/>
      <c r="H117" s="12"/>
      <c r="I117" s="12"/>
      <c r="J117" s="12"/>
      <c r="K117" s="12"/>
    </row>
    <row r="118" spans="1:11" x14ac:dyDescent="0.3">
      <c r="A118" s="12"/>
      <c r="B118" s="12"/>
      <c r="C118" s="12"/>
      <c r="D118" s="12"/>
      <c r="E118" s="12"/>
      <c r="F118" s="12"/>
      <c r="G118" s="12"/>
      <c r="H118" s="12"/>
      <c r="I118" s="12"/>
      <c r="J118" s="12"/>
      <c r="K118" s="12"/>
    </row>
    <row r="119" spans="1:11" x14ac:dyDescent="0.3">
      <c r="A119" s="12"/>
      <c r="B119" s="12"/>
      <c r="C119" s="12"/>
      <c r="D119" s="12"/>
      <c r="E119" s="12"/>
      <c r="F119" s="12"/>
      <c r="G119" s="12"/>
      <c r="H119" s="12"/>
      <c r="I119" s="12"/>
      <c r="J119" s="12"/>
      <c r="K119" s="12"/>
    </row>
    <row r="120" spans="1:11" x14ac:dyDescent="0.3">
      <c r="A120" s="12"/>
      <c r="B120" s="12"/>
      <c r="C120" s="12"/>
      <c r="D120" s="12"/>
      <c r="E120" s="12"/>
      <c r="F120" s="12"/>
      <c r="G120" s="12"/>
      <c r="H120" s="12"/>
      <c r="I120" s="12"/>
      <c r="J120" s="12"/>
      <c r="K120" s="12"/>
    </row>
    <row r="121" spans="1:11" x14ac:dyDescent="0.3">
      <c r="A121" s="12"/>
      <c r="B121" s="12"/>
      <c r="C121" s="12"/>
      <c r="D121" s="12"/>
      <c r="E121" s="12"/>
      <c r="F121" s="12"/>
      <c r="G121" s="12"/>
      <c r="H121" s="12"/>
      <c r="I121" s="12"/>
      <c r="J121" s="12"/>
      <c r="K121" s="12"/>
    </row>
    <row r="122" spans="1:11" x14ac:dyDescent="0.3">
      <c r="A122" s="12"/>
      <c r="B122" s="12"/>
      <c r="C122" s="12"/>
      <c r="D122" s="12"/>
      <c r="E122" s="12"/>
      <c r="F122" s="12"/>
      <c r="G122" s="12"/>
      <c r="H122" s="12"/>
      <c r="I122" s="12"/>
      <c r="J122" s="12"/>
      <c r="K122" s="12"/>
    </row>
    <row r="123" spans="1:11" x14ac:dyDescent="0.3">
      <c r="A123" s="12"/>
      <c r="B123" s="12"/>
      <c r="C123" s="12"/>
      <c r="D123" s="12"/>
      <c r="E123" s="12"/>
      <c r="F123" s="12"/>
      <c r="G123" s="12"/>
      <c r="H123" s="12"/>
      <c r="I123" s="12"/>
      <c r="J123" s="12"/>
      <c r="K123" s="12"/>
    </row>
    <row r="124" spans="1:11" x14ac:dyDescent="0.3">
      <c r="A124" s="12"/>
      <c r="B124" s="12"/>
      <c r="C124" s="12"/>
      <c r="D124" s="12"/>
      <c r="E124" s="12"/>
      <c r="F124" s="12"/>
      <c r="G124" s="12"/>
      <c r="H124" s="12"/>
      <c r="I124" s="12"/>
      <c r="J124" s="12"/>
      <c r="K124" s="12"/>
    </row>
    <row r="125" spans="1:11" x14ac:dyDescent="0.3">
      <c r="A125" s="12"/>
      <c r="B125" s="12"/>
      <c r="C125" s="12"/>
      <c r="D125" s="12"/>
      <c r="E125" s="12"/>
      <c r="F125" s="12"/>
      <c r="G125" s="12"/>
      <c r="H125" s="12"/>
      <c r="I125" s="12"/>
      <c r="J125" s="12"/>
      <c r="K125" s="12"/>
    </row>
    <row r="126" spans="1:11" x14ac:dyDescent="0.3">
      <c r="A126" s="12"/>
      <c r="B126" s="12"/>
      <c r="C126" s="12"/>
      <c r="D126" s="12"/>
      <c r="E126" s="12"/>
      <c r="F126" s="12"/>
      <c r="G126" s="12"/>
      <c r="H126" s="12"/>
      <c r="I126" s="12"/>
      <c r="J126" s="12"/>
      <c r="K126" s="12"/>
    </row>
    <row r="127" spans="1:11" x14ac:dyDescent="0.3">
      <c r="A127" s="12"/>
      <c r="B127" s="12"/>
      <c r="C127" s="12"/>
      <c r="D127" s="12"/>
      <c r="E127" s="12"/>
      <c r="F127" s="12"/>
      <c r="G127" s="12"/>
      <c r="H127" s="12"/>
      <c r="I127" s="12"/>
      <c r="J127" s="12"/>
      <c r="K127" s="12"/>
    </row>
    <row r="128" spans="1:11" x14ac:dyDescent="0.3">
      <c r="A128" s="12"/>
      <c r="B128" s="12"/>
      <c r="C128" s="12"/>
      <c r="D128" s="12"/>
      <c r="E128" s="12"/>
      <c r="F128" s="12"/>
      <c r="G128" s="12"/>
      <c r="H128" s="12"/>
      <c r="I128" s="12"/>
      <c r="J128" s="12"/>
      <c r="K128" s="12"/>
    </row>
    <row r="129" spans="1:11" x14ac:dyDescent="0.3">
      <c r="A129" s="12"/>
      <c r="B129" s="12"/>
      <c r="C129" s="12"/>
      <c r="D129" s="12"/>
      <c r="E129" s="12"/>
      <c r="F129" s="12"/>
      <c r="G129" s="12"/>
      <c r="H129" s="12"/>
      <c r="I129" s="12"/>
      <c r="J129" s="12"/>
      <c r="K129" s="12"/>
    </row>
    <row r="130" spans="1:11" x14ac:dyDescent="0.3">
      <c r="A130" s="12"/>
      <c r="B130" s="12"/>
      <c r="C130" s="12"/>
      <c r="D130" s="12"/>
      <c r="E130" s="12"/>
      <c r="F130" s="12"/>
      <c r="G130" s="12"/>
      <c r="H130" s="12"/>
      <c r="I130" s="12"/>
      <c r="J130" s="12"/>
      <c r="K130" s="12"/>
    </row>
    <row r="131" spans="1:11" x14ac:dyDescent="0.3">
      <c r="A131" s="12"/>
      <c r="B131" s="12"/>
      <c r="C131" s="12"/>
      <c r="D131" s="12"/>
      <c r="E131" s="12"/>
      <c r="F131" s="12"/>
      <c r="G131" s="12"/>
      <c r="H131" s="12"/>
      <c r="I131" s="12"/>
      <c r="J131" s="12"/>
      <c r="K131" s="12"/>
    </row>
    <row r="132" spans="1:11" x14ac:dyDescent="0.3">
      <c r="A132" s="12"/>
      <c r="B132" s="12"/>
      <c r="C132" s="12"/>
      <c r="D132" s="12"/>
      <c r="E132" s="12"/>
      <c r="F132" s="12"/>
      <c r="G132" s="12"/>
      <c r="H132" s="12"/>
      <c r="I132" s="12"/>
      <c r="J132" s="12"/>
      <c r="K132" s="12"/>
    </row>
    <row r="133" spans="1:11" x14ac:dyDescent="0.3">
      <c r="A133" s="12"/>
      <c r="B133" s="12"/>
      <c r="C133" s="12"/>
      <c r="D133" s="12"/>
      <c r="E133" s="12"/>
      <c r="F133" s="12"/>
      <c r="G133" s="12"/>
      <c r="H133" s="12"/>
      <c r="I133" s="12"/>
      <c r="J133" s="12"/>
      <c r="K133" s="12"/>
    </row>
    <row r="134" spans="1:11" x14ac:dyDescent="0.3">
      <c r="A134" s="12"/>
      <c r="B134" s="12"/>
      <c r="C134" s="12"/>
      <c r="D134" s="12"/>
      <c r="E134" s="12"/>
      <c r="F134" s="12"/>
      <c r="G134" s="12"/>
      <c r="H134" s="12"/>
      <c r="I134" s="12"/>
      <c r="J134" s="12"/>
      <c r="K134" s="12"/>
    </row>
    <row r="135" spans="1:11" x14ac:dyDescent="0.3">
      <c r="A135" s="12"/>
      <c r="B135" s="12"/>
      <c r="C135" s="12"/>
      <c r="D135" s="12"/>
      <c r="E135" s="12"/>
      <c r="F135" s="12"/>
      <c r="G135" s="12"/>
      <c r="H135" s="12"/>
      <c r="I135" s="12"/>
      <c r="J135" s="12"/>
      <c r="K135" s="12"/>
    </row>
    <row r="136" spans="1:11" x14ac:dyDescent="0.3">
      <c r="A136" s="12"/>
      <c r="B136" s="12"/>
      <c r="C136" s="12"/>
      <c r="D136" s="12"/>
      <c r="E136" s="12"/>
      <c r="F136" s="12"/>
      <c r="G136" s="12"/>
      <c r="H136" s="12"/>
      <c r="I136" s="12"/>
      <c r="J136" s="12"/>
      <c r="K136" s="12"/>
    </row>
    <row r="137" spans="1:11" x14ac:dyDescent="0.3">
      <c r="A137" s="12"/>
      <c r="B137" s="12"/>
      <c r="C137" s="12"/>
      <c r="D137" s="12"/>
      <c r="E137" s="12"/>
      <c r="F137" s="12"/>
      <c r="G137" s="12"/>
      <c r="H137" s="12"/>
      <c r="I137" s="12"/>
      <c r="J137" s="12"/>
      <c r="K137" s="12"/>
    </row>
    <row r="138" spans="1:11" x14ac:dyDescent="0.3">
      <c r="A138" s="12"/>
      <c r="B138" s="12"/>
      <c r="C138" s="12"/>
      <c r="D138" s="12"/>
      <c r="E138" s="12"/>
      <c r="F138" s="12"/>
      <c r="G138" s="12"/>
      <c r="H138" s="12"/>
      <c r="I138" s="12"/>
      <c r="J138" s="12"/>
      <c r="K138" s="12"/>
    </row>
    <row r="139" spans="1:11" x14ac:dyDescent="0.3">
      <c r="A139" s="12"/>
      <c r="B139" s="12"/>
      <c r="C139" s="12"/>
      <c r="D139" s="12"/>
      <c r="E139" s="12"/>
      <c r="F139" s="12"/>
      <c r="G139" s="12"/>
      <c r="H139" s="12"/>
      <c r="I139" s="12"/>
      <c r="J139" s="12"/>
      <c r="K139" s="12"/>
    </row>
    <row r="140" spans="1:11" x14ac:dyDescent="0.3">
      <c r="A140" s="12"/>
      <c r="B140" s="12"/>
      <c r="C140" s="12"/>
      <c r="D140" s="12"/>
      <c r="E140" s="12"/>
      <c r="F140" s="12"/>
      <c r="G140" s="12"/>
      <c r="H140" s="12"/>
      <c r="I140" s="12"/>
      <c r="J140" s="12"/>
      <c r="K140" s="12"/>
    </row>
    <row r="141" spans="1:11" x14ac:dyDescent="0.3">
      <c r="A141" s="12"/>
      <c r="B141" s="12"/>
      <c r="C141" s="12"/>
      <c r="D141" s="12"/>
      <c r="E141" s="12"/>
      <c r="F141" s="12"/>
      <c r="G141" s="12"/>
      <c r="H141" s="12"/>
      <c r="I141" s="12"/>
      <c r="J141" s="12"/>
      <c r="K141" s="12"/>
    </row>
    <row r="142" spans="1:11" x14ac:dyDescent="0.3">
      <c r="A142" s="12"/>
      <c r="B142" s="12"/>
      <c r="C142" s="12"/>
      <c r="D142" s="12"/>
      <c r="E142" s="12"/>
      <c r="F142" s="12"/>
      <c r="G142" s="12"/>
      <c r="H142" s="12"/>
      <c r="I142" s="12"/>
      <c r="J142" s="12"/>
      <c r="K142" s="12"/>
    </row>
    <row r="143" spans="1:11" x14ac:dyDescent="0.3">
      <c r="A143" s="12"/>
      <c r="B143" s="12"/>
      <c r="C143" s="12"/>
      <c r="D143" s="12"/>
      <c r="E143" s="12"/>
      <c r="F143" s="12"/>
      <c r="G143" s="12"/>
      <c r="H143" s="12"/>
      <c r="I143" s="12"/>
      <c r="J143" s="12"/>
      <c r="K143" s="12"/>
    </row>
  </sheetData>
  <mergeCells count="2">
    <mergeCell ref="A9:N9"/>
    <mergeCell ref="A10:N10"/>
  </mergeCells>
  <dataValidations disablePrompts="1" count="2">
    <dataValidation type="list" allowBlank="1" showInputMessage="1" showErrorMessage="1" sqref="B14:H14">
      <formula1>"CGAAP, MIFRS, USGAAP, ASPE"</formula1>
    </dataValidation>
    <dataValidation allowBlank="1" showInputMessage="1" showErrorMessage="1" promptTitle="Date Format" prompt="E.g:  &quot;August 1, 2011&quot;" sqref="L7"/>
  </dataValidations>
  <printOptions horizontalCentered="1"/>
  <pageMargins left="0.70866141732283472" right="0.70866141732283472" top="1.5354330708661419" bottom="0.74803149606299213" header="0.31496062992125984" footer="0.31496062992125984"/>
  <pageSetup paperSize="17" scale="80" fitToHeight="0" orientation="landscape" r:id="rId1"/>
  <headerFooter scaleWithDoc="0">
    <oddHeader>&amp;R&amp;7Toronto Hydro-Electric System Limited
EB-2018-0165
Exhibit U
Tab 4A
Schedule 1
Appendix A
FILED:  April 30, 2019
Page &amp;P of &amp;N</oddHeader>
  </headerFooter>
  <rowBreaks count="1" manualBreakCount="1">
    <brk id="45" max="13" man="1"/>
  </rowBreaks>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G67"/>
  <sheetViews>
    <sheetView view="pageBreakPreview" zoomScale="70" zoomScaleNormal="80" zoomScaleSheetLayoutView="70" workbookViewId="0">
      <pane xSplit="1" ySplit="15" topLeftCell="B25" activePane="bottomRight" state="frozen"/>
      <selection activeCell="B27" sqref="B27"/>
      <selection pane="topRight" activeCell="B27" sqref="B27"/>
      <selection pane="bottomLeft" activeCell="B27" sqref="B27"/>
      <selection pane="bottomRight" activeCell="A46" sqref="A46"/>
    </sheetView>
  </sheetViews>
  <sheetFormatPr defaultRowHeight="14.4" x14ac:dyDescent="0.3"/>
  <cols>
    <col min="1" max="1" width="76.88671875" customWidth="1"/>
    <col min="2" max="6" width="17.88671875" customWidth="1"/>
    <col min="7" max="7" width="17" customWidth="1"/>
  </cols>
  <sheetData>
    <row r="1" spans="1:7" x14ac:dyDescent="0.3">
      <c r="F1" s="1" t="s">
        <v>0</v>
      </c>
      <c r="G1" s="2"/>
    </row>
    <row r="2" spans="1:7" x14ac:dyDescent="0.3">
      <c r="F2" s="1" t="s">
        <v>1</v>
      </c>
      <c r="G2" s="3"/>
    </row>
    <row r="3" spans="1:7" x14ac:dyDescent="0.3">
      <c r="F3" s="1" t="s">
        <v>2</v>
      </c>
      <c r="G3" s="3"/>
    </row>
    <row r="4" spans="1:7" x14ac:dyDescent="0.3">
      <c r="F4" s="1" t="s">
        <v>3</v>
      </c>
      <c r="G4" s="3"/>
    </row>
    <row r="5" spans="1:7" x14ac:dyDescent="0.3">
      <c r="F5" s="1" t="s">
        <v>4</v>
      </c>
      <c r="G5" s="4"/>
    </row>
    <row r="6" spans="1:7" x14ac:dyDescent="0.3">
      <c r="F6" s="1"/>
      <c r="G6" s="2"/>
    </row>
    <row r="7" spans="1:7" x14ac:dyDescent="0.3">
      <c r="F7" s="1" t="s">
        <v>5</v>
      </c>
      <c r="G7" s="4"/>
    </row>
    <row r="8" spans="1:7" x14ac:dyDescent="0.3">
      <c r="G8" s="83"/>
    </row>
    <row r="9" spans="1:7" x14ac:dyDescent="0.3">
      <c r="G9" s="83"/>
    </row>
    <row r="10" spans="1:7" ht="17.399999999999999" x14ac:dyDescent="0.3">
      <c r="A10" s="188" t="s">
        <v>97</v>
      </c>
      <c r="B10" s="188"/>
      <c r="C10" s="188"/>
      <c r="D10" s="188"/>
      <c r="E10" s="188"/>
      <c r="F10" s="188"/>
      <c r="G10" s="188"/>
    </row>
    <row r="11" spans="1:7" ht="17.399999999999999" x14ac:dyDescent="0.3">
      <c r="A11" s="188" t="s">
        <v>98</v>
      </c>
      <c r="B11" s="188"/>
      <c r="C11" s="188"/>
      <c r="D11" s="188"/>
      <c r="E11" s="188"/>
      <c r="F11" s="188"/>
      <c r="G11" s="188"/>
    </row>
    <row r="12" spans="1:7" ht="15" thickBot="1" x14ac:dyDescent="0.35"/>
    <row r="13" spans="1:7" ht="40.200000000000003" thickBot="1" x14ac:dyDescent="0.35">
      <c r="A13" s="84" t="s">
        <v>52</v>
      </c>
      <c r="B13" s="8" t="s">
        <v>9</v>
      </c>
      <c r="C13" s="8" t="s">
        <v>11</v>
      </c>
      <c r="D13" s="8" t="s">
        <v>12</v>
      </c>
      <c r="E13" s="8" t="s">
        <v>13</v>
      </c>
      <c r="F13" s="8" t="s">
        <v>14</v>
      </c>
      <c r="G13" s="8" t="s">
        <v>15</v>
      </c>
    </row>
    <row r="14" spans="1:7" ht="15" thickBot="1" x14ac:dyDescent="0.35">
      <c r="A14" s="13" t="s">
        <v>16</v>
      </c>
      <c r="B14" s="99" t="s">
        <v>17</v>
      </c>
      <c r="C14" s="99" t="s">
        <v>17</v>
      </c>
      <c r="D14" s="99" t="s">
        <v>17</v>
      </c>
      <c r="E14" s="99" t="s">
        <v>17</v>
      </c>
      <c r="F14" s="14" t="s">
        <v>17</v>
      </c>
      <c r="G14" s="15" t="s">
        <v>17</v>
      </c>
    </row>
    <row r="15" spans="1:7" ht="17.399999999999999" x14ac:dyDescent="0.3">
      <c r="A15" s="100" t="s">
        <v>53</v>
      </c>
      <c r="B15" s="101">
        <v>243900000</v>
      </c>
      <c r="C15" s="102">
        <f>B55</f>
        <v>243981511.11999992</v>
      </c>
      <c r="D15" s="102">
        <f>C55</f>
        <v>249812426.99000001</v>
      </c>
      <c r="E15" s="102">
        <f>D55</f>
        <v>255256484.27999988</v>
      </c>
      <c r="F15" s="102">
        <f>E55</f>
        <v>268302267.12089998</v>
      </c>
      <c r="G15" s="102">
        <f>F55</f>
        <v>268158358.81999969</v>
      </c>
    </row>
    <row r="16" spans="1:7" ht="15.75" customHeight="1" x14ac:dyDescent="0.3">
      <c r="A16" s="85" t="s">
        <v>54</v>
      </c>
      <c r="B16" s="103"/>
      <c r="C16" s="103"/>
      <c r="D16" s="103"/>
      <c r="E16" s="103"/>
      <c r="F16" s="104"/>
      <c r="G16" s="102"/>
    </row>
    <row r="17" spans="1:7" ht="15.75" customHeight="1" x14ac:dyDescent="0.3">
      <c r="A17" s="86" t="s">
        <v>55</v>
      </c>
      <c r="B17" s="105">
        <v>0</v>
      </c>
      <c r="C17" s="105">
        <v>1310022.7400000012</v>
      </c>
      <c r="D17" s="105">
        <v>-922186.31000000145</v>
      </c>
      <c r="E17" s="105">
        <v>-154875.47780480701</v>
      </c>
      <c r="F17" s="105">
        <v>223786.46780480817</v>
      </c>
      <c r="G17" s="105">
        <v>-748143.09999999963</v>
      </c>
    </row>
    <row r="18" spans="1:7" ht="15.75" customHeight="1" x14ac:dyDescent="0.3">
      <c r="A18" s="86" t="s">
        <v>56</v>
      </c>
      <c r="B18" s="105">
        <v>0</v>
      </c>
      <c r="C18" s="105">
        <v>301620.56000000052</v>
      </c>
      <c r="D18" s="105">
        <v>286104.79000000004</v>
      </c>
      <c r="E18" s="105">
        <v>1432954.3643143359</v>
      </c>
      <c r="F18" s="105">
        <v>563460.76568566356</v>
      </c>
      <c r="G18" s="105">
        <v>248548.92000000086</v>
      </c>
    </row>
    <row r="19" spans="1:7" ht="15.75" customHeight="1" x14ac:dyDescent="0.3">
      <c r="A19" s="86" t="s">
        <v>57</v>
      </c>
      <c r="B19" s="105">
        <v>0</v>
      </c>
      <c r="C19" s="105">
        <v>-284479.22999999858</v>
      </c>
      <c r="D19" s="105">
        <v>271212.57999999821</v>
      </c>
      <c r="E19" s="105">
        <v>403786.29987368919</v>
      </c>
      <c r="F19" s="105">
        <v>-329555.43987368792</v>
      </c>
      <c r="G19" s="105">
        <v>-72757.680000001565</v>
      </c>
    </row>
    <row r="20" spans="1:7" ht="15.75" customHeight="1" x14ac:dyDescent="0.3">
      <c r="A20" s="86" t="s">
        <v>58</v>
      </c>
      <c r="B20" s="105">
        <v>0</v>
      </c>
      <c r="C20" s="105">
        <v>679526.96000001207</v>
      </c>
      <c r="D20" s="105">
        <v>3522066.609999992</v>
      </c>
      <c r="E20" s="105">
        <v>-759981.90794873238</v>
      </c>
      <c r="F20" s="105">
        <v>-2551262.0120512731</v>
      </c>
      <c r="G20" s="105">
        <v>165225.00000000745</v>
      </c>
    </row>
    <row r="21" spans="1:7" ht="15.75" customHeight="1" x14ac:dyDescent="0.3">
      <c r="A21" s="87" t="s">
        <v>59</v>
      </c>
      <c r="B21" s="105">
        <v>0</v>
      </c>
      <c r="C21" s="105">
        <v>-1203778.7500000019</v>
      </c>
      <c r="D21" s="105">
        <v>695844.76000000909</v>
      </c>
      <c r="E21" s="105">
        <v>11430137.609719964</v>
      </c>
      <c r="F21" s="105">
        <v>-10834362.79971998</v>
      </c>
      <c r="G21" s="105">
        <v>107511.51000001095</v>
      </c>
    </row>
    <row r="22" spans="1:7" ht="15.75" customHeight="1" x14ac:dyDescent="0.3">
      <c r="A22" s="87" t="s">
        <v>60</v>
      </c>
      <c r="B22" s="105">
        <v>0</v>
      </c>
      <c r="C22" s="105">
        <v>47685.80999999959</v>
      </c>
      <c r="D22" s="105">
        <v>-153872.50999999931</v>
      </c>
      <c r="E22" s="105">
        <v>668067.46006522002</v>
      </c>
      <c r="F22" s="105">
        <v>-116871.79006522056</v>
      </c>
      <c r="G22" s="105">
        <v>-84992.60999999987</v>
      </c>
    </row>
    <row r="23" spans="1:7" ht="15.75" customHeight="1" x14ac:dyDescent="0.3">
      <c r="A23" s="86" t="s">
        <v>61</v>
      </c>
      <c r="B23" s="105">
        <v>0</v>
      </c>
      <c r="C23" s="105">
        <v>31255.449999999255</v>
      </c>
      <c r="D23" s="105">
        <v>821119.53000000678</v>
      </c>
      <c r="E23" s="105">
        <v>894885.44914193917</v>
      </c>
      <c r="F23" s="105">
        <v>1529402.4308580598</v>
      </c>
      <c r="G23" s="105">
        <v>68361.660000003874</v>
      </c>
    </row>
    <row r="24" spans="1:7" ht="15.75" customHeight="1" x14ac:dyDescent="0.3">
      <c r="A24" s="86" t="s">
        <v>62</v>
      </c>
      <c r="B24" s="105">
        <v>0</v>
      </c>
      <c r="C24" s="105">
        <v>-165648.479999993</v>
      </c>
      <c r="D24" s="105">
        <v>1663003.8800000083</v>
      </c>
      <c r="E24" s="105">
        <v>-787263.6830749549</v>
      </c>
      <c r="F24" s="105">
        <v>-1298020.1169250477</v>
      </c>
      <c r="G24" s="105">
        <v>10182.639999995008</v>
      </c>
    </row>
    <row r="25" spans="1:7" ht="15.75" customHeight="1" x14ac:dyDescent="0.3">
      <c r="A25" s="86" t="s">
        <v>63</v>
      </c>
      <c r="B25" s="105">
        <v>0</v>
      </c>
      <c r="C25" s="105">
        <v>6876938.3700000029</v>
      </c>
      <c r="D25" s="105">
        <v>-6597126.2100000028</v>
      </c>
      <c r="E25" s="105">
        <v>3205810.4799806792</v>
      </c>
      <c r="F25" s="105">
        <v>596651.21001931652</v>
      </c>
      <c r="G25" s="105">
        <v>-2176648.0799999963</v>
      </c>
    </row>
    <row r="26" spans="1:7" ht="15.75" customHeight="1" x14ac:dyDescent="0.3">
      <c r="A26" s="86" t="s">
        <v>64</v>
      </c>
      <c r="B26" s="105">
        <v>0</v>
      </c>
      <c r="C26" s="105">
        <v>-5139.2499999962747</v>
      </c>
      <c r="D26" s="105">
        <v>1019531.3700000048</v>
      </c>
      <c r="E26" s="105">
        <v>-1178292.5268372744</v>
      </c>
      <c r="F26" s="105">
        <v>908804.91683726385</v>
      </c>
      <c r="G26" s="105">
        <v>1523028.8800000437</v>
      </c>
    </row>
    <row r="27" spans="1:7" ht="15.75" customHeight="1" x14ac:dyDescent="0.3">
      <c r="A27" s="86" t="s">
        <v>65</v>
      </c>
      <c r="B27" s="105">
        <v>0</v>
      </c>
      <c r="C27" s="105">
        <v>-303647.83999999799</v>
      </c>
      <c r="D27" s="105">
        <v>1236049.6600000057</v>
      </c>
      <c r="E27" s="105">
        <v>-906636.54652990773</v>
      </c>
      <c r="F27" s="105">
        <v>843674.16652990691</v>
      </c>
      <c r="G27" s="105">
        <v>5448.9099999982864</v>
      </c>
    </row>
    <row r="28" spans="1:7" ht="15.75" customHeight="1" x14ac:dyDescent="0.3">
      <c r="A28" s="86" t="s">
        <v>66</v>
      </c>
      <c r="B28" s="105">
        <v>0</v>
      </c>
      <c r="C28" s="105">
        <v>3034388.7800000068</v>
      </c>
      <c r="D28" s="105">
        <v>-1966074.2600000054</v>
      </c>
      <c r="E28" s="105">
        <v>-976496.92000000179</v>
      </c>
      <c r="F28" s="105">
        <v>1851722.8199999984</v>
      </c>
      <c r="G28" s="105">
        <v>346029.04000000842</v>
      </c>
    </row>
    <row r="29" spans="1:7" ht="15.75" customHeight="1" x14ac:dyDescent="0.3">
      <c r="A29" s="85" t="s">
        <v>67</v>
      </c>
      <c r="B29" s="103"/>
      <c r="C29" s="103"/>
      <c r="D29" s="103"/>
      <c r="E29" s="103"/>
      <c r="F29" s="103"/>
      <c r="G29" s="103"/>
    </row>
    <row r="30" spans="1:7" ht="15.75" customHeight="1" x14ac:dyDescent="0.3">
      <c r="A30" s="86" t="s">
        <v>68</v>
      </c>
      <c r="B30" s="105">
        <v>0</v>
      </c>
      <c r="C30" s="105">
        <v>-2334214.8000000007</v>
      </c>
      <c r="D30" s="105">
        <v>2161979.3899999969</v>
      </c>
      <c r="E30" s="105">
        <v>-552399.84750000574</v>
      </c>
      <c r="F30" s="105">
        <v>1259250.5675000083</v>
      </c>
      <c r="G30" s="105">
        <v>4457389.9800000023</v>
      </c>
    </row>
    <row r="31" spans="1:7" ht="15.75" customHeight="1" x14ac:dyDescent="0.3">
      <c r="A31" s="86" t="s">
        <v>69</v>
      </c>
      <c r="B31" s="105">
        <v>0</v>
      </c>
      <c r="C31" s="105">
        <v>-502862.9299999997</v>
      </c>
      <c r="D31" s="105">
        <v>-1024292.4000000004</v>
      </c>
      <c r="E31" s="105">
        <v>-1201339.9974999987</v>
      </c>
      <c r="F31" s="105">
        <v>4394933.3974999972</v>
      </c>
      <c r="G31" s="105">
        <v>139257.25000000186</v>
      </c>
    </row>
    <row r="32" spans="1:7" ht="15.75" customHeight="1" x14ac:dyDescent="0.3">
      <c r="A32" s="86" t="s">
        <v>70</v>
      </c>
      <c r="B32" s="105">
        <v>0</v>
      </c>
      <c r="C32" s="105">
        <v>171514.39000000432</v>
      </c>
      <c r="D32" s="105">
        <v>-73374.390000002459</v>
      </c>
      <c r="E32" s="105">
        <v>-970701.11749999411</v>
      </c>
      <c r="F32" s="105">
        <v>33327.757499998435</v>
      </c>
      <c r="G32" s="105">
        <v>706015.66000000201</v>
      </c>
    </row>
    <row r="33" spans="1:7" ht="15.75" customHeight="1" x14ac:dyDescent="0.3">
      <c r="A33" s="88" t="s">
        <v>71</v>
      </c>
      <c r="B33" s="105">
        <v>0</v>
      </c>
      <c r="C33" s="105">
        <v>-198760.03999999911</v>
      </c>
      <c r="D33" s="105">
        <v>392457.60999999847</v>
      </c>
      <c r="E33" s="105">
        <v>872370.6725000022</v>
      </c>
      <c r="F33" s="105">
        <v>583484.34750000108</v>
      </c>
      <c r="G33" s="105">
        <v>122840.71999999881</v>
      </c>
    </row>
    <row r="34" spans="1:7" ht="15.75" customHeight="1" x14ac:dyDescent="0.3">
      <c r="A34" s="88" t="s">
        <v>72</v>
      </c>
      <c r="B34" s="105">
        <v>0</v>
      </c>
      <c r="C34" s="105">
        <v>200000</v>
      </c>
      <c r="D34" s="105">
        <v>-109886.51000000001</v>
      </c>
      <c r="E34" s="105">
        <v>19773.510000000009</v>
      </c>
      <c r="F34" s="105">
        <v>6313</v>
      </c>
      <c r="G34" s="105">
        <v>33378.479999999981</v>
      </c>
    </row>
    <row r="35" spans="1:7" ht="15.75" customHeight="1" x14ac:dyDescent="0.3">
      <c r="A35" s="85" t="s">
        <v>73</v>
      </c>
      <c r="B35" s="103"/>
      <c r="C35" s="103"/>
      <c r="D35" s="103"/>
      <c r="E35" s="103"/>
      <c r="F35" s="103"/>
      <c r="G35" s="103"/>
    </row>
    <row r="36" spans="1:7" ht="15.75" customHeight="1" x14ac:dyDescent="0.3">
      <c r="A36" s="89" t="s">
        <v>74</v>
      </c>
      <c r="B36" s="105">
        <v>0</v>
      </c>
      <c r="C36" s="105">
        <v>558020.08000001218</v>
      </c>
      <c r="D36" s="105">
        <v>-40262.130000003614</v>
      </c>
      <c r="E36" s="105">
        <v>-532957.31126025319</v>
      </c>
      <c r="F36" s="105">
        <v>217937.65126025304</v>
      </c>
      <c r="G36" s="105">
        <v>132816.60000000522</v>
      </c>
    </row>
    <row r="37" spans="1:7" ht="15.75" customHeight="1" x14ac:dyDescent="0.3">
      <c r="A37" s="89" t="s">
        <v>75</v>
      </c>
      <c r="B37" s="105">
        <v>0</v>
      </c>
      <c r="C37" s="105">
        <v>143606.09000000125</v>
      </c>
      <c r="D37" s="105">
        <v>-170232.13000000082</v>
      </c>
      <c r="E37" s="105">
        <v>58634.090390827041</v>
      </c>
      <c r="F37" s="105">
        <v>210485.38960917294</v>
      </c>
      <c r="G37" s="105">
        <v>97881.829999999143</v>
      </c>
    </row>
    <row r="38" spans="1:7" ht="15.75" customHeight="1" x14ac:dyDescent="0.3">
      <c r="A38" s="89" t="s">
        <v>76</v>
      </c>
      <c r="B38" s="105">
        <v>0</v>
      </c>
      <c r="C38" s="105">
        <v>336537.48000000417</v>
      </c>
      <c r="D38" s="105">
        <v>-304509.36000000127</v>
      </c>
      <c r="E38" s="105">
        <v>865271.42086942587</v>
      </c>
      <c r="F38" s="105">
        <v>-24885.030869425274</v>
      </c>
      <c r="G38" s="105">
        <v>223090.93000000063</v>
      </c>
    </row>
    <row r="39" spans="1:7" ht="15.75" customHeight="1" x14ac:dyDescent="0.3">
      <c r="A39" s="85" t="s">
        <v>77</v>
      </c>
      <c r="B39" s="103"/>
      <c r="C39" s="103"/>
      <c r="D39" s="103"/>
      <c r="E39" s="103"/>
      <c r="F39" s="103"/>
      <c r="G39" s="103"/>
    </row>
    <row r="40" spans="1:7" ht="15.75" customHeight="1" x14ac:dyDescent="0.3">
      <c r="A40" s="89" t="s">
        <v>78</v>
      </c>
      <c r="B40" s="105">
        <v>0</v>
      </c>
      <c r="C40" s="105">
        <v>243918.61999999965</v>
      </c>
      <c r="D40" s="105">
        <v>42295.109999999404</v>
      </c>
      <c r="E40" s="105">
        <v>253331.65087493137</v>
      </c>
      <c r="F40" s="105">
        <v>40537.47912506992</v>
      </c>
      <c r="G40" s="105">
        <v>94918.250000000466</v>
      </c>
    </row>
    <row r="41" spans="1:7" ht="15.75" customHeight="1" x14ac:dyDescent="0.3">
      <c r="A41" s="89" t="s">
        <v>79</v>
      </c>
      <c r="B41" s="105">
        <v>0</v>
      </c>
      <c r="C41" s="105">
        <v>416441.43999999017</v>
      </c>
      <c r="D41" s="105">
        <v>2634647.8299999982</v>
      </c>
      <c r="E41" s="105">
        <v>437708.21272362396</v>
      </c>
      <c r="F41" s="105">
        <v>3941420.4972763732</v>
      </c>
      <c r="G41" s="105">
        <v>272732.52000001073</v>
      </c>
    </row>
    <row r="42" spans="1:7" ht="15.75" customHeight="1" x14ac:dyDescent="0.3">
      <c r="A42" s="89" t="s">
        <v>80</v>
      </c>
      <c r="B42" s="105">
        <v>0</v>
      </c>
      <c r="C42" s="105">
        <v>211141.76000000047</v>
      </c>
      <c r="D42" s="105">
        <v>211152.16999999876</v>
      </c>
      <c r="E42" s="105">
        <v>1651949.414314853</v>
      </c>
      <c r="F42" s="105">
        <v>-1613272.5343148527</v>
      </c>
      <c r="G42" s="105">
        <v>100841.58000000124</v>
      </c>
    </row>
    <row r="43" spans="1:7" ht="15.75" customHeight="1" x14ac:dyDescent="0.3">
      <c r="A43" s="89" t="s">
        <v>81</v>
      </c>
      <c r="B43" s="105">
        <v>0</v>
      </c>
      <c r="C43" s="105">
        <v>-203517.25999999931</v>
      </c>
      <c r="D43" s="105">
        <v>419674.12999999849</v>
      </c>
      <c r="E43" s="105">
        <v>304594.81208660826</v>
      </c>
      <c r="F43" s="105">
        <v>117873.61791339237</v>
      </c>
      <c r="G43" s="105">
        <v>75217.050000000279</v>
      </c>
    </row>
    <row r="44" spans="1:7" ht="15.75" customHeight="1" x14ac:dyDescent="0.3">
      <c r="A44" s="85" t="s">
        <v>82</v>
      </c>
      <c r="B44" s="103"/>
      <c r="C44" s="103"/>
      <c r="D44" s="103"/>
      <c r="E44" s="103"/>
      <c r="F44" s="103"/>
      <c r="G44" s="103"/>
    </row>
    <row r="45" spans="1:7" ht="15.75" customHeight="1" x14ac:dyDescent="0.3">
      <c r="A45" s="88" t="s">
        <v>82</v>
      </c>
      <c r="B45" s="105">
        <v>0</v>
      </c>
      <c r="C45" s="105">
        <v>-1207730.9799999951</v>
      </c>
      <c r="D45" s="105">
        <v>1700699.5999999987</v>
      </c>
      <c r="E45" s="105">
        <v>-3038262.8343077279</v>
      </c>
      <c r="F45" s="105">
        <v>104573.65430772793</v>
      </c>
      <c r="G45" s="105">
        <v>2091195.3800000011</v>
      </c>
    </row>
    <row r="46" spans="1:7" ht="15.75" customHeight="1" x14ac:dyDescent="0.3">
      <c r="A46" s="85" t="s">
        <v>83</v>
      </c>
      <c r="B46" s="103"/>
      <c r="C46" s="103"/>
      <c r="D46" s="103"/>
      <c r="E46" s="103"/>
      <c r="F46" s="103"/>
      <c r="G46" s="103"/>
    </row>
    <row r="47" spans="1:7" ht="15.75" customHeight="1" x14ac:dyDescent="0.3">
      <c r="A47" s="89" t="s">
        <v>84</v>
      </c>
      <c r="B47" s="105">
        <v>0</v>
      </c>
      <c r="C47" s="105">
        <v>857025.25000000745</v>
      </c>
      <c r="D47" s="105">
        <v>-69736.38000000827</v>
      </c>
      <c r="E47" s="105">
        <v>-56565.359999997541</v>
      </c>
      <c r="F47" s="105">
        <v>-631141.03999999724</v>
      </c>
      <c r="G47" s="105">
        <v>404550.54000000842</v>
      </c>
    </row>
    <row r="48" spans="1:7" ht="15.75" customHeight="1" x14ac:dyDescent="0.3">
      <c r="A48" s="89" t="s">
        <v>85</v>
      </c>
      <c r="B48" s="105">
        <v>0</v>
      </c>
      <c r="C48" s="105">
        <v>119142.26000000071</v>
      </c>
      <c r="D48" s="105">
        <v>-3590481.8000000007</v>
      </c>
      <c r="E48" s="105">
        <v>-1456341.47</v>
      </c>
      <c r="F48" s="105">
        <v>68999.330000000016</v>
      </c>
      <c r="G48" s="105">
        <v>10474.530000000028</v>
      </c>
    </row>
    <row r="49" spans="1:7" ht="15.75" customHeight="1" x14ac:dyDescent="0.3">
      <c r="A49" s="89" t="s">
        <v>86</v>
      </c>
      <c r="B49" s="105">
        <v>0</v>
      </c>
      <c r="C49" s="105">
        <v>-58851.669999999925</v>
      </c>
      <c r="D49" s="105">
        <v>251476.29000000004</v>
      </c>
      <c r="E49" s="105">
        <v>-21858.83000000054</v>
      </c>
      <c r="F49" s="105">
        <v>374363.59000000032</v>
      </c>
      <c r="G49" s="105">
        <v>80707.19000000041</v>
      </c>
    </row>
    <row r="50" spans="1:7" ht="15.75" customHeight="1" x14ac:dyDescent="0.3">
      <c r="A50" s="89" t="s">
        <v>87</v>
      </c>
      <c r="B50" s="105">
        <v>0</v>
      </c>
      <c r="C50" s="105">
        <v>-563061.89999999944</v>
      </c>
      <c r="D50" s="105">
        <v>958271.06000000052</v>
      </c>
      <c r="E50" s="105">
        <v>-706770.83000000101</v>
      </c>
      <c r="F50" s="105">
        <v>518935.68999999948</v>
      </c>
      <c r="G50" s="105">
        <v>142809.05000000075</v>
      </c>
    </row>
    <row r="51" spans="1:7" ht="15.75" customHeight="1" x14ac:dyDescent="0.3">
      <c r="A51" s="85" t="s">
        <v>88</v>
      </c>
      <c r="B51" s="103"/>
      <c r="C51" s="103"/>
      <c r="D51" s="103"/>
      <c r="E51" s="103"/>
      <c r="F51" s="103"/>
      <c r="G51" s="103"/>
    </row>
    <row r="52" spans="1:7" ht="15.75" customHeight="1" x14ac:dyDescent="0.3">
      <c r="A52" s="86" t="s">
        <v>89</v>
      </c>
      <c r="B52" s="105">
        <v>0</v>
      </c>
      <c r="C52" s="105">
        <v>-1067802.7399999946</v>
      </c>
      <c r="D52" s="105">
        <v>-1383772.5499999989</v>
      </c>
      <c r="E52" s="105">
        <v>1393104.6843076888</v>
      </c>
      <c r="F52" s="105">
        <v>1169339.7956923041</v>
      </c>
      <c r="G52" s="105">
        <v>31385.939999999478</v>
      </c>
    </row>
    <row r="53" spans="1:7" ht="15.75" customHeight="1" x14ac:dyDescent="0.3">
      <c r="A53" s="86" t="s">
        <v>90</v>
      </c>
      <c r="B53" s="105">
        <v>0</v>
      </c>
      <c r="C53" s="105">
        <v>1289516.2800000012</v>
      </c>
      <c r="D53" s="105">
        <v>563728.6400000006</v>
      </c>
      <c r="E53" s="105">
        <v>348637.59999999218</v>
      </c>
      <c r="F53" s="105">
        <v>833504.62000000849</v>
      </c>
      <c r="G53" s="105">
        <v>712125.45999999717</v>
      </c>
    </row>
    <row r="54" spans="1:7" ht="15.75" customHeight="1" thickBot="1" x14ac:dyDescent="0.35">
      <c r="A54" s="89" t="s">
        <v>91</v>
      </c>
      <c r="B54" s="105">
        <v>0</v>
      </c>
      <c r="C54" s="105">
        <v>-2897890.5799999982</v>
      </c>
      <c r="D54" s="105">
        <v>2998549.2199999876</v>
      </c>
      <c r="E54" s="105">
        <v>2105509.7699999996</v>
      </c>
      <c r="F54" s="105">
        <v>-3137320.6999999955</v>
      </c>
      <c r="G54" s="105">
        <v>18060.879999984056</v>
      </c>
    </row>
    <row r="55" spans="1:7" ht="17.399999999999999" x14ac:dyDescent="0.3">
      <c r="A55" s="90" t="s">
        <v>92</v>
      </c>
      <c r="B55" s="106">
        <v>243981511.11999992</v>
      </c>
      <c r="C55" s="106">
        <f>SUM(C15:C54)</f>
        <v>249812426.99000001</v>
      </c>
      <c r="D55" s="106">
        <f>SUM(D15:D54)</f>
        <v>255256484.27999988</v>
      </c>
      <c r="E55" s="106">
        <f>SUM(E15:E54)</f>
        <v>268302267.12089998</v>
      </c>
      <c r="F55" s="106">
        <f>SUM(F15:F54)</f>
        <v>268158358.81999969</v>
      </c>
      <c r="G55" s="106">
        <f>SUM(G15:G54)</f>
        <v>277497843.72999972</v>
      </c>
    </row>
    <row r="56" spans="1:7" x14ac:dyDescent="0.3">
      <c r="A56" s="91"/>
      <c r="B56" s="107"/>
      <c r="C56" s="107"/>
      <c r="D56" s="107"/>
      <c r="E56" s="107"/>
      <c r="F56" s="108"/>
      <c r="G56" s="108"/>
    </row>
    <row r="57" spans="1:7" x14ac:dyDescent="0.3">
      <c r="A57" s="92"/>
    </row>
    <row r="59" spans="1:7" x14ac:dyDescent="0.3">
      <c r="A59" s="93" t="s">
        <v>93</v>
      </c>
    </row>
    <row r="60" spans="1:7" x14ac:dyDescent="0.3">
      <c r="A60" s="94"/>
    </row>
    <row r="61" spans="1:7" ht="24" customHeight="1" x14ac:dyDescent="0.3">
      <c r="A61" s="95">
        <v>1</v>
      </c>
      <c r="B61" s="187" t="s">
        <v>94</v>
      </c>
      <c r="C61" s="187"/>
      <c r="D61" s="187"/>
      <c r="E61" s="187"/>
      <c r="F61" s="187"/>
    </row>
    <row r="62" spans="1:7" hidden="1" x14ac:dyDescent="0.3">
      <c r="A62" s="95"/>
      <c r="B62" s="96"/>
      <c r="C62" s="97"/>
      <c r="D62" s="97"/>
      <c r="E62" s="97"/>
      <c r="F62" s="97"/>
    </row>
    <row r="63" spans="1:7" ht="33.75" customHeight="1" x14ac:dyDescent="0.3">
      <c r="A63" s="95">
        <v>2</v>
      </c>
      <c r="B63" s="187" t="s">
        <v>95</v>
      </c>
      <c r="C63" s="187"/>
      <c r="D63" s="187"/>
      <c r="E63" s="187"/>
      <c r="F63" s="187"/>
    </row>
    <row r="64" spans="1:7" hidden="1" x14ac:dyDescent="0.3">
      <c r="A64" s="95"/>
      <c r="B64" s="97"/>
      <c r="C64" s="97"/>
      <c r="D64" s="97"/>
      <c r="E64" s="97"/>
      <c r="F64" s="97"/>
    </row>
    <row r="65" spans="1:7" hidden="1" x14ac:dyDescent="0.3">
      <c r="A65" s="95"/>
      <c r="B65" s="97"/>
      <c r="C65" s="97"/>
      <c r="D65" s="97"/>
      <c r="E65" s="97"/>
      <c r="F65" s="97"/>
    </row>
    <row r="66" spans="1:7" ht="21" customHeight="1" x14ac:dyDescent="0.3">
      <c r="A66" s="95">
        <v>3</v>
      </c>
      <c r="B66" s="187" t="s">
        <v>96</v>
      </c>
      <c r="C66" s="187"/>
      <c r="D66" s="187"/>
      <c r="E66" s="187"/>
      <c r="F66" s="187"/>
    </row>
    <row r="67" spans="1:7" s="98" customFormat="1" ht="19.95" customHeight="1" x14ac:dyDescent="0.3">
      <c r="A67"/>
      <c r="B67"/>
      <c r="C67"/>
      <c r="D67"/>
      <c r="E67"/>
      <c r="F67"/>
      <c r="G67"/>
    </row>
  </sheetData>
  <mergeCells count="5">
    <mergeCell ref="B61:F61"/>
    <mergeCell ref="B63:F63"/>
    <mergeCell ref="B66:F66"/>
    <mergeCell ref="A10:G10"/>
    <mergeCell ref="A11:G11"/>
  </mergeCells>
  <dataValidations count="2">
    <dataValidation type="list" allowBlank="1" showInputMessage="1" showErrorMessage="1" sqref="B14:G14">
      <formula1>"CGAAP, MIFRS, USGAAP, ASPE"</formula1>
    </dataValidation>
    <dataValidation allowBlank="1" showInputMessage="1" showErrorMessage="1" promptTitle="Date Format" prompt="E.g:  &quot;August 1, 2011&quot;" sqref="G7"/>
  </dataValidations>
  <printOptions horizontalCentered="1"/>
  <pageMargins left="0.70866141732283472" right="0.70866141732283472" top="1.7322834645669292" bottom="0.74803149606299213" header="0.51181102362204722" footer="0.31496062992125984"/>
  <pageSetup scale="66" fitToHeight="2" orientation="landscape" r:id="rId1"/>
  <headerFooter scaleWithDoc="0">
    <oddHeader>&amp;R&amp;7Toronto Hydro-Electric System Limited
EB-2018-0165
Exhibit U
Tab 4A
Schedule 1
Appendix B
FILED:  April 30, 2019
Page &amp;P of &amp;N</oddHeader>
  </headerFooter>
  <rowBreaks count="1" manualBreakCount="1">
    <brk id="4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94"/>
  <sheetViews>
    <sheetView view="pageBreakPreview" topLeftCell="A2" zoomScale="70" zoomScaleNormal="90" zoomScaleSheetLayoutView="70" workbookViewId="0">
      <pane xSplit="1" ySplit="13" topLeftCell="B32" activePane="bottomRight" state="frozen"/>
      <selection activeCell="M13" sqref="M13"/>
      <selection pane="topRight" activeCell="M13" sqref="M13"/>
      <selection pane="bottomLeft" activeCell="M13" sqref="M13"/>
      <selection pane="bottomRight" activeCell="A13" sqref="A13"/>
    </sheetView>
  </sheetViews>
  <sheetFormatPr defaultRowHeight="14.4" x14ac:dyDescent="0.3"/>
  <cols>
    <col min="1" max="1" width="56.88671875" customWidth="1"/>
    <col min="2" max="8" width="14" customWidth="1"/>
    <col min="9" max="10" width="14.44140625" customWidth="1"/>
  </cols>
  <sheetData>
    <row r="1" spans="1:10" x14ac:dyDescent="0.3">
      <c r="I1" s="109" t="s">
        <v>0</v>
      </c>
      <c r="J1" s="2"/>
    </row>
    <row r="2" spans="1:10" x14ac:dyDescent="0.3">
      <c r="I2" s="109" t="s">
        <v>1</v>
      </c>
      <c r="J2" s="3"/>
    </row>
    <row r="3" spans="1:10" x14ac:dyDescent="0.3">
      <c r="I3" s="109" t="s">
        <v>2</v>
      </c>
      <c r="J3" s="3"/>
    </row>
    <row r="4" spans="1:10" x14ac:dyDescent="0.3">
      <c r="I4" s="109" t="s">
        <v>3</v>
      </c>
      <c r="J4" s="3"/>
    </row>
    <row r="5" spans="1:10" x14ac:dyDescent="0.3">
      <c r="I5" s="109" t="s">
        <v>4</v>
      </c>
      <c r="J5" s="4"/>
    </row>
    <row r="6" spans="1:10" x14ac:dyDescent="0.3">
      <c r="I6" s="109"/>
      <c r="J6" s="2"/>
    </row>
    <row r="7" spans="1:10" x14ac:dyDescent="0.3">
      <c r="I7" s="109" t="s">
        <v>5</v>
      </c>
      <c r="J7" s="4"/>
    </row>
    <row r="9" spans="1:10" ht="17.399999999999999" x14ac:dyDescent="0.3">
      <c r="A9" s="189" t="s">
        <v>99</v>
      </c>
      <c r="B9" s="189"/>
      <c r="C9" s="189"/>
      <c r="D9" s="189"/>
      <c r="E9" s="189"/>
      <c r="F9" s="189"/>
      <c r="G9" s="189"/>
      <c r="H9" s="189"/>
      <c r="I9" s="189"/>
      <c r="J9" s="189"/>
    </row>
    <row r="10" spans="1:10" ht="17.399999999999999" x14ac:dyDescent="0.3">
      <c r="A10" s="189" t="s">
        <v>100</v>
      </c>
      <c r="B10" s="189"/>
      <c r="C10" s="189"/>
      <c r="D10" s="189"/>
      <c r="E10" s="189"/>
      <c r="F10" s="189"/>
      <c r="G10" s="189"/>
      <c r="H10" s="189"/>
      <c r="I10" s="189"/>
      <c r="J10" s="189"/>
    </row>
    <row r="12" spans="1:10" ht="33" customHeight="1" thickBot="1" x14ac:dyDescent="0.35">
      <c r="A12" s="110"/>
      <c r="B12" s="110"/>
      <c r="C12" s="110"/>
      <c r="D12" s="110"/>
      <c r="E12" s="110"/>
      <c r="F12" s="110"/>
      <c r="G12" s="110"/>
      <c r="H12" s="110"/>
      <c r="I12" s="110"/>
      <c r="J12" s="111" t="s">
        <v>8</v>
      </c>
    </row>
    <row r="13" spans="1:10" ht="96" customHeight="1" thickBot="1" x14ac:dyDescent="0.35">
      <c r="A13" s="112" t="s">
        <v>101</v>
      </c>
      <c r="B13" s="8" t="s">
        <v>9</v>
      </c>
      <c r="C13" s="8" t="s">
        <v>10</v>
      </c>
      <c r="D13" s="8" t="s">
        <v>11</v>
      </c>
      <c r="E13" s="8" t="s">
        <v>12</v>
      </c>
      <c r="F13" s="8" t="s">
        <v>13</v>
      </c>
      <c r="G13" s="8" t="s">
        <v>14</v>
      </c>
      <c r="H13" s="8" t="s">
        <v>15</v>
      </c>
      <c r="I13" s="8" t="str">
        <f>"Variance (Test Year vs. " &amp; F13 &amp;")"</f>
        <v>Variance (Test Year vs. 2018 Actuals)</v>
      </c>
      <c r="J13" s="113" t="str">
        <f>"Variance (Test Year vs. " &amp; B13</f>
        <v>Variance (Test Year vs. Last Rebasing Year (2015 Board-Approved)</v>
      </c>
    </row>
    <row r="14" spans="1:10" ht="15" thickBot="1" x14ac:dyDescent="0.35">
      <c r="A14" s="13" t="s">
        <v>16</v>
      </c>
      <c r="B14" s="14" t="s">
        <v>17</v>
      </c>
      <c r="C14" s="14" t="s">
        <v>17</v>
      </c>
      <c r="D14" s="14" t="s">
        <v>17</v>
      </c>
      <c r="E14" s="14" t="s">
        <v>17</v>
      </c>
      <c r="F14" s="14" t="s">
        <v>17</v>
      </c>
      <c r="G14" s="14" t="s">
        <v>17</v>
      </c>
      <c r="H14" s="14" t="s">
        <v>17</v>
      </c>
      <c r="I14" s="14"/>
      <c r="J14" s="99"/>
    </row>
    <row r="15" spans="1:10" x14ac:dyDescent="0.3">
      <c r="A15" s="114"/>
      <c r="B15" s="115"/>
      <c r="C15" s="116"/>
      <c r="D15" s="116"/>
      <c r="E15" s="116"/>
      <c r="F15" s="116"/>
      <c r="G15" s="116"/>
      <c r="H15" s="116"/>
      <c r="I15" s="117"/>
      <c r="J15" s="118"/>
    </row>
    <row r="16" spans="1:10" x14ac:dyDescent="0.3">
      <c r="A16" s="119" t="s">
        <v>54</v>
      </c>
      <c r="B16" s="120"/>
      <c r="C16" s="120"/>
      <c r="D16" s="120"/>
      <c r="E16" s="121"/>
      <c r="F16" s="121"/>
      <c r="G16" s="121"/>
      <c r="H16" s="121"/>
      <c r="I16" s="120"/>
      <c r="J16" s="122"/>
    </row>
    <row r="17" spans="1:10" x14ac:dyDescent="0.3">
      <c r="A17" s="123" t="s">
        <v>55</v>
      </c>
      <c r="B17" s="124">
        <v>0</v>
      </c>
      <c r="C17" s="124">
        <v>6299307.6199999992</v>
      </c>
      <c r="D17" s="124">
        <v>7609330.3600000003</v>
      </c>
      <c r="E17" s="124">
        <v>6687144.0499999989</v>
      </c>
      <c r="F17" s="124">
        <v>6532268.5721951919</v>
      </c>
      <c r="G17" s="124">
        <v>6756055.04</v>
      </c>
      <c r="H17" s="124">
        <v>6007911.9400000004</v>
      </c>
      <c r="I17" s="121">
        <f t="shared" ref="I17:I29" si="0">H17-F17</f>
        <v>-524356.63219519146</v>
      </c>
      <c r="J17" s="122">
        <f t="shared" ref="J17:J29" si="1">H17-B17</f>
        <v>6007911.9400000004</v>
      </c>
    </row>
    <row r="18" spans="1:10" x14ac:dyDescent="0.3">
      <c r="A18" s="123" t="s">
        <v>56</v>
      </c>
      <c r="B18" s="124">
        <v>0</v>
      </c>
      <c r="C18" s="124">
        <v>2641790.15</v>
      </c>
      <c r="D18" s="124">
        <v>2943410.7100000004</v>
      </c>
      <c r="E18" s="124">
        <v>3229515.5000000005</v>
      </c>
      <c r="F18" s="124">
        <v>4662469.8643143363</v>
      </c>
      <c r="G18" s="124">
        <v>5225930.63</v>
      </c>
      <c r="H18" s="124">
        <v>5474479.5500000007</v>
      </c>
      <c r="I18" s="121">
        <f t="shared" si="0"/>
        <v>812009.68568566442</v>
      </c>
      <c r="J18" s="122">
        <f t="shared" si="1"/>
        <v>5474479.5500000007</v>
      </c>
    </row>
    <row r="19" spans="1:10" x14ac:dyDescent="0.3">
      <c r="A19" s="123" t="s">
        <v>57</v>
      </c>
      <c r="B19" s="124">
        <v>0</v>
      </c>
      <c r="C19" s="124">
        <v>5564186.2599999998</v>
      </c>
      <c r="D19" s="124">
        <v>5279707.0300000012</v>
      </c>
      <c r="E19" s="124">
        <v>5550919.6099999994</v>
      </c>
      <c r="F19" s="124">
        <v>5954705.9098736886</v>
      </c>
      <c r="G19" s="124">
        <v>5625150.4700000007</v>
      </c>
      <c r="H19" s="124">
        <v>5552392.7899999991</v>
      </c>
      <c r="I19" s="121">
        <f t="shared" si="0"/>
        <v>-402313.11987368949</v>
      </c>
      <c r="J19" s="122">
        <f t="shared" si="1"/>
        <v>5552392.7899999991</v>
      </c>
    </row>
    <row r="20" spans="1:10" x14ac:dyDescent="0.3">
      <c r="A20" s="123" t="s">
        <v>58</v>
      </c>
      <c r="B20" s="124">
        <v>0</v>
      </c>
      <c r="C20" s="124">
        <v>16119292.529999994</v>
      </c>
      <c r="D20" s="124">
        <v>16798819.490000006</v>
      </c>
      <c r="E20" s="124">
        <v>20320886.099999998</v>
      </c>
      <c r="F20" s="124">
        <v>19560904.192051265</v>
      </c>
      <c r="G20" s="124">
        <v>17009642.179999992</v>
      </c>
      <c r="H20" s="124">
        <v>17174867.18</v>
      </c>
      <c r="I20" s="121">
        <f t="shared" si="0"/>
        <v>-2386037.0120512657</v>
      </c>
      <c r="J20" s="122">
        <f t="shared" si="1"/>
        <v>17174867.18</v>
      </c>
    </row>
    <row r="21" spans="1:10" x14ac:dyDescent="0.3">
      <c r="A21" s="123" t="s">
        <v>59</v>
      </c>
      <c r="B21" s="125">
        <v>0</v>
      </c>
      <c r="C21" s="125">
        <v>16449941.109999999</v>
      </c>
      <c r="D21" s="125">
        <v>15246162.359999998</v>
      </c>
      <c r="E21" s="125">
        <v>15942007.120000007</v>
      </c>
      <c r="F21" s="125">
        <v>27372144.72971997</v>
      </c>
      <c r="G21" s="125">
        <v>16537781.92999999</v>
      </c>
      <c r="H21" s="125">
        <v>16645293.440000001</v>
      </c>
      <c r="I21" s="121">
        <f t="shared" si="0"/>
        <v>-10726851.289719969</v>
      </c>
      <c r="J21" s="122">
        <f t="shared" si="1"/>
        <v>16645293.440000001</v>
      </c>
    </row>
    <row r="22" spans="1:10" x14ac:dyDescent="0.3">
      <c r="A22" s="123" t="s">
        <v>60</v>
      </c>
      <c r="B22" s="124">
        <v>0</v>
      </c>
      <c r="C22" s="124">
        <v>2346523.9299999997</v>
      </c>
      <c r="D22" s="124">
        <v>2394209.7399999993</v>
      </c>
      <c r="E22" s="124">
        <v>2240337.23</v>
      </c>
      <c r="F22" s="124">
        <v>2908404.69006522</v>
      </c>
      <c r="G22" s="124">
        <v>2791532.8999999994</v>
      </c>
      <c r="H22" s="124">
        <v>2706540.2899999996</v>
      </c>
      <c r="I22" s="121">
        <f t="shared" si="0"/>
        <v>-201864.40006522043</v>
      </c>
      <c r="J22" s="122">
        <f t="shared" si="1"/>
        <v>2706540.2899999996</v>
      </c>
    </row>
    <row r="23" spans="1:10" x14ac:dyDescent="0.3">
      <c r="A23" s="123" t="s">
        <v>61</v>
      </c>
      <c r="B23" s="124">
        <v>0</v>
      </c>
      <c r="C23" s="124">
        <v>5403068.5200000014</v>
      </c>
      <c r="D23" s="124">
        <v>5434323.9700000007</v>
      </c>
      <c r="E23" s="124">
        <v>6255443.5000000075</v>
      </c>
      <c r="F23" s="124">
        <v>7150328.9491419466</v>
      </c>
      <c r="G23" s="124">
        <v>8679731.3800000064</v>
      </c>
      <c r="H23" s="124">
        <v>8748093.0400000103</v>
      </c>
      <c r="I23" s="121">
        <f t="shared" si="0"/>
        <v>1597764.0908580637</v>
      </c>
      <c r="J23" s="122">
        <f t="shared" si="1"/>
        <v>8748093.0400000103</v>
      </c>
    </row>
    <row r="24" spans="1:10" x14ac:dyDescent="0.3">
      <c r="A24" s="123" t="s">
        <v>62</v>
      </c>
      <c r="B24" s="124">
        <v>0</v>
      </c>
      <c r="C24" s="124">
        <v>10150968.389999988</v>
      </c>
      <c r="D24" s="124">
        <v>9985319.9099999946</v>
      </c>
      <c r="E24" s="124">
        <v>11648323.790000003</v>
      </c>
      <c r="F24" s="124">
        <v>10861060.106925048</v>
      </c>
      <c r="G24" s="124">
        <v>9563039.9900000002</v>
      </c>
      <c r="H24" s="124">
        <v>9573222.6299999952</v>
      </c>
      <c r="I24" s="121">
        <f t="shared" si="0"/>
        <v>-1287837.4769250527</v>
      </c>
      <c r="J24" s="122">
        <f t="shared" si="1"/>
        <v>9573222.6299999952</v>
      </c>
    </row>
    <row r="25" spans="1:10" x14ac:dyDescent="0.3">
      <c r="A25" s="123" t="s">
        <v>63</v>
      </c>
      <c r="B25" s="124">
        <v>0</v>
      </c>
      <c r="C25" s="124">
        <v>11173260.180000002</v>
      </c>
      <c r="D25" s="124">
        <v>18050198.550000004</v>
      </c>
      <c r="E25" s="124">
        <v>11453072.340000002</v>
      </c>
      <c r="F25" s="124">
        <v>14658882.819980681</v>
      </c>
      <c r="G25" s="124">
        <v>15255534.029999997</v>
      </c>
      <c r="H25" s="124">
        <v>13078885.950000001</v>
      </c>
      <c r="I25" s="121">
        <f t="shared" si="0"/>
        <v>-1579996.8699806798</v>
      </c>
      <c r="J25" s="122">
        <f t="shared" si="1"/>
        <v>13078885.950000001</v>
      </c>
    </row>
    <row r="26" spans="1:10" x14ac:dyDescent="0.3">
      <c r="A26" s="123" t="s">
        <v>64</v>
      </c>
      <c r="B26" s="126">
        <v>0</v>
      </c>
      <c r="C26" s="126">
        <v>19517271.249999989</v>
      </c>
      <c r="D26" s="126">
        <v>19512131.999999993</v>
      </c>
      <c r="E26" s="124">
        <v>20531663.369999997</v>
      </c>
      <c r="F26" s="124">
        <v>19353370.843162723</v>
      </c>
      <c r="G26" s="124">
        <v>20262175.759999987</v>
      </c>
      <c r="H26" s="124">
        <v>21785204.64000003</v>
      </c>
      <c r="I26" s="121">
        <f t="shared" si="0"/>
        <v>2431833.7968373075</v>
      </c>
      <c r="J26" s="122">
        <f t="shared" si="1"/>
        <v>21785204.64000003</v>
      </c>
    </row>
    <row r="27" spans="1:10" x14ac:dyDescent="0.3">
      <c r="A27" s="123" t="s">
        <v>65</v>
      </c>
      <c r="B27" s="126">
        <v>0</v>
      </c>
      <c r="C27" s="126">
        <v>10117029.569999998</v>
      </c>
      <c r="D27" s="126">
        <v>9813381.7300000004</v>
      </c>
      <c r="E27" s="124">
        <v>11049431.390000006</v>
      </c>
      <c r="F27" s="124">
        <v>10142794.843470098</v>
      </c>
      <c r="G27" s="124">
        <v>10986469.010000005</v>
      </c>
      <c r="H27" s="124">
        <v>10991917.920000004</v>
      </c>
      <c r="I27" s="121">
        <f t="shared" si="0"/>
        <v>849123.0765299052</v>
      </c>
      <c r="J27" s="122">
        <f t="shared" si="1"/>
        <v>10991917.920000004</v>
      </c>
    </row>
    <row r="28" spans="1:10" x14ac:dyDescent="0.3">
      <c r="A28" s="123" t="s">
        <v>66</v>
      </c>
      <c r="B28" s="124">
        <v>0</v>
      </c>
      <c r="C28" s="124">
        <v>10357185.319999998</v>
      </c>
      <c r="D28" s="124">
        <v>13391574.100000005</v>
      </c>
      <c r="E28" s="124">
        <v>11425499.84</v>
      </c>
      <c r="F28" s="124">
        <v>10449002.919999998</v>
      </c>
      <c r="G28" s="124">
        <v>12300725.739999996</v>
      </c>
      <c r="H28" s="124">
        <v>12646754.780000005</v>
      </c>
      <c r="I28" s="121">
        <f t="shared" si="0"/>
        <v>2197751.8600000069</v>
      </c>
      <c r="J28" s="122">
        <f t="shared" si="1"/>
        <v>12646754.780000005</v>
      </c>
    </row>
    <row r="29" spans="1:10" x14ac:dyDescent="0.3">
      <c r="A29" s="114" t="s">
        <v>102</v>
      </c>
      <c r="B29" s="127">
        <v>0</v>
      </c>
      <c r="C29" s="127">
        <f t="shared" ref="C29:H29" si="2">SUM(C17:C28)</f>
        <v>116139824.82999995</v>
      </c>
      <c r="D29" s="127">
        <f t="shared" si="2"/>
        <v>126458569.95000002</v>
      </c>
      <c r="E29" s="127">
        <f t="shared" si="2"/>
        <v>126334243.84000002</v>
      </c>
      <c r="F29" s="127">
        <f t="shared" si="2"/>
        <v>139606338.44090015</v>
      </c>
      <c r="G29" s="127">
        <f t="shared" si="2"/>
        <v>130993769.05999997</v>
      </c>
      <c r="H29" s="127">
        <f t="shared" si="2"/>
        <v>130385564.15000005</v>
      </c>
      <c r="I29" s="121">
        <f t="shared" si="0"/>
        <v>-9220774.2909000963</v>
      </c>
      <c r="J29" s="122">
        <f t="shared" si="1"/>
        <v>130385564.15000005</v>
      </c>
    </row>
    <row r="30" spans="1:10" x14ac:dyDescent="0.3">
      <c r="A30" s="114"/>
      <c r="B30" s="128"/>
      <c r="C30" s="128"/>
      <c r="D30" s="128"/>
      <c r="E30" s="127"/>
      <c r="F30" s="127"/>
      <c r="G30" s="127"/>
      <c r="H30" s="127"/>
      <c r="I30" s="121"/>
      <c r="J30" s="122"/>
    </row>
    <row r="31" spans="1:10" x14ac:dyDescent="0.3">
      <c r="A31" s="119" t="s">
        <v>103</v>
      </c>
      <c r="B31" s="120"/>
      <c r="C31" s="120"/>
      <c r="D31" s="120"/>
      <c r="E31" s="121"/>
      <c r="F31" s="121"/>
      <c r="G31" s="121"/>
      <c r="H31" s="121"/>
      <c r="I31" s="121"/>
      <c r="J31" s="122"/>
    </row>
    <row r="32" spans="1:10" x14ac:dyDescent="0.3">
      <c r="A32" s="123" t="s">
        <v>68</v>
      </c>
      <c r="B32" s="126">
        <v>0</v>
      </c>
      <c r="C32" s="126">
        <v>15699918.51</v>
      </c>
      <c r="D32" s="126">
        <v>13365703.709999999</v>
      </c>
      <c r="E32" s="124">
        <v>15527683.099999996</v>
      </c>
      <c r="F32" s="124">
        <v>14975283.25249999</v>
      </c>
      <c r="G32" s="124">
        <v>16234533.819999998</v>
      </c>
      <c r="H32" s="124">
        <v>20691923.800000001</v>
      </c>
      <c r="I32" s="121">
        <f>H32-F32</f>
        <v>5716640.5475000106</v>
      </c>
      <c r="J32" s="122">
        <f>H32-B32</f>
        <v>20691923.800000001</v>
      </c>
    </row>
    <row r="33" spans="1:10" x14ac:dyDescent="0.3">
      <c r="A33" s="123" t="s">
        <v>69</v>
      </c>
      <c r="B33" s="124">
        <v>0</v>
      </c>
      <c r="C33" s="124">
        <v>10770490.07</v>
      </c>
      <c r="D33" s="124">
        <v>10267627.140000001</v>
      </c>
      <c r="E33" s="124">
        <v>9243334.7400000002</v>
      </c>
      <c r="F33" s="124">
        <v>8041994.7425000016</v>
      </c>
      <c r="G33" s="124">
        <v>12436928.139999999</v>
      </c>
      <c r="H33" s="124">
        <v>12576185.390000001</v>
      </c>
      <c r="I33" s="121">
        <f>H33-F33</f>
        <v>4534190.647499999</v>
      </c>
      <c r="J33" s="122">
        <f>H33-B33</f>
        <v>12576185.390000001</v>
      </c>
    </row>
    <row r="34" spans="1:10" x14ac:dyDescent="0.3">
      <c r="A34" s="123" t="s">
        <v>70</v>
      </c>
      <c r="B34" s="129">
        <v>0</v>
      </c>
      <c r="C34" s="129">
        <v>11404102.639999995</v>
      </c>
      <c r="D34" s="129">
        <v>11575617.029999999</v>
      </c>
      <c r="E34" s="129">
        <v>11502242.639999997</v>
      </c>
      <c r="F34" s="124">
        <v>10531541.522500003</v>
      </c>
      <c r="G34" s="129">
        <v>10564869.280000001</v>
      </c>
      <c r="H34" s="129">
        <v>11270884.940000003</v>
      </c>
      <c r="I34" s="121">
        <f>H34-F34</f>
        <v>739343.41750000045</v>
      </c>
      <c r="J34" s="122">
        <f>H34-B34</f>
        <v>11270884.940000003</v>
      </c>
    </row>
    <row r="35" spans="1:10" x14ac:dyDescent="0.3">
      <c r="A35" s="123" t="s">
        <v>71</v>
      </c>
      <c r="B35" s="129">
        <v>0</v>
      </c>
      <c r="C35" s="129">
        <v>3091502.5599999996</v>
      </c>
      <c r="D35" s="129">
        <v>2892742.5200000005</v>
      </c>
      <c r="E35" s="129">
        <v>3285200.129999999</v>
      </c>
      <c r="F35" s="124">
        <v>4157570.8025000012</v>
      </c>
      <c r="G35" s="129">
        <v>4741055.1500000022</v>
      </c>
      <c r="H35" s="129">
        <v>4863895.870000001</v>
      </c>
      <c r="I35" s="121">
        <f>H35-F35</f>
        <v>706325.06749999989</v>
      </c>
      <c r="J35" s="122">
        <f>H35-B35</f>
        <v>4863895.870000001</v>
      </c>
    </row>
    <row r="36" spans="1:10" x14ac:dyDescent="0.3">
      <c r="A36" s="114" t="s">
        <v>102</v>
      </c>
      <c r="B36" s="127">
        <v>0</v>
      </c>
      <c r="C36" s="127">
        <f t="shared" ref="C36:H36" si="3">SUM(C32:C35)</f>
        <v>40966013.779999994</v>
      </c>
      <c r="D36" s="127">
        <f t="shared" si="3"/>
        <v>38101690.400000006</v>
      </c>
      <c r="E36" s="127">
        <f t="shared" si="3"/>
        <v>39558460.609999985</v>
      </c>
      <c r="F36" s="127">
        <f t="shared" si="3"/>
        <v>37706390.319999993</v>
      </c>
      <c r="G36" s="127">
        <f t="shared" si="3"/>
        <v>43977386.390000001</v>
      </c>
      <c r="H36" s="127">
        <f t="shared" si="3"/>
        <v>49402890</v>
      </c>
      <c r="I36" s="121">
        <f>H36-F36</f>
        <v>11696499.680000007</v>
      </c>
      <c r="J36" s="122">
        <f>H36-B36</f>
        <v>49402890</v>
      </c>
    </row>
    <row r="37" spans="1:10" x14ac:dyDescent="0.3">
      <c r="A37" s="114"/>
      <c r="B37" s="128"/>
      <c r="C37" s="128"/>
      <c r="D37" s="128"/>
      <c r="E37" s="127"/>
      <c r="F37" s="127"/>
      <c r="G37" s="127"/>
      <c r="H37" s="127"/>
      <c r="I37" s="121"/>
      <c r="J37" s="122"/>
    </row>
    <row r="38" spans="1:10" x14ac:dyDescent="0.3">
      <c r="A38" s="119" t="s">
        <v>104</v>
      </c>
      <c r="B38" s="120"/>
      <c r="C38" s="120"/>
      <c r="D38" s="120"/>
      <c r="E38" s="121"/>
      <c r="F38" s="121"/>
      <c r="G38" s="121"/>
      <c r="H38" s="121"/>
      <c r="I38" s="121"/>
      <c r="J38" s="122"/>
    </row>
    <row r="39" spans="1:10" x14ac:dyDescent="0.3">
      <c r="A39" s="123" t="s">
        <v>72</v>
      </c>
      <c r="B39" s="126">
        <v>0</v>
      </c>
      <c r="C39" s="126">
        <v>710000</v>
      </c>
      <c r="D39" s="126">
        <v>910000</v>
      </c>
      <c r="E39" s="124">
        <v>800113.49</v>
      </c>
      <c r="F39" s="124">
        <v>819887</v>
      </c>
      <c r="G39" s="124">
        <v>826200</v>
      </c>
      <c r="H39" s="124">
        <v>859578.48</v>
      </c>
      <c r="I39" s="121">
        <f>H39-F39</f>
        <v>39691.479999999981</v>
      </c>
      <c r="J39" s="122">
        <f>H39-B39</f>
        <v>859578.48</v>
      </c>
    </row>
    <row r="40" spans="1:10" x14ac:dyDescent="0.3">
      <c r="A40" s="114" t="s">
        <v>102</v>
      </c>
      <c r="B40" s="127">
        <v>0</v>
      </c>
      <c r="C40" s="127">
        <f t="shared" ref="C40:H40" si="4">SUM(C39)</f>
        <v>710000</v>
      </c>
      <c r="D40" s="127">
        <f t="shared" si="4"/>
        <v>910000</v>
      </c>
      <c r="E40" s="127">
        <f t="shared" si="4"/>
        <v>800113.49</v>
      </c>
      <c r="F40" s="127">
        <f t="shared" si="4"/>
        <v>819887</v>
      </c>
      <c r="G40" s="127">
        <f t="shared" si="4"/>
        <v>826200</v>
      </c>
      <c r="H40" s="127">
        <f t="shared" si="4"/>
        <v>859578.48</v>
      </c>
      <c r="I40" s="121">
        <f>H40-F40</f>
        <v>39691.479999999981</v>
      </c>
      <c r="J40" s="122">
        <f>H40-B40</f>
        <v>859578.48</v>
      </c>
    </row>
    <row r="41" spans="1:10" x14ac:dyDescent="0.3">
      <c r="A41" s="114"/>
      <c r="B41" s="128"/>
      <c r="C41" s="128"/>
      <c r="D41" s="128"/>
      <c r="E41" s="127"/>
      <c r="F41" s="127"/>
      <c r="G41" s="127"/>
      <c r="H41" s="127"/>
      <c r="I41" s="121"/>
      <c r="J41" s="122"/>
    </row>
    <row r="42" spans="1:10" x14ac:dyDescent="0.3">
      <c r="A42" s="119" t="s">
        <v>73</v>
      </c>
      <c r="B42" s="121"/>
      <c r="C42" s="121"/>
      <c r="D42" s="121"/>
      <c r="E42" s="121"/>
      <c r="F42" s="121"/>
      <c r="G42" s="121"/>
      <c r="H42" s="121"/>
      <c r="I42" s="121"/>
      <c r="J42" s="122"/>
    </row>
    <row r="43" spans="1:10" x14ac:dyDescent="0.3">
      <c r="A43" s="123" t="s">
        <v>74</v>
      </c>
      <c r="B43" s="129">
        <v>0</v>
      </c>
      <c r="C43" s="129">
        <v>4619608.4099999908</v>
      </c>
      <c r="D43" s="129">
        <v>5177628.490000003</v>
      </c>
      <c r="E43" s="129">
        <v>5137366.3599999994</v>
      </c>
      <c r="F43" s="124">
        <v>4604409.0487397462</v>
      </c>
      <c r="G43" s="129">
        <v>4822346.6999999993</v>
      </c>
      <c r="H43" s="129">
        <v>4955163.3000000045</v>
      </c>
      <c r="I43" s="121">
        <f>H43-F43</f>
        <v>350754.25126025826</v>
      </c>
      <c r="J43" s="122">
        <f>H43-B43</f>
        <v>4955163.3000000045</v>
      </c>
    </row>
    <row r="44" spans="1:10" x14ac:dyDescent="0.3">
      <c r="A44" s="123" t="s">
        <v>75</v>
      </c>
      <c r="B44" s="126">
        <v>0</v>
      </c>
      <c r="C44" s="126">
        <v>2522954.46</v>
      </c>
      <c r="D44" s="126">
        <v>2666560.5500000012</v>
      </c>
      <c r="E44" s="124">
        <v>2496328.4200000004</v>
      </c>
      <c r="F44" s="124">
        <v>2554962.5103908274</v>
      </c>
      <c r="G44" s="124">
        <v>2765447.9000000004</v>
      </c>
      <c r="H44" s="124">
        <v>2863329.7299999995</v>
      </c>
      <c r="I44" s="121">
        <f>H44-F44</f>
        <v>308367.21960917208</v>
      </c>
      <c r="J44" s="122">
        <f>H44-B44</f>
        <v>2863329.7299999995</v>
      </c>
    </row>
    <row r="45" spans="1:10" x14ac:dyDescent="0.3">
      <c r="A45" s="123" t="s">
        <v>76</v>
      </c>
      <c r="B45" s="126">
        <v>0</v>
      </c>
      <c r="C45" s="126">
        <v>6993971.7199999997</v>
      </c>
      <c r="D45" s="126">
        <v>7330509.2000000039</v>
      </c>
      <c r="E45" s="124">
        <v>7025999.8400000026</v>
      </c>
      <c r="F45" s="124">
        <v>7891271.2608694285</v>
      </c>
      <c r="G45" s="124">
        <v>7866386.2300000032</v>
      </c>
      <c r="H45" s="124">
        <v>8089477.1600000039</v>
      </c>
      <c r="I45" s="121">
        <f>H45-F45</f>
        <v>198205.89913057536</v>
      </c>
      <c r="J45" s="122">
        <f>H45-B45</f>
        <v>8089477.1600000039</v>
      </c>
    </row>
    <row r="46" spans="1:10" x14ac:dyDescent="0.3">
      <c r="A46" s="114" t="s">
        <v>102</v>
      </c>
      <c r="B46" s="127">
        <v>0</v>
      </c>
      <c r="C46" s="127">
        <f t="shared" ref="C46:H46" si="5">SUM(C43:C45)</f>
        <v>14136534.589999991</v>
      </c>
      <c r="D46" s="127">
        <f t="shared" si="5"/>
        <v>15174698.24000001</v>
      </c>
      <c r="E46" s="127">
        <f t="shared" si="5"/>
        <v>14659694.620000001</v>
      </c>
      <c r="F46" s="127">
        <f t="shared" si="5"/>
        <v>15050642.820000002</v>
      </c>
      <c r="G46" s="127">
        <f t="shared" si="5"/>
        <v>15454180.830000002</v>
      </c>
      <c r="H46" s="127">
        <f t="shared" si="5"/>
        <v>15907970.190000009</v>
      </c>
      <c r="I46" s="121">
        <f>H46-F46</f>
        <v>857327.37000000663</v>
      </c>
      <c r="J46" s="122">
        <f>H46-B46</f>
        <v>15907970.190000009</v>
      </c>
    </row>
    <row r="47" spans="1:10" x14ac:dyDescent="0.3">
      <c r="A47" s="114"/>
      <c r="B47" s="128"/>
      <c r="C47" s="128"/>
      <c r="D47" s="128"/>
      <c r="E47" s="127"/>
      <c r="F47" s="127"/>
      <c r="G47" s="127"/>
      <c r="H47" s="127"/>
      <c r="I47" s="121"/>
      <c r="J47" s="122"/>
    </row>
    <row r="48" spans="1:10" x14ac:dyDescent="0.3">
      <c r="A48" s="119" t="s">
        <v>77</v>
      </c>
      <c r="B48" s="120"/>
      <c r="C48" s="120"/>
      <c r="D48" s="120"/>
      <c r="E48" s="121"/>
      <c r="F48" s="121"/>
      <c r="G48" s="121"/>
      <c r="H48" s="121"/>
      <c r="I48" s="121"/>
      <c r="J48" s="122"/>
    </row>
    <row r="49" spans="1:10" x14ac:dyDescent="0.3">
      <c r="A49" s="123" t="s">
        <v>78</v>
      </c>
      <c r="B49" s="124">
        <v>0</v>
      </c>
      <c r="C49" s="124">
        <v>2681974.1599999997</v>
      </c>
      <c r="D49" s="124">
        <v>2925892.7799999993</v>
      </c>
      <c r="E49" s="124">
        <v>2968187.8899999987</v>
      </c>
      <c r="F49" s="124">
        <v>3221519.5408749301</v>
      </c>
      <c r="G49" s="124">
        <v>3262057.02</v>
      </c>
      <c r="H49" s="124">
        <v>3356975.2700000005</v>
      </c>
      <c r="I49" s="121">
        <f>H49-F49</f>
        <v>135455.72912507039</v>
      </c>
      <c r="J49" s="122">
        <f>H49-B49</f>
        <v>3356975.2700000005</v>
      </c>
    </row>
    <row r="50" spans="1:10" x14ac:dyDescent="0.3">
      <c r="A50" s="123" t="s">
        <v>79</v>
      </c>
      <c r="B50" s="129">
        <v>0</v>
      </c>
      <c r="C50" s="129">
        <v>27882468.090000007</v>
      </c>
      <c r="D50" s="129">
        <v>28298909.529999997</v>
      </c>
      <c r="E50" s="129">
        <v>30933557.359999996</v>
      </c>
      <c r="F50" s="124">
        <v>31371265.57272362</v>
      </c>
      <c r="G50" s="129">
        <v>35312686.069999993</v>
      </c>
      <c r="H50" s="129">
        <v>35585418.590000004</v>
      </c>
      <c r="I50" s="121">
        <f>H50-F50</f>
        <v>4214153.0172763839</v>
      </c>
      <c r="J50" s="122">
        <f>H50-B50</f>
        <v>35585418.590000004</v>
      </c>
    </row>
    <row r="51" spans="1:10" x14ac:dyDescent="0.3">
      <c r="A51" s="123" t="s">
        <v>80</v>
      </c>
      <c r="B51" s="129">
        <v>0</v>
      </c>
      <c r="C51" s="129">
        <v>1159084.2500000005</v>
      </c>
      <c r="D51" s="129">
        <v>1370226.0100000009</v>
      </c>
      <c r="E51" s="129">
        <v>1581378.1799999997</v>
      </c>
      <c r="F51" s="124">
        <v>3233327.5943148527</v>
      </c>
      <c r="G51" s="129">
        <v>1620055.06</v>
      </c>
      <c r="H51" s="129">
        <v>1720896.6400000013</v>
      </c>
      <c r="I51" s="121">
        <f>H51-F51</f>
        <v>-1512430.9543148514</v>
      </c>
      <c r="J51" s="122">
        <f>H51-B51</f>
        <v>1720896.6400000013</v>
      </c>
    </row>
    <row r="52" spans="1:10" x14ac:dyDescent="0.3">
      <c r="A52" s="123" t="s">
        <v>81</v>
      </c>
      <c r="B52" s="126">
        <v>0</v>
      </c>
      <c r="C52" s="126">
        <v>2652879.69</v>
      </c>
      <c r="D52" s="126">
        <v>2449362.4300000006</v>
      </c>
      <c r="E52" s="124">
        <v>2869036.5599999991</v>
      </c>
      <c r="F52" s="124">
        <v>3173631.3720866074</v>
      </c>
      <c r="G52" s="124">
        <v>3291504.9899999998</v>
      </c>
      <c r="H52" s="124">
        <v>3366722.04</v>
      </c>
      <c r="I52" s="121">
        <f>H52-F52</f>
        <v>193090.66791339265</v>
      </c>
      <c r="J52" s="122">
        <f>H52-B52</f>
        <v>3366722.04</v>
      </c>
    </row>
    <row r="53" spans="1:10" x14ac:dyDescent="0.3">
      <c r="A53" s="114" t="s">
        <v>102</v>
      </c>
      <c r="B53" s="127">
        <v>0</v>
      </c>
      <c r="C53" s="127">
        <f t="shared" ref="C53:H53" si="6">SUM(C49:C52)</f>
        <v>34376406.190000005</v>
      </c>
      <c r="D53" s="127">
        <f t="shared" si="6"/>
        <v>35044390.75</v>
      </c>
      <c r="E53" s="127">
        <f t="shared" si="6"/>
        <v>38352159.989999995</v>
      </c>
      <c r="F53" s="127">
        <f t="shared" si="6"/>
        <v>40999744.080000006</v>
      </c>
      <c r="G53" s="127">
        <f t="shared" si="6"/>
        <v>43486303.140000001</v>
      </c>
      <c r="H53" s="127">
        <f t="shared" si="6"/>
        <v>44030012.540000007</v>
      </c>
      <c r="I53" s="121">
        <f>H53-F53</f>
        <v>3030268.4600000009</v>
      </c>
      <c r="J53" s="122">
        <f>H53-B53</f>
        <v>44030012.540000007</v>
      </c>
    </row>
    <row r="54" spans="1:10" x14ac:dyDescent="0.3">
      <c r="A54" s="114"/>
      <c r="B54" s="128"/>
      <c r="C54" s="128"/>
      <c r="D54" s="128"/>
      <c r="E54" s="127"/>
      <c r="F54" s="127"/>
      <c r="G54" s="127"/>
      <c r="H54" s="127"/>
      <c r="I54" s="121"/>
      <c r="J54" s="122"/>
    </row>
    <row r="55" spans="1:10" x14ac:dyDescent="0.3">
      <c r="A55" s="114" t="s">
        <v>105</v>
      </c>
      <c r="B55" s="115"/>
      <c r="C55" s="116"/>
      <c r="D55" s="116"/>
      <c r="E55" s="116"/>
      <c r="F55" s="116"/>
      <c r="G55" s="116"/>
      <c r="H55" s="116"/>
      <c r="I55" s="121"/>
      <c r="J55" s="118"/>
    </row>
    <row r="56" spans="1:10" x14ac:dyDescent="0.3">
      <c r="A56" s="123" t="s">
        <v>82</v>
      </c>
      <c r="B56" s="129">
        <v>0</v>
      </c>
      <c r="C56" s="129">
        <v>1103638.2599999954</v>
      </c>
      <c r="D56" s="129">
        <v>-104092.71999999974</v>
      </c>
      <c r="E56" s="129">
        <v>1596606.879999999</v>
      </c>
      <c r="F56" s="124">
        <v>-1441655.9543077289</v>
      </c>
      <c r="G56" s="129">
        <v>-1337082.300000001</v>
      </c>
      <c r="H56" s="129">
        <v>754113.08000000007</v>
      </c>
      <c r="I56" s="121">
        <f>H56-F56</f>
        <v>2195769.034307729</v>
      </c>
      <c r="J56" s="122">
        <f>H56-B56</f>
        <v>754113.08000000007</v>
      </c>
    </row>
    <row r="57" spans="1:10" x14ac:dyDescent="0.3">
      <c r="A57" s="114" t="s">
        <v>102</v>
      </c>
      <c r="B57" s="127">
        <v>0</v>
      </c>
      <c r="C57" s="127">
        <f t="shared" ref="C57:H57" si="7">SUM(C56:C56)</f>
        <v>1103638.2599999954</v>
      </c>
      <c r="D57" s="127">
        <f t="shared" si="7"/>
        <v>-104092.71999999974</v>
      </c>
      <c r="E57" s="127">
        <f t="shared" si="7"/>
        <v>1596606.879999999</v>
      </c>
      <c r="F57" s="127">
        <f t="shared" si="7"/>
        <v>-1441655.9543077289</v>
      </c>
      <c r="G57" s="127">
        <f t="shared" si="7"/>
        <v>-1337082.300000001</v>
      </c>
      <c r="H57" s="127">
        <f t="shared" si="7"/>
        <v>754113.08000000007</v>
      </c>
      <c r="I57" s="121">
        <f>H57-F57</f>
        <v>2195769.034307729</v>
      </c>
      <c r="J57" s="122">
        <f>H57-B57</f>
        <v>754113.08000000007</v>
      </c>
    </row>
    <row r="58" spans="1:10" x14ac:dyDescent="0.3">
      <c r="A58" s="114"/>
      <c r="B58" s="128"/>
      <c r="C58" s="128"/>
      <c r="D58" s="128"/>
      <c r="E58" s="127"/>
      <c r="F58" s="127"/>
      <c r="G58" s="127"/>
      <c r="H58" s="127"/>
      <c r="I58" s="121"/>
      <c r="J58" s="122"/>
    </row>
    <row r="59" spans="1:10" x14ac:dyDescent="0.3">
      <c r="A59" s="119" t="s">
        <v>83</v>
      </c>
      <c r="B59" s="121"/>
      <c r="C59" s="121"/>
      <c r="D59" s="121"/>
      <c r="E59" s="121"/>
      <c r="F59" s="121"/>
      <c r="G59" s="121"/>
      <c r="H59" s="121"/>
      <c r="I59" s="121"/>
      <c r="J59" s="122"/>
    </row>
    <row r="60" spans="1:10" x14ac:dyDescent="0.3">
      <c r="A60" s="123" t="s">
        <v>84</v>
      </c>
      <c r="B60" s="129">
        <v>0</v>
      </c>
      <c r="C60" s="129">
        <v>14550529.309999995</v>
      </c>
      <c r="D60" s="129">
        <v>15407554.560000002</v>
      </c>
      <c r="E60" s="129">
        <v>15337818.179999994</v>
      </c>
      <c r="F60" s="124">
        <v>15281252.819999997</v>
      </c>
      <c r="G60" s="129">
        <v>14650111.779999999</v>
      </c>
      <c r="H60" s="129">
        <v>15054662.320000008</v>
      </c>
      <c r="I60" s="121">
        <f>H60-F60</f>
        <v>-226590.49999998882</v>
      </c>
      <c r="J60" s="122">
        <f>H60-B60</f>
        <v>15054662.320000008</v>
      </c>
    </row>
    <row r="61" spans="1:10" x14ac:dyDescent="0.3">
      <c r="A61" s="123" t="s">
        <v>85</v>
      </c>
      <c r="B61" s="126">
        <v>0</v>
      </c>
      <c r="C61" s="126">
        <v>5214934.72</v>
      </c>
      <c r="D61" s="126">
        <v>5334076.9800000004</v>
      </c>
      <c r="E61" s="124">
        <v>1743595.18</v>
      </c>
      <c r="F61" s="124">
        <v>287253.70999999996</v>
      </c>
      <c r="G61" s="124">
        <v>356253.04</v>
      </c>
      <c r="H61" s="124">
        <v>366727.57</v>
      </c>
      <c r="I61" s="121">
        <f>H61-F61</f>
        <v>79473.860000000044</v>
      </c>
      <c r="J61" s="122">
        <f>H61-B61</f>
        <v>366727.57</v>
      </c>
    </row>
    <row r="62" spans="1:10" x14ac:dyDescent="0.3">
      <c r="A62" s="123" t="s">
        <v>86</v>
      </c>
      <c r="B62" s="124">
        <v>0</v>
      </c>
      <c r="C62" s="124">
        <v>2443093.5499999998</v>
      </c>
      <c r="D62" s="124">
        <v>2384241.88</v>
      </c>
      <c r="E62" s="124">
        <v>2635718.17</v>
      </c>
      <c r="F62" s="124">
        <v>2613859.3399999994</v>
      </c>
      <c r="G62" s="124">
        <v>2988222.9299999997</v>
      </c>
      <c r="H62" s="124">
        <v>3068930.12</v>
      </c>
      <c r="I62" s="121">
        <f>H62-F62</f>
        <v>455070.78000000073</v>
      </c>
      <c r="J62" s="122">
        <f>H62-B62</f>
        <v>3068930.12</v>
      </c>
    </row>
    <row r="63" spans="1:10" x14ac:dyDescent="0.3">
      <c r="A63" s="123" t="s">
        <v>87</v>
      </c>
      <c r="B63" s="129">
        <v>0</v>
      </c>
      <c r="C63" s="129">
        <v>5199267.5199999996</v>
      </c>
      <c r="D63" s="129">
        <v>4636205.62</v>
      </c>
      <c r="E63" s="129">
        <v>5594476.6800000006</v>
      </c>
      <c r="F63" s="124">
        <v>4887705.8499999996</v>
      </c>
      <c r="G63" s="129">
        <v>5406641.5399999991</v>
      </c>
      <c r="H63" s="129">
        <v>5549450.5899999999</v>
      </c>
      <c r="I63" s="121">
        <f>H63-F63</f>
        <v>661744.74000000022</v>
      </c>
      <c r="J63" s="122">
        <f>H63-B63</f>
        <v>5549450.5899999999</v>
      </c>
    </row>
    <row r="64" spans="1:10" x14ac:dyDescent="0.3">
      <c r="A64" s="114" t="s">
        <v>102</v>
      </c>
      <c r="B64" s="127">
        <v>0</v>
      </c>
      <c r="C64" s="127">
        <f t="shared" ref="C64:H64" si="8">SUM(C60:C63)</f>
        <v>27407825.099999994</v>
      </c>
      <c r="D64" s="127">
        <f t="shared" si="8"/>
        <v>27762079.040000003</v>
      </c>
      <c r="E64" s="127">
        <f t="shared" si="8"/>
        <v>25311608.209999993</v>
      </c>
      <c r="F64" s="127">
        <f t="shared" si="8"/>
        <v>23070071.719999999</v>
      </c>
      <c r="G64" s="127">
        <f t="shared" si="8"/>
        <v>23401229.289999999</v>
      </c>
      <c r="H64" s="127">
        <f t="shared" si="8"/>
        <v>24039770.600000009</v>
      </c>
      <c r="I64" s="121">
        <f>H64-F64</f>
        <v>969698.88000001013</v>
      </c>
      <c r="J64" s="122">
        <f>H64-B64</f>
        <v>24039770.600000009</v>
      </c>
    </row>
    <row r="65" spans="1:10" x14ac:dyDescent="0.3">
      <c r="A65" s="114"/>
      <c r="B65" s="128"/>
      <c r="C65" s="128"/>
      <c r="D65" s="128"/>
      <c r="E65" s="127"/>
      <c r="F65" s="127"/>
      <c r="G65" s="127"/>
      <c r="H65" s="127"/>
      <c r="I65" s="121"/>
      <c r="J65" s="122"/>
    </row>
    <row r="66" spans="1:10" x14ac:dyDescent="0.3">
      <c r="A66" s="119" t="s">
        <v>89</v>
      </c>
      <c r="B66" s="120"/>
      <c r="C66" s="120"/>
      <c r="D66" s="120"/>
      <c r="E66" s="121"/>
      <c r="F66" s="121"/>
      <c r="G66" s="121"/>
      <c r="H66" s="121"/>
      <c r="I66" s="121"/>
      <c r="J66" s="122"/>
    </row>
    <row r="67" spans="1:10" x14ac:dyDescent="0.3">
      <c r="A67" s="123" t="s">
        <v>106</v>
      </c>
      <c r="B67" s="126">
        <v>0</v>
      </c>
      <c r="C67" s="126">
        <v>8427119.3299999982</v>
      </c>
      <c r="D67" s="126">
        <v>7292404.1900000023</v>
      </c>
      <c r="E67" s="124">
        <v>6382153.8900000034</v>
      </c>
      <c r="F67" s="124">
        <v>6976509.5600000015</v>
      </c>
      <c r="G67" s="124">
        <v>7193526.2499999981</v>
      </c>
      <c r="H67" s="124">
        <v>6986638.040000001</v>
      </c>
      <c r="I67" s="121">
        <f>H67-F67</f>
        <v>10128.479999999516</v>
      </c>
      <c r="J67" s="122">
        <f>H67-B67</f>
        <v>6986638.040000001</v>
      </c>
    </row>
    <row r="68" spans="1:10" x14ac:dyDescent="0.3">
      <c r="A68" s="123" t="s">
        <v>107</v>
      </c>
      <c r="B68" s="126">
        <v>0</v>
      </c>
      <c r="C68" s="126">
        <v>2467951.3800000004</v>
      </c>
      <c r="D68" s="126">
        <v>2728630.0799999996</v>
      </c>
      <c r="E68" s="124">
        <v>2650528.5</v>
      </c>
      <c r="F68" s="124">
        <v>2741613.7499999995</v>
      </c>
      <c r="G68" s="124">
        <v>3123365.2</v>
      </c>
      <c r="H68" s="124">
        <v>3161327.36</v>
      </c>
      <c r="I68" s="121">
        <f>H68-F68</f>
        <v>419713.61000000034</v>
      </c>
      <c r="J68" s="122">
        <f>H68-B68</f>
        <v>3161327.36</v>
      </c>
    </row>
    <row r="69" spans="1:10" x14ac:dyDescent="0.3">
      <c r="A69" s="123" t="s">
        <v>108</v>
      </c>
      <c r="B69" s="126">
        <v>0</v>
      </c>
      <c r="C69" s="126">
        <v>5163323.46</v>
      </c>
      <c r="D69" s="126">
        <v>4969557.1599999983</v>
      </c>
      <c r="E69" s="124">
        <v>4574136.4899999974</v>
      </c>
      <c r="F69" s="124">
        <v>5281800.254307691</v>
      </c>
      <c r="G69" s="124">
        <v>5852371.9099999974</v>
      </c>
      <c r="H69" s="124">
        <v>6052683.9000000013</v>
      </c>
      <c r="I69" s="121">
        <f>H69-F69</f>
        <v>770883.6456923103</v>
      </c>
      <c r="J69" s="122">
        <f>H69-B69</f>
        <v>6052683.9000000013</v>
      </c>
    </row>
    <row r="70" spans="1:10" x14ac:dyDescent="0.3">
      <c r="A70" s="114" t="s">
        <v>102</v>
      </c>
      <c r="B70" s="127">
        <v>0</v>
      </c>
      <c r="C70" s="127">
        <f t="shared" ref="C70:H70" si="9">SUM(C67:C69)</f>
        <v>16058394.169999998</v>
      </c>
      <c r="D70" s="127">
        <f t="shared" si="9"/>
        <v>14990591.43</v>
      </c>
      <c r="E70" s="127">
        <f t="shared" si="9"/>
        <v>13606818.880000003</v>
      </c>
      <c r="F70" s="127">
        <f t="shared" si="9"/>
        <v>14999923.564307692</v>
      </c>
      <c r="G70" s="127">
        <f t="shared" si="9"/>
        <v>16169263.359999996</v>
      </c>
      <c r="H70" s="127">
        <f t="shared" si="9"/>
        <v>16200649.300000001</v>
      </c>
      <c r="I70" s="121">
        <f>H70-F70</f>
        <v>1200725.7356923092</v>
      </c>
      <c r="J70" s="122">
        <f>H70-B70</f>
        <v>16200649.300000001</v>
      </c>
    </row>
    <row r="71" spans="1:10" x14ac:dyDescent="0.3">
      <c r="A71" s="114"/>
      <c r="B71" s="128"/>
      <c r="C71" s="128"/>
      <c r="D71" s="128"/>
      <c r="E71" s="127"/>
      <c r="F71" s="127"/>
      <c r="G71" s="127"/>
      <c r="H71" s="127"/>
      <c r="I71" s="121"/>
      <c r="J71" s="122"/>
    </row>
    <row r="72" spans="1:10" x14ac:dyDescent="0.3">
      <c r="A72" s="119" t="s">
        <v>90</v>
      </c>
      <c r="B72" s="121"/>
      <c r="C72" s="121"/>
      <c r="D72" s="121"/>
      <c r="E72" s="121"/>
      <c r="F72" s="121"/>
      <c r="G72" s="121"/>
      <c r="H72" s="121"/>
      <c r="I72" s="121"/>
      <c r="J72" s="122"/>
    </row>
    <row r="73" spans="1:10" x14ac:dyDescent="0.3">
      <c r="A73" s="123" t="s">
        <v>109</v>
      </c>
      <c r="B73" s="129">
        <v>0</v>
      </c>
      <c r="C73" s="129">
        <v>12111734.91</v>
      </c>
      <c r="D73" s="129">
        <v>13401251.190000001</v>
      </c>
      <c r="E73" s="129">
        <v>13964979.830000002</v>
      </c>
      <c r="F73" s="124">
        <v>14313617.429999994</v>
      </c>
      <c r="G73" s="129">
        <v>15147122.050000003</v>
      </c>
      <c r="H73" s="129">
        <v>15859247.51</v>
      </c>
      <c r="I73" s="121">
        <f>H73-F73</f>
        <v>1545630.0800000057</v>
      </c>
      <c r="J73" s="122">
        <f>H73-B73</f>
        <v>15859247.51</v>
      </c>
    </row>
    <row r="74" spans="1:10" x14ac:dyDescent="0.3">
      <c r="A74" s="114" t="s">
        <v>102</v>
      </c>
      <c r="B74" s="127">
        <v>0</v>
      </c>
      <c r="C74" s="127">
        <f t="shared" ref="C74:H74" si="10">SUM(C73)</f>
        <v>12111734.91</v>
      </c>
      <c r="D74" s="127">
        <f t="shared" si="10"/>
        <v>13401251.190000001</v>
      </c>
      <c r="E74" s="127">
        <f t="shared" si="10"/>
        <v>13964979.830000002</v>
      </c>
      <c r="F74" s="127">
        <f t="shared" si="10"/>
        <v>14313617.429999994</v>
      </c>
      <c r="G74" s="127">
        <f t="shared" si="10"/>
        <v>15147122.050000003</v>
      </c>
      <c r="H74" s="127">
        <f t="shared" si="10"/>
        <v>15859247.51</v>
      </c>
      <c r="I74" s="121">
        <f>H74-F74</f>
        <v>1545630.0800000057</v>
      </c>
      <c r="J74" s="122">
        <f>H74-B74</f>
        <v>15859247.51</v>
      </c>
    </row>
    <row r="75" spans="1:10" x14ac:dyDescent="0.3">
      <c r="A75" s="114"/>
      <c r="B75" s="128"/>
      <c r="C75" s="128"/>
      <c r="D75" s="128"/>
      <c r="E75" s="127"/>
      <c r="F75" s="127"/>
      <c r="G75" s="127"/>
      <c r="H75" s="127"/>
      <c r="I75" s="121"/>
      <c r="J75" s="122"/>
    </row>
    <row r="76" spans="1:10" x14ac:dyDescent="0.3">
      <c r="A76" s="119" t="s">
        <v>91</v>
      </c>
      <c r="B76" s="130"/>
      <c r="C76" s="130"/>
      <c r="D76" s="130"/>
      <c r="E76" s="130"/>
      <c r="F76" s="130"/>
      <c r="G76" s="130"/>
      <c r="H76" s="130"/>
      <c r="I76" s="121"/>
      <c r="J76" s="122"/>
    </row>
    <row r="77" spans="1:10" x14ac:dyDescent="0.3">
      <c r="A77" s="123" t="s">
        <v>110</v>
      </c>
      <c r="B77" s="129">
        <v>0</v>
      </c>
      <c r="C77" s="129">
        <v>-10647169.1</v>
      </c>
      <c r="D77" s="129">
        <v>-11496023.310000001</v>
      </c>
      <c r="E77" s="129">
        <v>-11311168.380000001</v>
      </c>
      <c r="F77" s="124">
        <v>-10632713.160000002</v>
      </c>
      <c r="G77" s="129">
        <v>-11827517.279999999</v>
      </c>
      <c r="H77" s="129">
        <v>-11763071.76</v>
      </c>
      <c r="I77" s="121">
        <f t="shared" ref="I77:I82" si="11">H77-F77</f>
        <v>-1130358.5999999978</v>
      </c>
      <c r="J77" s="122">
        <f t="shared" ref="J77:J82" si="12">H77-B77</f>
        <v>-11763071.76</v>
      </c>
    </row>
    <row r="78" spans="1:10" x14ac:dyDescent="0.3">
      <c r="A78" s="123" t="s">
        <v>111</v>
      </c>
      <c r="B78" s="126">
        <v>0</v>
      </c>
      <c r="C78" s="126">
        <v>-12548049.75</v>
      </c>
      <c r="D78" s="126">
        <v>-12353158.33</v>
      </c>
      <c r="E78" s="124">
        <v>-11509993.279999999</v>
      </c>
      <c r="F78" s="124">
        <v>-10644142.300000001</v>
      </c>
      <c r="G78" s="124">
        <v>-11426048.76</v>
      </c>
      <c r="H78" s="124">
        <v>-11564447.52</v>
      </c>
      <c r="I78" s="121">
        <f t="shared" si="11"/>
        <v>-920305.21999999881</v>
      </c>
      <c r="J78" s="122">
        <f t="shared" si="12"/>
        <v>-11564447.52</v>
      </c>
    </row>
    <row r="79" spans="1:10" x14ac:dyDescent="0.3">
      <c r="A79" s="123" t="s">
        <v>112</v>
      </c>
      <c r="B79" s="124">
        <v>0</v>
      </c>
      <c r="C79" s="124">
        <v>-660680.40000000224</v>
      </c>
      <c r="D79" s="124">
        <v>-1055401.6799999997</v>
      </c>
      <c r="E79" s="124">
        <v>-1024017.3600000031</v>
      </c>
      <c r="F79" s="124">
        <v>-978412.8599999994</v>
      </c>
      <c r="G79" s="124">
        <v>-1012031.0400000028</v>
      </c>
      <c r="H79" s="124">
        <v>-1043242.8000000045</v>
      </c>
      <c r="I79" s="121">
        <f t="shared" si="11"/>
        <v>-64829.940000005066</v>
      </c>
      <c r="J79" s="122">
        <f t="shared" si="12"/>
        <v>-1043242.8000000045</v>
      </c>
    </row>
    <row r="80" spans="1:10" x14ac:dyDescent="0.3">
      <c r="A80" s="123" t="s">
        <v>113</v>
      </c>
      <c r="B80" s="129">
        <v>0</v>
      </c>
      <c r="C80" s="129">
        <v>4824461.6099999994</v>
      </c>
      <c r="D80" s="129">
        <v>2863283.86</v>
      </c>
      <c r="E80" s="129">
        <v>4757013.88</v>
      </c>
      <c r="F80" s="124">
        <v>5148590.8000000007</v>
      </c>
      <c r="G80" s="129">
        <v>4441862.04</v>
      </c>
      <c r="H80" s="129">
        <v>4572850.08</v>
      </c>
      <c r="I80" s="121">
        <f t="shared" si="11"/>
        <v>-575740.72000000067</v>
      </c>
      <c r="J80" s="122">
        <f t="shared" si="12"/>
        <v>4572850.08</v>
      </c>
    </row>
    <row r="81" spans="1:10" x14ac:dyDescent="0.3">
      <c r="A81" s="123" t="s">
        <v>114</v>
      </c>
      <c r="B81" s="129">
        <v>0</v>
      </c>
      <c r="C81" s="129">
        <v>2576.9299999991199</v>
      </c>
      <c r="D81" s="129">
        <v>114548.16999998805</v>
      </c>
      <c r="E81" s="129">
        <v>159963.07000000076</v>
      </c>
      <c r="F81" s="124">
        <v>283985.21999999566</v>
      </c>
      <c r="G81" s="129">
        <v>-136277.95999999833</v>
      </c>
      <c r="H81" s="129">
        <v>-144040.11999999988</v>
      </c>
      <c r="I81" s="121">
        <f t="shared" si="11"/>
        <v>-428025.33999999554</v>
      </c>
      <c r="J81" s="122">
        <f t="shared" si="12"/>
        <v>-144040.11999999988</v>
      </c>
    </row>
    <row r="82" spans="1:10" x14ac:dyDescent="0.3">
      <c r="A82" s="114" t="s">
        <v>102</v>
      </c>
      <c r="B82" s="127">
        <v>0</v>
      </c>
      <c r="C82" s="127">
        <f t="shared" ref="C82:H82" si="13">SUM(C77:C81)</f>
        <v>-19028860.710000005</v>
      </c>
      <c r="D82" s="127">
        <f t="shared" si="13"/>
        <v>-21926751.290000014</v>
      </c>
      <c r="E82" s="127">
        <f t="shared" si="13"/>
        <v>-18928202.070000004</v>
      </c>
      <c r="F82" s="127">
        <f t="shared" si="13"/>
        <v>-16822692.300000004</v>
      </c>
      <c r="G82" s="127">
        <f t="shared" si="13"/>
        <v>-19960013</v>
      </c>
      <c r="H82" s="127">
        <f t="shared" si="13"/>
        <v>-19941952.120000008</v>
      </c>
      <c r="I82" s="121">
        <f t="shared" si="11"/>
        <v>-3119259.820000004</v>
      </c>
      <c r="J82" s="122">
        <f t="shared" si="12"/>
        <v>-19941952.120000008</v>
      </c>
    </row>
    <row r="83" spans="1:10" x14ac:dyDescent="0.3">
      <c r="A83" s="114"/>
      <c r="B83" s="128"/>
      <c r="C83" s="128"/>
      <c r="D83" s="128"/>
      <c r="E83" s="127"/>
      <c r="F83" s="127"/>
      <c r="G83" s="127"/>
      <c r="H83" s="127"/>
      <c r="I83" s="121"/>
      <c r="J83" s="122"/>
    </row>
    <row r="84" spans="1:10" ht="15" thickBot="1" x14ac:dyDescent="0.35">
      <c r="A84" s="119" t="s">
        <v>115</v>
      </c>
      <c r="B84" s="131">
        <v>0</v>
      </c>
      <c r="C84" s="131">
        <v>0</v>
      </c>
      <c r="D84" s="131">
        <v>0</v>
      </c>
      <c r="E84" s="132">
        <v>0</v>
      </c>
      <c r="F84" s="132"/>
      <c r="G84" s="132">
        <v>0</v>
      </c>
      <c r="H84" s="132">
        <v>0</v>
      </c>
      <c r="I84" s="133">
        <f>H84-E84</f>
        <v>0</v>
      </c>
      <c r="J84" s="122">
        <f>H84-B84</f>
        <v>0</v>
      </c>
    </row>
    <row r="85" spans="1:10" ht="15.6" thickTop="1" thickBot="1" x14ac:dyDescent="0.35">
      <c r="A85" s="134" t="s">
        <v>29</v>
      </c>
      <c r="B85" s="135">
        <v>243900000</v>
      </c>
      <c r="C85" s="135">
        <f t="shared" ref="C85:H85" si="14">SUMPRODUCT(--($A15:$A84="Sub-Total"), C$15:C$84)+C84</f>
        <v>243981511.11999992</v>
      </c>
      <c r="D85" s="135">
        <f t="shared" si="14"/>
        <v>249812426.99000001</v>
      </c>
      <c r="E85" s="135">
        <f t="shared" si="14"/>
        <v>255256484.27999997</v>
      </c>
      <c r="F85" s="135">
        <f t="shared" si="14"/>
        <v>268302267.12090009</v>
      </c>
      <c r="G85" s="135">
        <f t="shared" si="14"/>
        <v>268158358.81999999</v>
      </c>
      <c r="H85" s="135">
        <f t="shared" si="14"/>
        <v>277497843.73000002</v>
      </c>
      <c r="I85" s="135">
        <f>H85-F85</f>
        <v>9195576.6090999246</v>
      </c>
      <c r="J85" s="136">
        <f>H85-B85</f>
        <v>33597843.730000019</v>
      </c>
    </row>
    <row r="86" spans="1:10" x14ac:dyDescent="0.3">
      <c r="A86" s="83"/>
      <c r="B86" s="137"/>
      <c r="D86" s="137"/>
      <c r="E86" s="137"/>
      <c r="F86" s="137"/>
      <c r="G86" s="137"/>
      <c r="H86" s="137"/>
      <c r="I86" s="137"/>
      <c r="J86" s="138"/>
    </row>
    <row r="87" spans="1:10" x14ac:dyDescent="0.3">
      <c r="A87" s="83"/>
      <c r="B87" s="83"/>
      <c r="C87" s="83"/>
      <c r="D87" s="83"/>
      <c r="E87" s="83"/>
      <c r="F87" s="83"/>
      <c r="G87" s="83"/>
      <c r="H87" s="83"/>
      <c r="I87" s="139"/>
      <c r="J87" s="139"/>
    </row>
    <row r="88" spans="1:10" x14ac:dyDescent="0.3">
      <c r="A88" s="140" t="s">
        <v>93</v>
      </c>
      <c r="B88" s="141"/>
      <c r="C88" s="141"/>
      <c r="D88" s="141"/>
      <c r="E88" s="141"/>
      <c r="F88" s="141"/>
      <c r="G88" s="141"/>
      <c r="H88" s="141"/>
      <c r="I88" s="141"/>
      <c r="J88" s="141"/>
    </row>
    <row r="89" spans="1:10" x14ac:dyDescent="0.3">
      <c r="A89" s="190" t="s">
        <v>116</v>
      </c>
      <c r="B89" s="190"/>
      <c r="C89" s="190"/>
      <c r="D89" s="190"/>
      <c r="E89" s="190"/>
      <c r="F89" s="190"/>
      <c r="G89" s="190"/>
      <c r="H89" s="190"/>
      <c r="I89" s="190"/>
      <c r="J89" s="190"/>
    </row>
    <row r="90" spans="1:10" x14ac:dyDescent="0.3">
      <c r="A90" s="190" t="s">
        <v>117</v>
      </c>
      <c r="B90" s="190"/>
      <c r="C90" s="190"/>
      <c r="D90" s="190"/>
      <c r="E90" s="190"/>
      <c r="F90" s="190"/>
      <c r="G90" s="190"/>
      <c r="H90" s="190"/>
      <c r="I90" s="190"/>
      <c r="J90" s="190"/>
    </row>
    <row r="91" spans="1:10" ht="27" customHeight="1" x14ac:dyDescent="0.3">
      <c r="A91" s="142"/>
      <c r="B91" s="142"/>
      <c r="C91" s="142"/>
      <c r="D91" s="142"/>
      <c r="E91" s="142"/>
      <c r="F91" s="142"/>
      <c r="G91" s="142"/>
      <c r="H91" s="142"/>
      <c r="I91" s="142"/>
      <c r="J91" s="83"/>
    </row>
    <row r="92" spans="1:10" x14ac:dyDescent="0.3">
      <c r="A92" s="83"/>
      <c r="B92" s="83"/>
      <c r="C92" s="83"/>
      <c r="D92" s="83"/>
      <c r="E92" s="83"/>
      <c r="F92" s="83"/>
      <c r="G92" s="83"/>
      <c r="H92" s="83"/>
      <c r="I92" s="83"/>
      <c r="J92" s="83"/>
    </row>
    <row r="93" spans="1:10" x14ac:dyDescent="0.3">
      <c r="A93" s="143"/>
      <c r="B93" s="143"/>
      <c r="C93" s="143"/>
      <c r="D93" s="143"/>
      <c r="E93" s="143"/>
      <c r="F93" s="143"/>
      <c r="G93" s="143"/>
      <c r="H93" s="143"/>
      <c r="I93" s="143"/>
      <c r="J93" s="143"/>
    </row>
    <row r="94" spans="1:10" x14ac:dyDescent="0.3">
      <c r="A94" s="144"/>
      <c r="B94" s="144"/>
      <c r="C94" s="144"/>
      <c r="D94" s="144"/>
      <c r="E94" s="144"/>
      <c r="F94" s="144"/>
      <c r="G94" s="144"/>
      <c r="H94" s="144"/>
      <c r="I94" s="144"/>
      <c r="J94" s="144"/>
    </row>
  </sheetData>
  <mergeCells count="4">
    <mergeCell ref="A9:J9"/>
    <mergeCell ref="A10:J10"/>
    <mergeCell ref="A89:J89"/>
    <mergeCell ref="A90:J90"/>
  </mergeCells>
  <printOptions horizontalCentered="1"/>
  <pageMargins left="0.70866141732283472" right="0.70866141732283472" top="1.7322834645669292" bottom="0.74803149606299213" header="0.51181102362204722" footer="0.31496062992125984"/>
  <pageSetup scale="66" fitToHeight="0" orientation="landscape" r:id="rId1"/>
  <headerFooter scaleWithDoc="0">
    <oddHeader>&amp;R&amp;7Toronto Hydro-Electric System Limited
EB-2018-0165
Exhibit U
Tab 4A
Schedule 1
Appendix C
FILED:  April 30, 2019
Page &amp;P of &amp;N</oddHeader>
  </headerFooter>
  <rowBreaks count="2" manualBreakCount="2">
    <brk id="40" max="9" man="1"/>
    <brk id="70" max="9" man="1"/>
  </rowBreaks>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view="pageBreakPreview" topLeftCell="A8" zoomScale="90" zoomScaleNormal="100" zoomScaleSheetLayoutView="90" workbookViewId="0">
      <selection activeCell="B9" sqref="B9:J9"/>
    </sheetView>
  </sheetViews>
  <sheetFormatPr defaultColWidth="9.109375" defaultRowHeight="14.4" x14ac:dyDescent="0.3"/>
  <cols>
    <col min="1" max="1" width="2.6640625" style="146" customWidth="1"/>
    <col min="2" max="2" width="6" style="146" customWidth="1"/>
    <col min="3" max="3" width="42" style="146" customWidth="1"/>
    <col min="4" max="4" width="17.6640625" style="146" customWidth="1"/>
    <col min="5" max="9" width="14.6640625" style="146" customWidth="1"/>
    <col min="10" max="10" width="15.6640625" style="146" customWidth="1"/>
    <col min="11" max="16384" width="9.109375" style="146"/>
  </cols>
  <sheetData>
    <row r="1" spans="2:10" x14ac:dyDescent="0.3">
      <c r="I1" s="147" t="s">
        <v>0</v>
      </c>
      <c r="J1" s="148"/>
    </row>
    <row r="2" spans="2:10" x14ac:dyDescent="0.3">
      <c r="I2" s="147" t="s">
        <v>1</v>
      </c>
      <c r="J2" s="149"/>
    </row>
    <row r="3" spans="2:10" x14ac:dyDescent="0.3">
      <c r="I3" s="147" t="s">
        <v>2</v>
      </c>
      <c r="J3" s="149"/>
    </row>
    <row r="4" spans="2:10" x14ac:dyDescent="0.3">
      <c r="I4" s="147" t="s">
        <v>3</v>
      </c>
      <c r="J4" s="149"/>
    </row>
    <row r="5" spans="2:10" x14ac:dyDescent="0.3">
      <c r="I5" s="147" t="s">
        <v>4</v>
      </c>
      <c r="J5" s="150"/>
    </row>
    <row r="6" spans="2:10" x14ac:dyDescent="0.3">
      <c r="I6" s="147"/>
      <c r="J6" s="145"/>
    </row>
    <row r="7" spans="2:10" x14ac:dyDescent="0.3">
      <c r="I7" s="147" t="s">
        <v>5</v>
      </c>
      <c r="J7" s="150"/>
    </row>
    <row r="9" spans="2:10" ht="15.6" x14ac:dyDescent="0.3">
      <c r="B9" s="197" t="s">
        <v>140</v>
      </c>
      <c r="C9" s="197"/>
      <c r="D9" s="197"/>
      <c r="E9" s="197"/>
      <c r="F9" s="197"/>
      <c r="G9" s="197"/>
      <c r="H9" s="197"/>
      <c r="I9" s="197"/>
      <c r="J9" s="197"/>
    </row>
    <row r="10" spans="2:10" ht="18" x14ac:dyDescent="0.3">
      <c r="B10" s="197" t="s">
        <v>139</v>
      </c>
      <c r="C10" s="197"/>
      <c r="D10" s="197"/>
      <c r="E10" s="197"/>
      <c r="F10" s="197"/>
      <c r="G10" s="197"/>
      <c r="H10" s="197"/>
      <c r="I10" s="197"/>
      <c r="J10" s="197"/>
    </row>
    <row r="11" spans="2:10" ht="17.399999999999999" x14ac:dyDescent="0.3">
      <c r="B11" s="151"/>
      <c r="C11" s="151"/>
      <c r="D11" s="151"/>
      <c r="E11" s="151"/>
      <c r="F11" s="151"/>
      <c r="G11" s="151"/>
      <c r="H11" s="151"/>
      <c r="I11" s="151"/>
      <c r="J11" s="152"/>
    </row>
    <row r="12" spans="2:10" ht="15" thickBot="1" x14ac:dyDescent="0.35">
      <c r="J12" s="153"/>
    </row>
    <row r="13" spans="2:10" ht="93" customHeight="1" thickBot="1" x14ac:dyDescent="0.35">
      <c r="B13" s="154"/>
      <c r="C13" s="155"/>
      <c r="D13" s="156" t="s">
        <v>9</v>
      </c>
      <c r="E13" s="156" t="s">
        <v>10</v>
      </c>
      <c r="F13" s="156" t="s">
        <v>11</v>
      </c>
      <c r="G13" s="156" t="s">
        <v>12</v>
      </c>
      <c r="H13" s="156" t="s">
        <v>13</v>
      </c>
      <c r="I13" s="156" t="s">
        <v>14</v>
      </c>
      <c r="J13" s="157" t="s">
        <v>15</v>
      </c>
    </row>
    <row r="14" spans="2:10" ht="15" thickBot="1" x14ac:dyDescent="0.35">
      <c r="B14" s="198" t="s">
        <v>16</v>
      </c>
      <c r="C14" s="199"/>
      <c r="D14" s="158"/>
      <c r="E14" s="158"/>
      <c r="F14" s="158"/>
      <c r="G14" s="158"/>
      <c r="H14" s="158"/>
      <c r="I14" s="158"/>
      <c r="J14" s="159"/>
    </row>
    <row r="15" spans="2:10" x14ac:dyDescent="0.3">
      <c r="B15" s="200" t="s">
        <v>118</v>
      </c>
      <c r="C15" s="201"/>
      <c r="D15" s="160"/>
      <c r="E15" s="161"/>
      <c r="F15" s="161"/>
      <c r="G15" s="161"/>
      <c r="H15" s="161"/>
      <c r="I15" s="161"/>
      <c r="J15" s="162"/>
    </row>
    <row r="16" spans="2:10" x14ac:dyDescent="0.3">
      <c r="B16" s="202" t="s">
        <v>119</v>
      </c>
      <c r="C16" s="203"/>
      <c r="D16" s="21">
        <v>0</v>
      </c>
      <c r="E16" s="21">
        <v>115678012.62000005</v>
      </c>
      <c r="F16" s="21">
        <v>119959238.05999997</v>
      </c>
      <c r="G16" s="21">
        <v>119309589.27000001</v>
      </c>
      <c r="H16" s="21">
        <v>131699815.23999998</v>
      </c>
      <c r="I16" s="21">
        <v>127268496.52999993</v>
      </c>
      <c r="J16" s="22">
        <v>127133086.95999998</v>
      </c>
    </row>
    <row r="17" spans="2:10" x14ac:dyDescent="0.3">
      <c r="B17" s="202" t="s">
        <v>120</v>
      </c>
      <c r="C17" s="203"/>
      <c r="D17" s="21">
        <v>0</v>
      </c>
      <c r="E17" s="21">
        <v>128303498.48999998</v>
      </c>
      <c r="F17" s="21">
        <v>129853188.93999998</v>
      </c>
      <c r="G17" s="21">
        <v>135947660.31000003</v>
      </c>
      <c r="H17" s="21">
        <v>136602451.87000018</v>
      </c>
      <c r="I17" s="21">
        <v>140889862.28999999</v>
      </c>
      <c r="J17" s="22">
        <v>150364756.91999996</v>
      </c>
    </row>
    <row r="18" spans="2:10" x14ac:dyDescent="0.3">
      <c r="B18" s="202" t="s">
        <v>121</v>
      </c>
      <c r="C18" s="203"/>
      <c r="D18" s="163">
        <v>243900000</v>
      </c>
      <c r="E18" s="163">
        <f t="shared" ref="E18:J18" si="0">SUM(E16:E17)</f>
        <v>243981511.11000001</v>
      </c>
      <c r="F18" s="163">
        <f t="shared" si="0"/>
        <v>249812426.99999994</v>
      </c>
      <c r="G18" s="163">
        <f t="shared" si="0"/>
        <v>255257249.58000004</v>
      </c>
      <c r="H18" s="163">
        <f t="shared" si="0"/>
        <v>268302267.11000016</v>
      </c>
      <c r="I18" s="163">
        <f t="shared" si="0"/>
        <v>268158358.81999993</v>
      </c>
      <c r="J18" s="164">
        <f t="shared" si="0"/>
        <v>277497843.87999994</v>
      </c>
    </row>
    <row r="19" spans="2:10" ht="16.2" x14ac:dyDescent="0.3">
      <c r="B19" s="204" t="s">
        <v>122</v>
      </c>
      <c r="C19" s="205"/>
      <c r="D19" s="165">
        <f>E19</f>
        <v>747812</v>
      </c>
      <c r="E19" s="165">
        <v>747812</v>
      </c>
      <c r="F19" s="165">
        <v>759032</v>
      </c>
      <c r="G19" s="165">
        <v>765560</v>
      </c>
      <c r="H19" s="165">
        <v>769691</v>
      </c>
      <c r="I19" s="165">
        <v>776787</v>
      </c>
      <c r="J19" s="166">
        <v>784331</v>
      </c>
    </row>
    <row r="20" spans="2:10" ht="16.2" x14ac:dyDescent="0.3">
      <c r="B20" s="192" t="s">
        <v>123</v>
      </c>
      <c r="C20" s="193"/>
      <c r="D20" s="167">
        <v>1629.6214611872158</v>
      </c>
      <c r="E20" s="167">
        <v>1629.6214611872158</v>
      </c>
      <c r="F20" s="167">
        <v>1604.8433463796478</v>
      </c>
      <c r="G20" s="167">
        <v>1588.5531311154602</v>
      </c>
      <c r="H20" s="167">
        <v>1545</v>
      </c>
      <c r="I20" s="167">
        <v>1645.5833333333335</v>
      </c>
      <c r="J20" s="168">
        <v>1639.0833333333335</v>
      </c>
    </row>
    <row r="21" spans="2:10" x14ac:dyDescent="0.3">
      <c r="B21" s="192" t="s">
        <v>124</v>
      </c>
      <c r="C21" s="193"/>
      <c r="D21" s="169">
        <f>IF(D20=0,"",D19/D20)</f>
        <v>458.88693651297535</v>
      </c>
      <c r="E21" s="169">
        <f t="shared" ref="E21:J21" si="1">IF(E20=0,"",E19/E20)</f>
        <v>458.88693651297535</v>
      </c>
      <c r="F21" s="169">
        <f t="shared" si="1"/>
        <v>472.96329683036896</v>
      </c>
      <c r="G21" s="169">
        <f t="shared" si="1"/>
        <v>481.92281706211128</v>
      </c>
      <c r="H21" s="169">
        <f t="shared" si="1"/>
        <v>498.18187702265374</v>
      </c>
      <c r="I21" s="169">
        <f t="shared" si="1"/>
        <v>472.04355091912691</v>
      </c>
      <c r="J21" s="170">
        <f t="shared" si="1"/>
        <v>478.51807412679847</v>
      </c>
    </row>
    <row r="22" spans="2:10" x14ac:dyDescent="0.3">
      <c r="B22" s="192" t="s">
        <v>125</v>
      </c>
      <c r="C22" s="193"/>
      <c r="D22" s="171"/>
      <c r="E22" s="171"/>
      <c r="F22" s="171"/>
      <c r="G22" s="171"/>
      <c r="H22" s="171"/>
      <c r="I22" s="171"/>
      <c r="J22" s="172"/>
    </row>
    <row r="23" spans="2:10" x14ac:dyDescent="0.3">
      <c r="B23" s="194" t="s">
        <v>126</v>
      </c>
      <c r="C23" s="193"/>
      <c r="D23" s="173">
        <f>IF(D19=0,"",D16/D19)</f>
        <v>0</v>
      </c>
      <c r="E23" s="173">
        <f t="shared" ref="E23:J23" si="2">IF(E19=0,"",E16/E19)</f>
        <v>154.6886284520709</v>
      </c>
      <c r="F23" s="173">
        <f t="shared" si="2"/>
        <v>158.04239881849509</v>
      </c>
      <c r="G23" s="173">
        <f t="shared" si="2"/>
        <v>155.8461639453472</v>
      </c>
      <c r="H23" s="173">
        <f t="shared" si="2"/>
        <v>171.10738626279894</v>
      </c>
      <c r="I23" s="173">
        <f t="shared" si="2"/>
        <v>163.83963239601064</v>
      </c>
      <c r="J23" s="174">
        <f t="shared" si="2"/>
        <v>162.09111581717411</v>
      </c>
    </row>
    <row r="24" spans="2:10" x14ac:dyDescent="0.3">
      <c r="B24" s="175" t="s">
        <v>127</v>
      </c>
      <c r="C24" s="176"/>
      <c r="D24" s="173">
        <f>IF(D19=0,"",D17/D19)</f>
        <v>0</v>
      </c>
      <c r="E24" s="173">
        <f t="shared" ref="E24:J24" si="3">IF(E19=0,"",E17/E19)</f>
        <v>171.57186363684988</v>
      </c>
      <c r="F24" s="173">
        <f t="shared" si="3"/>
        <v>171.07735766081007</v>
      </c>
      <c r="G24" s="173">
        <f t="shared" si="3"/>
        <v>177.57936714300646</v>
      </c>
      <c r="H24" s="173">
        <f t="shared" si="3"/>
        <v>177.47700294014115</v>
      </c>
      <c r="I24" s="173">
        <f t="shared" si="3"/>
        <v>181.37515469491635</v>
      </c>
      <c r="J24" s="174">
        <f t="shared" si="3"/>
        <v>191.71084264169076</v>
      </c>
    </row>
    <row r="25" spans="2:10" x14ac:dyDescent="0.3">
      <c r="B25" s="175" t="s">
        <v>128</v>
      </c>
      <c r="C25" s="176"/>
      <c r="D25" s="173">
        <f>IF(D19=0,"",D18/D19)</f>
        <v>326.15149262114005</v>
      </c>
      <c r="E25" s="173">
        <f t="shared" ref="E25:J25" si="4">IF(E19=0,"",E18/E19)</f>
        <v>326.26049208892078</v>
      </c>
      <c r="F25" s="173">
        <f t="shared" si="4"/>
        <v>329.11975647930512</v>
      </c>
      <c r="G25" s="173">
        <f t="shared" si="4"/>
        <v>333.42553108835369</v>
      </c>
      <c r="H25" s="173">
        <f t="shared" si="4"/>
        <v>348.58438920294009</v>
      </c>
      <c r="I25" s="173">
        <f t="shared" si="4"/>
        <v>345.21478709092702</v>
      </c>
      <c r="J25" s="174">
        <f t="shared" si="4"/>
        <v>353.80195845886487</v>
      </c>
    </row>
    <row r="26" spans="2:10" x14ac:dyDescent="0.3">
      <c r="B26" s="192" t="s">
        <v>129</v>
      </c>
      <c r="C26" s="193"/>
      <c r="D26" s="177"/>
      <c r="E26" s="177"/>
      <c r="F26" s="177"/>
      <c r="G26" s="177"/>
      <c r="H26" s="177"/>
      <c r="I26" s="177"/>
      <c r="J26" s="178"/>
    </row>
    <row r="27" spans="2:10" x14ac:dyDescent="0.3">
      <c r="B27" s="194" t="s">
        <v>130</v>
      </c>
      <c r="C27" s="193"/>
      <c r="D27" s="173">
        <f>IF(D20=0,"",D16/D20)</f>
        <v>0</v>
      </c>
      <c r="E27" s="173">
        <f t="shared" ref="E27:J27" si="5">IF(E20=0,"",E16/E20)</f>
        <v>70984.590823764695</v>
      </c>
      <c r="F27" s="173">
        <f t="shared" si="5"/>
        <v>74748.253984175448</v>
      </c>
      <c r="G27" s="173">
        <f t="shared" si="5"/>
        <v>75105.822356865363</v>
      </c>
      <c r="H27" s="173">
        <f t="shared" si="5"/>
        <v>85242.598860841405</v>
      </c>
      <c r="I27" s="173">
        <f t="shared" si="5"/>
        <v>77339.441857497295</v>
      </c>
      <c r="J27" s="174">
        <f t="shared" si="5"/>
        <v>77563.528573897987</v>
      </c>
    </row>
    <row r="28" spans="2:10" x14ac:dyDescent="0.3">
      <c r="B28" s="175" t="s">
        <v>131</v>
      </c>
      <c r="C28" s="176"/>
      <c r="D28" s="173">
        <f>IF(D20=0,"",D17/D20)</f>
        <v>0</v>
      </c>
      <c r="E28" s="173">
        <f t="shared" ref="E28:J28" si="6">IF(E20=0,"",E17/E20)</f>
        <v>78732.086896135996</v>
      </c>
      <c r="F28" s="173">
        <f t="shared" si="6"/>
        <v>80913.311092284901</v>
      </c>
      <c r="G28" s="173">
        <f t="shared" si="6"/>
        <v>85579.548865664605</v>
      </c>
      <c r="H28" s="173">
        <f t="shared" si="6"/>
        <v>88415.826453074551</v>
      </c>
      <c r="I28" s="173">
        <f t="shared" si="6"/>
        <v>85616.972070694275</v>
      </c>
      <c r="J28" s="174">
        <f t="shared" si="6"/>
        <v>91737.103210127578</v>
      </c>
    </row>
    <row r="29" spans="2:10" x14ac:dyDescent="0.3">
      <c r="B29" s="175" t="s">
        <v>132</v>
      </c>
      <c r="C29" s="176"/>
      <c r="D29" s="173">
        <f>IF(D20=0,"",D18/D20)</f>
        <v>149666.65928804924</v>
      </c>
      <c r="E29" s="173">
        <f t="shared" ref="E29:J29" si="7">IF(E20=0,"",E18/E20)</f>
        <v>149716.67771990068</v>
      </c>
      <c r="F29" s="173">
        <f t="shared" si="7"/>
        <v>155661.56507646036</v>
      </c>
      <c r="G29" s="173">
        <f t="shared" si="7"/>
        <v>160685.37122252997</v>
      </c>
      <c r="H29" s="173">
        <f t="shared" si="7"/>
        <v>173658.42531391597</v>
      </c>
      <c r="I29" s="173">
        <f t="shared" si="7"/>
        <v>162956.41392819156</v>
      </c>
      <c r="J29" s="174">
        <f t="shared" si="7"/>
        <v>169300.63178402558</v>
      </c>
    </row>
    <row r="30" spans="2:10" x14ac:dyDescent="0.3">
      <c r="C30" s="179"/>
      <c r="D30" s="179"/>
      <c r="E30" s="179"/>
      <c r="F30" s="179"/>
      <c r="G30" s="179"/>
      <c r="H30" s="179"/>
      <c r="I30" s="179"/>
      <c r="J30" s="179"/>
    </row>
    <row r="31" spans="2:10" x14ac:dyDescent="0.3">
      <c r="B31" s="180" t="s">
        <v>93</v>
      </c>
      <c r="C31" s="181"/>
      <c r="D31" s="181"/>
      <c r="E31" s="181"/>
      <c r="F31" s="181"/>
      <c r="G31" s="181"/>
      <c r="H31" s="181"/>
      <c r="I31" s="181"/>
      <c r="J31" s="181"/>
    </row>
    <row r="32" spans="2:10" x14ac:dyDescent="0.3">
      <c r="C32" s="181"/>
      <c r="D32" s="181"/>
      <c r="E32" s="181"/>
      <c r="F32" s="181"/>
      <c r="G32" s="181"/>
      <c r="H32" s="181"/>
      <c r="I32" s="181"/>
      <c r="J32" s="181"/>
    </row>
    <row r="33" spans="2:10" x14ac:dyDescent="0.3">
      <c r="B33" s="182">
        <v>1</v>
      </c>
      <c r="C33" s="191" t="s">
        <v>133</v>
      </c>
      <c r="D33" s="195"/>
      <c r="E33" s="195"/>
      <c r="F33" s="195"/>
      <c r="G33" s="195"/>
      <c r="H33" s="195"/>
      <c r="I33" s="195"/>
      <c r="J33" s="195"/>
    </row>
    <row r="34" spans="2:10" x14ac:dyDescent="0.3">
      <c r="B34" s="183"/>
      <c r="C34" s="195"/>
      <c r="D34" s="195"/>
      <c r="E34" s="195"/>
      <c r="F34" s="195"/>
      <c r="G34" s="195"/>
      <c r="H34" s="195"/>
      <c r="I34" s="195"/>
      <c r="J34" s="195"/>
    </row>
    <row r="35" spans="2:10" x14ac:dyDescent="0.3">
      <c r="B35" s="182">
        <v>2</v>
      </c>
      <c r="C35" s="196" t="s">
        <v>134</v>
      </c>
      <c r="D35" s="196"/>
      <c r="E35" s="196"/>
      <c r="F35" s="196"/>
      <c r="G35" s="196"/>
      <c r="H35" s="196"/>
      <c r="I35" s="196"/>
      <c r="J35" s="196"/>
    </row>
    <row r="36" spans="2:10" x14ac:dyDescent="0.3">
      <c r="B36" s="182">
        <v>3</v>
      </c>
      <c r="C36" s="191" t="s">
        <v>135</v>
      </c>
      <c r="D36" s="191"/>
      <c r="E36" s="191"/>
      <c r="F36" s="191"/>
      <c r="G36" s="191"/>
      <c r="H36" s="191"/>
      <c r="I36" s="191"/>
      <c r="J36" s="191"/>
    </row>
    <row r="37" spans="2:10" x14ac:dyDescent="0.3">
      <c r="B37" s="182">
        <v>4</v>
      </c>
      <c r="C37" s="191" t="s">
        <v>136</v>
      </c>
      <c r="D37" s="191"/>
      <c r="E37" s="191"/>
      <c r="F37" s="191"/>
      <c r="G37" s="191"/>
      <c r="H37" s="191"/>
      <c r="I37" s="191"/>
      <c r="J37" s="191"/>
    </row>
    <row r="38" spans="2:10" x14ac:dyDescent="0.3">
      <c r="B38" s="184">
        <v>5</v>
      </c>
      <c r="C38" s="191" t="s">
        <v>137</v>
      </c>
      <c r="D38" s="191"/>
      <c r="E38" s="191"/>
      <c r="F38" s="191"/>
      <c r="G38" s="191"/>
      <c r="H38" s="191"/>
      <c r="I38" s="191"/>
      <c r="J38" s="191"/>
    </row>
    <row r="39" spans="2:10" x14ac:dyDescent="0.3">
      <c r="B39" s="184">
        <v>6</v>
      </c>
      <c r="C39" s="191" t="s">
        <v>138</v>
      </c>
      <c r="D39" s="191"/>
      <c r="E39" s="191"/>
      <c r="F39" s="191"/>
      <c r="G39" s="191"/>
      <c r="H39" s="191"/>
      <c r="I39" s="191"/>
      <c r="J39" s="191"/>
    </row>
  </sheetData>
  <mergeCells count="20">
    <mergeCell ref="B23:C23"/>
    <mergeCell ref="B9:J9"/>
    <mergeCell ref="B10:J10"/>
    <mergeCell ref="B14:C14"/>
    <mergeCell ref="B15:C15"/>
    <mergeCell ref="B16:C16"/>
    <mergeCell ref="B17:C17"/>
    <mergeCell ref="B18:C18"/>
    <mergeCell ref="B19:C19"/>
    <mergeCell ref="B20:C20"/>
    <mergeCell ref="B21:C21"/>
    <mergeCell ref="B22:C22"/>
    <mergeCell ref="C38:J38"/>
    <mergeCell ref="C39:J39"/>
    <mergeCell ref="B26:C26"/>
    <mergeCell ref="B27:C27"/>
    <mergeCell ref="C33:J34"/>
    <mergeCell ref="C35:J35"/>
    <mergeCell ref="C36:J36"/>
    <mergeCell ref="C37:J37"/>
  </mergeCells>
  <dataValidations count="2">
    <dataValidation allowBlank="1" showInputMessage="1" showErrorMessage="1" promptTitle="Date Format" prompt="E.g:  &quot;August 1, 2011&quot;" sqref="J7"/>
    <dataValidation type="list" allowBlank="1" showInputMessage="1" showErrorMessage="1" sqref="D14:J14">
      <formula1>"CGAAP, MIFRS, USGAAP, ASPE"</formula1>
    </dataValidation>
  </dataValidations>
  <pageMargins left="0.70866141732283472" right="0.70866141732283472" top="1.7322834645669292" bottom="0.74803149606299213" header="0.51181102362204722" footer="0.31496062992125984"/>
  <pageSetup scale="79" orientation="landscape" r:id="rId1"/>
  <headerFooter scaleWithDoc="0">
    <oddHeader>&amp;R&amp;7Toronto Hydro-Electric System Limited
EB-2018-0165
Exhibit U
Tab 4A
Schedule 1 
Appendix D
FILED:  April 30, 2019
Page &amp;P of &amp;N</oddHeader>
  </headerFooter>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9A4FB6-DAB9-4AC9-96CA-7099692CB930}"/>
</file>

<file path=customXml/itemProps2.xml><?xml version="1.0" encoding="utf-8"?>
<ds:datastoreItem xmlns:ds="http://schemas.openxmlformats.org/officeDocument/2006/customXml" ds:itemID="{5042062D-192B-43AC-84A6-CC0CFE8A3FA9}">
  <ds:schemaRefs>
    <ds:schemaRef ds:uri="http://schemas.microsoft.com/sharepoint/v3/contenttype/forms"/>
  </ds:schemaRefs>
</ds:datastoreItem>
</file>

<file path=customXml/itemProps3.xml><?xml version="1.0" encoding="utf-8"?>
<ds:datastoreItem xmlns:ds="http://schemas.openxmlformats.org/officeDocument/2006/customXml" ds:itemID="{846F61E9-807B-41DA-87BE-EB8CE7A7461C}">
  <ds:schemaRefs>
    <ds:schemaRef ds:uri="http://schemas.microsoft.com/office/2006/documentManagement/types"/>
    <ds:schemaRef ds:uri="http://schemas.microsoft.com/sharepoint/v3/fields"/>
    <ds:schemaRef ds:uri="http://purl.org/dc/elements/1.1/"/>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12f68b52-648b-46a0-8463-d3282342a49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Sch02==App2-JA</vt:lpstr>
      <vt:lpstr>Sch03==App2-JB</vt:lpstr>
      <vt:lpstr>Sch04==App2-JC</vt:lpstr>
      <vt:lpstr>App.2-L OM&amp;A per Cust FTE</vt:lpstr>
      <vt:lpstr>'App.2-L OM&amp;A per Cust FTE'!Print_Area</vt:lpstr>
      <vt:lpstr>'Sch02==App2-JA'!Print_Area</vt:lpstr>
      <vt:lpstr>'Sch03==App2-JB'!Print_Area</vt:lpstr>
      <vt:lpstr>'Sch04==App2-JC'!Print_Area</vt:lpstr>
      <vt:lpstr>'Sch02==App2-JA'!Print_Titles</vt:lpstr>
      <vt:lpstr>'Sch03==App2-JB'!Print_Titles</vt:lpstr>
      <vt:lpstr>'Sch04==App2-JC'!Print_Titles</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Tariq Siddiqui</dc:creator>
  <cp:lastModifiedBy>Lisa Phin</cp:lastModifiedBy>
  <cp:lastPrinted>2019-04-29T12:42:46Z</cp:lastPrinted>
  <dcterms:created xsi:type="dcterms:W3CDTF">2019-04-18T15:28:04Z</dcterms:created>
  <dcterms:modified xsi:type="dcterms:W3CDTF">2019-04-29T13:43:09Z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