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T:\5. TESI UTILITIES\CPUC\CPUC 2019 CoS\Settlement Agreement\"/>
    </mc:Choice>
  </mc:AlternateContent>
  <xr:revisionPtr revIDLastSave="0" documentId="8_{A2786110-A147-4DAD-8B15-89F2866C54DD}" xr6:coauthVersionLast="43" xr6:coauthVersionMax="43" xr10:uidLastSave="{00000000-0000-0000-0000-000000000000}"/>
  <bookViews>
    <workbookView xWindow="-15" yWindow="0" windowWidth="28830" windowHeight="15585" xr2:uid="{EE732FAD-5B9D-4396-9D2F-87031A60F7FE}"/>
  </bookViews>
  <sheets>
    <sheet name="Appendix 2-R"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ftn1">"#N/A"</definedName>
    <definedName name="_ftnref1">"#N/A"</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"#N/A"</definedName>
    <definedName name="contactf">"#REF!"</definedName>
    <definedName name="CRLF">'[1]Z1.ModelVariables'!$C$10</definedName>
    <definedName name="CustomerAdministration">#REF!</definedName>
    <definedName name="EBCaseNumber">"#N/A"</definedName>
    <definedName name="EBNumber">'[3]0.1 LDC Info'!$E$15</definedName>
    <definedName name="Fixed_Charges">#REF!</definedName>
    <definedName name="histdate">[4]Financials!$E$76</definedName>
    <definedName name="holidays">#N/A</definedName>
    <definedName name="Incr2000">"#REF!"</definedName>
    <definedName name="infra">"#REF!"</definedName>
    <definedName name="IRMWG">"#N/A"</definedName>
    <definedName name="IRMWG_1">"#N/A"</definedName>
    <definedName name="Last_Rebasing_Year">'[3]0.1 LDC Info'!$E$27</definedName>
    <definedName name="LDC_LIST">[5]lists!$AM$1:$AM$80</definedName>
    <definedName name="LDC_LIST_1">#REF!</definedName>
    <definedName name="LDC_LIST_2">[6]lists!$AM$1:$AM$80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LE_LINK1">"#REF!"</definedName>
    <definedName name="OLE_LINK7">"#REF!"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#REF!</definedName>
    <definedName name="ratedescription">[7]hidden1!$D$1:$D$122</definedName>
    <definedName name="RebaseYear">"#N/A"</definedName>
    <definedName name="RebaseYear_1">'[8]LDC Info'!$E$24</definedName>
    <definedName name="RMpilsVer">'[1]Z1.ModelVariables'!$C$13</definedName>
    <definedName name="RMversion">'[9]Z1.ModelVariables'!$C$13</definedName>
    <definedName name="SALBENF">"#REF!"</definedName>
    <definedName name="salreg">"#REF!"</definedName>
    <definedName name="SALREGF">"#REF!"</definedName>
    <definedName name="sdfvgsdfsf">#REF!</definedName>
    <definedName name="Start_12">#REF!</definedName>
    <definedName name="Start_5">#REF!</definedName>
    <definedName name="TEMPA">"#REF!"</definedName>
    <definedName name="Test_Year">'[3]0.1 LDC Info'!$E$25</definedName>
    <definedName name="TestYear">"#N/A"</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[4]Financials!$A$1</definedName>
    <definedName name="utitliy1">[10]Financials!$A$1</definedName>
    <definedName name="valuevx">42.314159</definedName>
    <definedName name="WAGBENF">"#REF!"</definedName>
    <definedName name="wagdob">"#REF!"</definedName>
    <definedName name="wagdobf">"#REF!"</definedName>
    <definedName name="wagreg">"#REF!"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4" i="1" l="1"/>
  <c r="I25" i="1"/>
  <c r="I27" i="1"/>
  <c r="I29" i="1"/>
  <c r="I21" i="1" l="1"/>
  <c r="I17" i="1" l="1"/>
  <c r="D27" i="1" l="1"/>
  <c r="E27" i="1"/>
  <c r="F27" i="1"/>
  <c r="G27" i="1"/>
  <c r="H27" i="1"/>
  <c r="C27" i="1"/>
  <c r="C22" i="1" l="1"/>
  <c r="H22" i="1"/>
  <c r="G22" i="1"/>
  <c r="F22" i="1"/>
  <c r="E22" i="1"/>
  <c r="D22" i="1"/>
  <c r="I20" i="1"/>
  <c r="D21" i="1" l="1"/>
  <c r="C21" i="1"/>
  <c r="I18" i="1" l="1"/>
  <c r="I19" i="1"/>
  <c r="E21" i="1"/>
  <c r="F21" i="1"/>
  <c r="G21" i="1"/>
  <c r="H21" i="1"/>
  <c r="I22" i="1"/>
  <c r="I23" i="1"/>
  <c r="C24" i="1"/>
  <c r="D24" i="1"/>
  <c r="D25" i="1" s="1"/>
  <c r="D29" i="1" s="1"/>
  <c r="E24" i="1"/>
  <c r="F24" i="1"/>
  <c r="G24" i="1"/>
  <c r="H24" i="1"/>
  <c r="C25" i="1" l="1"/>
  <c r="C29" i="1" s="1"/>
  <c r="H25" i="1"/>
  <c r="H29" i="1" s="1"/>
  <c r="F25" i="1"/>
  <c r="F29" i="1" s="1"/>
  <c r="G25" i="1"/>
  <c r="G29" i="1" s="1"/>
  <c r="E25" i="1"/>
  <c r="E29" i="1" s="1"/>
</calcChain>
</file>

<file path=xl/sharedStrings.xml><?xml version="1.0" encoding="utf-8"?>
<sst xmlns="http://schemas.openxmlformats.org/spreadsheetml/2006/main" count="54" uniqueCount="48">
  <si>
    <t>calculations and any other relevant material.</t>
  </si>
  <si>
    <t>Distributors that wish to propose a different SFLF should provide appropriate justification for any such proposal including supporting</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</si>
  <si>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</si>
  <si>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t>If directly connected to the IESO-controlled grid, SFLF = 1.0045.</t>
  </si>
  <si>
    <t>H</t>
  </si>
  <si>
    <t>These loss factors pertain to secondary-metered customers with demand less than 5,000 kW.</t>
  </si>
  <si>
    <r>
      <t>G</t>
    </r>
    <r>
      <rPr>
        <sz val="10"/>
        <rFont val="Arial"/>
        <family val="2"/>
        <charset val="1"/>
      </rPr>
      <t xml:space="preserve"> and </t>
    </r>
    <r>
      <rPr>
        <b/>
        <sz val="10"/>
        <rFont val="Arial"/>
        <family val="2"/>
        <charset val="1"/>
      </rPr>
      <t>I</t>
    </r>
  </si>
  <si>
    <t>kWh corresponding to D should equal metered or estimated kWh at the customer’s delivery point.</t>
  </si>
  <si>
    <t>D</t>
  </si>
  <si>
    <r>
      <t xml:space="preserve">If a Large Use Customer is metered on the secondary or low voltage side of the transformer, the default loss is 1%                         (i.e., </t>
    </r>
    <r>
      <rPr>
        <b/>
        <sz val="10"/>
        <rFont val="Arial"/>
        <family val="2"/>
        <charset val="1"/>
      </rPr>
      <t>B</t>
    </r>
    <r>
      <rPr>
        <sz val="10"/>
        <rFont val="Arial"/>
        <family val="2"/>
        <charset val="1"/>
      </rPr>
      <t xml:space="preserve"> = 1.01 X </t>
    </r>
    <r>
      <rPr>
        <b/>
        <sz val="10"/>
        <rFont val="Arial"/>
        <family val="2"/>
        <charset val="1"/>
      </rPr>
      <t>E</t>
    </r>
    <r>
      <rPr>
        <sz val="10"/>
        <rFont val="Arial"/>
        <family val="2"/>
        <charset val="1"/>
      </rPr>
      <t>).</t>
    </r>
  </si>
  <si>
    <t>B</t>
  </si>
  <si>
    <r>
      <t xml:space="preserve">Additionally, kWh pertaining to distributed generation directly connected to the distributor's own distribution network should be included in </t>
    </r>
    <r>
      <rPr>
        <b/>
        <sz val="10"/>
        <rFont val="Arial"/>
        <family val="2"/>
        <charset val="1"/>
      </rPr>
      <t>A(2)</t>
    </r>
    <r>
      <rPr>
        <sz val="10"/>
        <rFont val="Arial"/>
        <family val="2"/>
        <charset val="1"/>
      </rPr>
      <t>.</t>
    </r>
  </si>
  <si>
    <t>If partially embedded, kWh pertains to the sum of the above.</t>
  </si>
  <si>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charset val="1"/>
      </rPr>
      <t>lower</t>
    </r>
    <r>
      <rPr>
        <sz val="10"/>
        <rFont val="Arial"/>
        <family val="2"/>
        <charset val="1"/>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</si>
  <si>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charset val="1"/>
      </rPr>
      <t>lower</t>
    </r>
    <r>
      <rPr>
        <sz val="10"/>
        <rFont val="Arial"/>
        <family val="2"/>
        <charset val="1"/>
      </rPr>
      <t xml:space="preserve"> of the two kWh values provided by MV-WEB.</t>
    </r>
  </si>
  <si>
    <t>A(2)</t>
  </si>
  <si>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charset val="1"/>
      </rPr>
      <t>higher</t>
    </r>
    <r>
      <rPr>
        <sz val="10"/>
        <rFont val="Arial"/>
        <family val="2"/>
        <charset val="1"/>
      </rPr>
      <t xml:space="preserve"> of the two kWh values provided in Hydro One Networks' invoice.</t>
    </r>
  </si>
  <si>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charset val="1"/>
      </rPr>
      <t>higher</t>
    </r>
    <r>
      <rPr>
        <sz val="10"/>
        <rFont val="Arial"/>
        <family val="2"/>
        <charset val="1"/>
      </rPr>
      <t xml:space="preserve"> of the two values provided by MV-WEB.</t>
    </r>
  </si>
  <si>
    <t>A(1)</t>
  </si>
  <si>
    <t>Notes</t>
  </si>
  <si>
    <r>
      <t xml:space="preserve">Total Loss Factor = </t>
    </r>
    <r>
      <rPr>
        <b/>
        <sz val="9"/>
        <rFont val="Arial"/>
        <family val="2"/>
        <charset val="1"/>
      </rPr>
      <t>G x H</t>
    </r>
  </si>
  <si>
    <t>I</t>
  </si>
  <si>
    <t>Total Losses</t>
  </si>
  <si>
    <t>Supply Facilities Loss Factor</t>
  </si>
  <si>
    <t>Losses Upstream of Distributor's System</t>
  </si>
  <si>
    <r>
      <t xml:space="preserve">Loss Factor in Distributor's system = </t>
    </r>
    <r>
      <rPr>
        <b/>
        <sz val="9"/>
        <rFont val="Arial"/>
        <family val="2"/>
        <charset val="1"/>
      </rPr>
      <t>C / F</t>
    </r>
  </si>
  <si>
    <t>G</t>
  </si>
  <si>
    <r>
      <t xml:space="preserve">Net "Retail" kWh delivered by distributor = </t>
    </r>
    <r>
      <rPr>
        <b/>
        <sz val="9"/>
        <rFont val="Arial"/>
        <family val="2"/>
        <charset val="1"/>
      </rPr>
      <t>D - E</t>
    </r>
  </si>
  <si>
    <t>F</t>
  </si>
  <si>
    <t>Portion of "Retail" kWh delivered by distributor to its Large Use Customer(s)</t>
  </si>
  <si>
    <t>E</t>
  </si>
  <si>
    <t>"Retail" kWh delivered by distributor</t>
  </si>
  <si>
    <r>
      <t xml:space="preserve">Net "Wholesale" kWh delivered to distributor  = </t>
    </r>
    <r>
      <rPr>
        <b/>
        <sz val="9"/>
        <rFont val="Arial"/>
        <family val="2"/>
        <charset val="1"/>
      </rPr>
      <t>A(2) - B</t>
    </r>
  </si>
  <si>
    <t>C</t>
  </si>
  <si>
    <t>Load Transfer</t>
  </si>
  <si>
    <t>Portion of "Wholesale" kWh delivered to distributor for its Large Use Customer(s)</t>
  </si>
  <si>
    <t>"Wholesale" kWh delivered to distributor (lower value)</t>
  </si>
  <si>
    <t>"Wholesale" kWh delivered to distributor (higher value)</t>
  </si>
  <si>
    <t>Losses Within Distributor's System</t>
  </si>
  <si>
    <t>6-Year Average</t>
  </si>
  <si>
    <t>Historical Years</t>
  </si>
  <si>
    <t>Loss Factors</t>
  </si>
  <si>
    <t>IESO and Hydro One with losses</t>
  </si>
  <si>
    <t>IESO and Hydro without losses</t>
  </si>
  <si>
    <t>A(2) minus the load transfer</t>
  </si>
  <si>
    <t>delivered from IESO Without losses</t>
  </si>
  <si>
    <t>C is what was suplied to me and D is what I supplied to my customer all without losses and without load transfers</t>
  </si>
  <si>
    <t>What I delivered to my customers without losses and less load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</si>
</sst>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_-* #,##0.00_-;\-* #,##0.00_-;_-* \-??_-;_-@_-"/>
    <numFmt numFmtId="166" formatCode="_-* #,##0.0000_-;\-* #,##0.0000_-;_-* \-??_-;_-@_-"/>
    <numFmt numFmtId="167" formatCode="_-* #,##0_-;\-* #,##0_-;_-* \-??_-;_-@_-"/>
  </numFmts>
  <fonts count="15" x14ac:knownFonts="1">
    <font>
      <sz val="10"/>
      <name val="Arial"/>
      <family val="2"/>
    </font>
    <font>
      <sz val="10"/>
      <name val="Arial"/>
      <family val="2"/>
      <charset val="1"/>
    </font>
    <font>
      <b/>
      <sz val="10"/>
      <name val="Arial"/>
      <family val="2"/>
      <charset val="1"/>
    </font>
    <font>
      <u/>
      <sz val="10"/>
      <name val="Arial"/>
      <family val="2"/>
      <charset val="1"/>
    </font>
    <font>
      <b/>
      <i/>
      <sz val="10"/>
      <name val="Arial"/>
      <family val="2"/>
      <charset val="1"/>
    </font>
    <font>
      <sz val="9"/>
      <name val="Arial"/>
      <family val="2"/>
      <charset val="1"/>
    </font>
    <font>
      <sz val="10"/>
      <name val="Mangal"/>
      <family val="2"/>
      <charset val="1"/>
    </font>
    <font>
      <b/>
      <sz val="9"/>
      <name val="Arial"/>
      <family val="2"/>
      <charset val="1"/>
    </font>
    <font>
      <b/>
      <i/>
      <sz val="9"/>
      <name val="Arial"/>
      <family val="2"/>
      <charset val="1"/>
    </font>
    <font>
      <b/>
      <sz val="9"/>
      <name val="Arial"/>
      <family val="2"/>
    </font>
    <font>
      <b/>
      <u/>
      <sz val="10"/>
      <name val="Arial"/>
      <family val="2"/>
      <charset val="1"/>
    </font>
    <font>
      <b/>
      <sz val="14"/>
      <name val="Arial"/>
      <family val="2"/>
      <charset val="1"/>
    </font>
    <font>
      <sz val="8"/>
      <name val="Arial"/>
      <family val="2"/>
      <charset val="1"/>
    </font>
    <font>
      <b/>
      <i/>
      <sz val="8"/>
      <color theme="0" tint="-0.14999847407452621"/>
      <name val="Arial"/>
      <family val="2"/>
      <charset val="1"/>
    </font>
    <font>
      <sz val="9"/>
      <name val="Arial"/>
      <family val="2"/>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top/>
      <bottom style="thin">
        <color indexed="8"/>
      </bottom>
      <diagonal/>
    </border>
    <border>
      <left style="medium">
        <color indexed="8"/>
      </left>
      <right style="thin">
        <color indexed="8"/>
      </right>
      <top style="medium">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6" fillId="0" borderId="0" applyFill="0" applyBorder="0" applyAlignment="0" applyProtection="0"/>
  </cellStyleXfs>
  <cellXfs count="49">
    <xf numFmtId="0" fontId="0" fillId="0" borderId="0" xfId="0"/>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4" fillId="0" borderId="0" xfId="0" applyFont="1"/>
    <xf numFmtId="0" fontId="5" fillId="0" borderId="1" xfId="0" applyFont="1" applyBorder="1" applyAlignment="1">
      <alignment vertical="top" wrapText="1"/>
    </xf>
    <xf numFmtId="0" fontId="5" fillId="0" borderId="2" xfId="0" applyFont="1" applyBorder="1" applyAlignment="1">
      <alignment vertical="top"/>
    </xf>
    <xf numFmtId="0" fontId="5" fillId="0" borderId="5" xfId="0" applyFont="1" applyBorder="1" applyAlignment="1">
      <alignment vertical="top"/>
    </xf>
    <xf numFmtId="164" fontId="5" fillId="0" borderId="6" xfId="0" applyNumberFormat="1" applyFont="1" applyBorder="1" applyAlignment="1">
      <alignment vertical="top"/>
    </xf>
    <xf numFmtId="0" fontId="5" fillId="0" borderId="6" xfId="0" applyFont="1" applyBorder="1" applyAlignment="1">
      <alignment vertical="top" wrapText="1"/>
    </xf>
    <xf numFmtId="0" fontId="7" fillId="0" borderId="5" xfId="0" applyFont="1" applyBorder="1" applyAlignment="1">
      <alignment vertical="top"/>
    </xf>
    <xf numFmtId="166" fontId="5" fillId="0" borderId="6" xfId="1" applyNumberFormat="1" applyFont="1" applyBorder="1" applyAlignment="1">
      <alignment vertical="center"/>
    </xf>
    <xf numFmtId="167" fontId="5" fillId="0" borderId="3" xfId="1" applyNumberFormat="1" applyFont="1" applyBorder="1" applyAlignment="1">
      <alignment vertical="center"/>
    </xf>
    <xf numFmtId="167" fontId="5" fillId="0" borderId="6" xfId="1" applyNumberFormat="1" applyFont="1" applyBorder="1" applyAlignment="1">
      <alignment vertical="center"/>
    </xf>
    <xf numFmtId="0" fontId="9" fillId="0" borderId="6" xfId="0" applyFont="1" applyBorder="1" applyAlignment="1">
      <alignment vertical="top" wrapText="1"/>
    </xf>
    <xf numFmtId="0" fontId="5" fillId="0" borderId="5" xfId="0" applyFont="1" applyBorder="1"/>
    <xf numFmtId="1" fontId="7" fillId="0" borderId="8" xfId="0" applyNumberFormat="1" applyFont="1" applyBorder="1" applyAlignment="1">
      <alignment horizontal="center" vertical="center"/>
    </xf>
    <xf numFmtId="1" fontId="7" fillId="0" borderId="6" xfId="0" applyNumberFormat="1" applyFont="1" applyBorder="1" applyAlignment="1">
      <alignment horizontal="center" vertical="center"/>
    </xf>
    <xf numFmtId="0" fontId="7" fillId="0" borderId="12" xfId="0" applyFont="1" applyBorder="1" applyAlignment="1">
      <alignment horizontal="center"/>
    </xf>
    <xf numFmtId="0" fontId="12" fillId="0" borderId="0" xfId="0" applyFont="1" applyAlignment="1">
      <alignment horizontal="center" vertical="top"/>
    </xf>
    <xf numFmtId="0" fontId="2" fillId="0" borderId="0" xfId="0" applyFont="1"/>
    <xf numFmtId="0" fontId="13" fillId="0" borderId="0" xfId="0" applyFont="1"/>
    <xf numFmtId="164" fontId="1" fillId="0" borderId="0" xfId="0" applyNumberFormat="1" applyFont="1" applyBorder="1"/>
    <xf numFmtId="166" fontId="5" fillId="0" borderId="0" xfId="1" applyNumberFormat="1" applyFont="1" applyBorder="1" applyAlignment="1">
      <alignment vertical="center"/>
    </xf>
    <xf numFmtId="164" fontId="5" fillId="0" borderId="0" xfId="0" applyNumberFormat="1" applyFont="1" applyBorder="1" applyAlignment="1">
      <alignment vertical="top"/>
    </xf>
    <xf numFmtId="164" fontId="5" fillId="0" borderId="1" xfId="0" applyNumberFormat="1" applyFont="1" applyBorder="1" applyAlignment="1">
      <alignment vertical="top"/>
    </xf>
    <xf numFmtId="167" fontId="5" fillId="2" borderId="6" xfId="1" applyNumberFormat="1" applyFont="1" applyFill="1" applyBorder="1" applyAlignment="1">
      <alignment vertical="center"/>
    </xf>
    <xf numFmtId="167" fontId="14" fillId="2" borderId="6" xfId="1" applyNumberFormat="1" applyFont="1" applyFill="1" applyBorder="1" applyAlignment="1">
      <alignment vertical="center"/>
    </xf>
    <xf numFmtId="0" fontId="1" fillId="0" borderId="0" xfId="0" applyFont="1" applyFill="1"/>
    <xf numFmtId="0" fontId="1" fillId="0" borderId="0" xfId="0" applyFont="1" applyFill="1" applyAlignment="1">
      <alignment vertical="top" wrapText="1"/>
    </xf>
    <xf numFmtId="0" fontId="1" fillId="0" borderId="0" xfId="0" applyFont="1" applyFill="1" applyAlignment="1">
      <alignment horizontal="left"/>
    </xf>
    <xf numFmtId="0" fontId="1" fillId="0" borderId="0" xfId="0" applyFont="1" applyFill="1" applyAlignment="1">
      <alignment vertical="top" wrapText="1"/>
    </xf>
    <xf numFmtId="0" fontId="1" fillId="0" borderId="0" xfId="0" applyFont="1" applyAlignment="1">
      <alignment horizontal="left"/>
    </xf>
    <xf numFmtId="0" fontId="11" fillId="0" borderId="0" xfId="0" applyFont="1" applyAlignment="1">
      <alignment horizontal="center"/>
    </xf>
    <xf numFmtId="0" fontId="10" fillId="0" borderId="0" xfId="0" applyFont="1" applyAlignment="1">
      <alignment horizontal="center"/>
    </xf>
    <xf numFmtId="0" fontId="5" fillId="0" borderId="15" xfId="0" applyFont="1" applyBorder="1" applyAlignment="1">
      <alignment horizontal="center"/>
    </xf>
    <xf numFmtId="0" fontId="5" fillId="0" borderId="14" xfId="0" applyFont="1" applyBorder="1" applyAlignment="1">
      <alignment horizontal="center"/>
    </xf>
    <xf numFmtId="0" fontId="5" fillId="0" borderId="10" xfId="0" applyFont="1" applyBorder="1" applyAlignment="1">
      <alignment horizontal="center"/>
    </xf>
    <xf numFmtId="0" fontId="5" fillId="0" borderId="9" xfId="0" applyFont="1" applyBorder="1" applyAlignment="1">
      <alignment horizontal="center"/>
    </xf>
    <xf numFmtId="0" fontId="7" fillId="0" borderId="13" xfId="0" applyFont="1" applyBorder="1" applyAlignment="1">
      <alignment horizont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8" fillId="0" borderId="4"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vertical="top" wrapText="1"/>
    </xf>
    <xf numFmtId="0" fontId="8" fillId="0" borderId="3" xfId="0" applyFont="1" applyBorder="1" applyAlignment="1">
      <alignment vertical="top" wrapText="1"/>
    </xf>
    <xf numFmtId="167" fontId="5" fillId="0" borderId="16" xfId="1" applyNumberFormat="1" applyFont="1" applyFill="1" applyBorder="1" applyAlignment="1">
      <alignment vertical="center"/>
    </xf>
    <xf numFmtId="166" fontId="5" fillId="0" borderId="16" xfId="1" applyNumberFormat="1" applyFont="1" applyFill="1" applyBorder="1" applyAlignment="1">
      <alignment vertical="center"/>
    </xf>
    <xf numFmtId="166" fontId="5" fillId="0" borderId="17" xfId="1" applyNumberFormat="1" applyFont="1" applyFill="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5.%20TESI%20UTILITIES/CPUC/CPUC%202019%20CoS/Models/CPUC%202019%20CoS%20Data%20Vault%202018083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nuela/AppData/Local/Microsoft/Windows/Temporary%20Internet%20Files/Content.Outlook/7VFETQWL/CHEC_Rate%20Design%20Mast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nuela/Documents/TESI/TESI%20UTILITIES/CHEC/CHEC%20Models/CHEC_Rate%20Design%20Model.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artine/Local%20Settings/Temporary%20Internet%20Files/Content.IE5/4JL8EBEO/Finance/Rates/RATE%20APPLICATION%20-%202009/ERA%20Model%20Info/2009%20Model/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4.1 OM&amp;A_Detailed_Analysis"/>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 val="2.4 Table 5-A DSP"/>
      <sheetName val="4.12 PowerSupplExp"/>
      <sheetName val="8.1 Loss Factors"/>
    </sheetNames>
    <sheetDataSet>
      <sheetData sheetId="0"/>
      <sheetData sheetId="1"/>
      <sheetData sheetId="2">
        <row r="23">
          <cell r="E23">
            <v>2018</v>
          </cell>
        </row>
        <row r="25">
          <cell r="E25">
            <v>2019</v>
          </cell>
        </row>
        <row r="27">
          <cell r="E27">
            <v>2012</v>
          </cell>
        </row>
      </sheetData>
      <sheetData sheetId="3"/>
      <sheetData sheetId="4">
        <row r="13">
          <cell r="D13" t="str">
            <v>kWh</v>
          </cell>
        </row>
      </sheetData>
      <sheetData sheetId="5"/>
      <sheetData sheetId="6"/>
      <sheetData sheetId="7">
        <row r="84">
          <cell r="J84">
            <v>-31254.43</v>
          </cell>
        </row>
      </sheetData>
      <sheetData sheetId="8"/>
      <sheetData sheetId="9"/>
      <sheetData sheetId="10">
        <row r="31">
          <cell r="J31">
            <v>829425</v>
          </cell>
        </row>
      </sheetData>
      <sheetData sheetId="11"/>
      <sheetData sheetId="12"/>
      <sheetData sheetId="13"/>
      <sheetData sheetId="14"/>
      <sheetData sheetId="15"/>
      <sheetData sheetId="16"/>
      <sheetData sheetId="17">
        <row r="548">
          <cell r="Q548">
            <v>3925017.77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56">
          <cell r="AM56">
            <v>-6206.7</v>
          </cell>
        </row>
      </sheetData>
      <sheetData sheetId="32"/>
      <sheetData sheetId="33"/>
      <sheetData sheetId="34"/>
      <sheetData sheetId="35"/>
      <sheetData sheetId="36"/>
      <sheetData sheetId="37"/>
      <sheetData sheetId="38"/>
      <sheetData sheetId="39"/>
      <sheetData sheetId="40"/>
      <sheetData sheetId="41"/>
      <sheetData sheetId="42">
        <row r="14">
          <cell r="I14">
            <v>1043.4883679087588</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3">
          <cell r="K13">
            <v>821163</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46">
          <cell r="B46">
            <v>50.87</v>
          </cell>
        </row>
      </sheetData>
      <sheetData sheetId="77"/>
      <sheetData sheetId="78"/>
      <sheetData sheetId="79">
        <row r="33">
          <cell r="F33">
            <v>783560.84853294154</v>
          </cell>
        </row>
      </sheetData>
      <sheetData sheetId="80">
        <row r="17">
          <cell r="B17">
            <v>513150</v>
          </cell>
        </row>
      </sheetData>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75F-2937-4736-B3D8-71F250EBC12A}">
  <sheetPr codeName="Sheet245"/>
  <dimension ref="A1:J74"/>
  <sheetViews>
    <sheetView showGridLines="0" tabSelected="1" zoomScaleNormal="100" workbookViewId="0">
      <selection activeCell="L16" sqref="L16"/>
    </sheetView>
  </sheetViews>
  <sheetFormatPr defaultColWidth="8.7109375" defaultRowHeight="12.75" x14ac:dyDescent="0.2"/>
  <cols>
    <col min="1" max="1" width="7.140625" style="1" customWidth="1"/>
    <col min="2" max="2" width="52" style="1" customWidth="1"/>
    <col min="3" max="8" width="13.5703125" style="1" customWidth="1"/>
    <col min="9" max="9" width="15.5703125" style="1" bestFit="1" customWidth="1"/>
    <col min="10" max="16384" width="8.7109375" style="1"/>
  </cols>
  <sheetData>
    <row r="1" spans="1:9" x14ac:dyDescent="0.2">
      <c r="A1" s="21"/>
      <c r="G1" s="20"/>
      <c r="H1" s="20"/>
      <c r="I1" s="19"/>
    </row>
    <row r="2" spans="1:9" x14ac:dyDescent="0.2">
      <c r="G2" s="20"/>
      <c r="H2" s="20"/>
      <c r="I2" s="19"/>
    </row>
    <row r="3" spans="1:9" x14ac:dyDescent="0.2">
      <c r="G3" s="20"/>
      <c r="H3" s="20"/>
      <c r="I3" s="19"/>
    </row>
    <row r="4" spans="1:9" x14ac:dyDescent="0.2">
      <c r="G4" s="20"/>
      <c r="H4" s="20"/>
      <c r="I4" s="19"/>
    </row>
    <row r="5" spans="1:9" x14ac:dyDescent="0.2">
      <c r="G5" s="20"/>
      <c r="H5" s="20"/>
      <c r="I5" s="19"/>
    </row>
    <row r="6" spans="1:9" x14ac:dyDescent="0.2">
      <c r="G6" s="20"/>
      <c r="H6" s="20"/>
    </row>
    <row r="7" spans="1:9" x14ac:dyDescent="0.2">
      <c r="G7" s="20"/>
      <c r="H7" s="20"/>
      <c r="I7" s="19"/>
    </row>
    <row r="9" spans="1:9" ht="18" x14ac:dyDescent="0.25">
      <c r="A9" s="33"/>
      <c r="B9" s="33"/>
      <c r="C9" s="33"/>
      <c r="D9" s="33"/>
      <c r="E9" s="33"/>
      <c r="F9" s="33"/>
      <c r="G9" s="33"/>
      <c r="H9" s="33"/>
      <c r="I9" s="33"/>
    </row>
    <row r="10" spans="1:9" ht="18" x14ac:dyDescent="0.25">
      <c r="A10" s="33" t="s">
        <v>41</v>
      </c>
      <c r="B10" s="33"/>
      <c r="C10" s="33"/>
      <c r="D10" s="33"/>
      <c r="E10" s="33"/>
      <c r="F10" s="33"/>
      <c r="G10" s="33"/>
      <c r="H10" s="33"/>
      <c r="I10" s="33"/>
    </row>
    <row r="12" spans="1:9" x14ac:dyDescent="0.2">
      <c r="A12" s="34"/>
      <c r="B12" s="34"/>
      <c r="C12" s="34"/>
      <c r="D12" s="34"/>
      <c r="E12" s="34"/>
      <c r="F12" s="34"/>
      <c r="G12" s="34"/>
      <c r="H12" s="34"/>
      <c r="I12" s="34"/>
    </row>
    <row r="13" spans="1:9" ht="13.5" thickBot="1" x14ac:dyDescent="0.25"/>
    <row r="14" spans="1:9" ht="12.75" customHeight="1" thickBot="1" x14ac:dyDescent="0.25">
      <c r="A14" s="35"/>
      <c r="B14" s="36"/>
      <c r="C14" s="39" t="s">
        <v>40</v>
      </c>
      <c r="D14" s="39"/>
      <c r="E14" s="39"/>
      <c r="F14" s="39"/>
      <c r="G14" s="39"/>
      <c r="H14" s="18"/>
      <c r="I14" s="40" t="s">
        <v>39</v>
      </c>
    </row>
    <row r="15" spans="1:9" x14ac:dyDescent="0.2">
      <c r="A15" s="37"/>
      <c r="B15" s="38"/>
      <c r="C15" s="17">
        <v>2012</v>
      </c>
      <c r="D15" s="17">
        <v>2013</v>
      </c>
      <c r="E15" s="17">
        <v>2014</v>
      </c>
      <c r="F15" s="17">
        <v>2015</v>
      </c>
      <c r="G15" s="17">
        <v>2016</v>
      </c>
      <c r="H15" s="16">
        <v>2017</v>
      </c>
      <c r="I15" s="41"/>
    </row>
    <row r="16" spans="1:9" x14ac:dyDescent="0.2">
      <c r="A16" s="15"/>
      <c r="B16" s="42" t="s">
        <v>38</v>
      </c>
      <c r="C16" s="42"/>
      <c r="D16" s="42"/>
      <c r="E16" s="42"/>
      <c r="F16" s="42"/>
      <c r="G16" s="42"/>
      <c r="H16" s="42"/>
      <c r="I16" s="43"/>
    </row>
    <row r="17" spans="1:10" x14ac:dyDescent="0.2">
      <c r="A17" s="10" t="s">
        <v>18</v>
      </c>
      <c r="B17" s="9" t="s">
        <v>37</v>
      </c>
      <c r="C17" s="26">
        <v>28011153</v>
      </c>
      <c r="D17" s="26">
        <v>29749924</v>
      </c>
      <c r="E17" s="26">
        <v>29940176</v>
      </c>
      <c r="F17" s="26">
        <v>27625506</v>
      </c>
      <c r="G17" s="26">
        <v>26137724</v>
      </c>
      <c r="H17" s="26">
        <v>26216509</v>
      </c>
      <c r="I17" s="12">
        <f>AVERAGE(C17:H17)</f>
        <v>27946832</v>
      </c>
      <c r="J17" s="1" t="s">
        <v>42</v>
      </c>
    </row>
    <row r="18" spans="1:10" x14ac:dyDescent="0.2">
      <c r="A18" s="10" t="s">
        <v>15</v>
      </c>
      <c r="B18" s="9" t="s">
        <v>36</v>
      </c>
      <c r="C18" s="26">
        <v>27416251.600000001</v>
      </c>
      <c r="D18" s="26">
        <v>29149338.100000001</v>
      </c>
      <c r="E18" s="26">
        <v>29316784.5</v>
      </c>
      <c r="F18" s="26">
        <v>27033615.199999999</v>
      </c>
      <c r="G18" s="26">
        <v>25569974.5</v>
      </c>
      <c r="H18" s="26">
        <v>25649082.600000001</v>
      </c>
      <c r="I18" s="12">
        <f>AVERAGE(C18:H18)</f>
        <v>27355841.083333332</v>
      </c>
      <c r="J18" s="1" t="s">
        <v>43</v>
      </c>
    </row>
    <row r="19" spans="1:10" ht="24" x14ac:dyDescent="0.2">
      <c r="A19" s="10" t="s">
        <v>10</v>
      </c>
      <c r="B19" s="9" t="s">
        <v>35</v>
      </c>
      <c r="C19" s="13">
        <v>0</v>
      </c>
      <c r="D19" s="13">
        <v>0</v>
      </c>
      <c r="E19" s="13">
        <v>0</v>
      </c>
      <c r="F19" s="13">
        <v>0</v>
      </c>
      <c r="G19" s="13">
        <v>0</v>
      </c>
      <c r="H19" s="13">
        <v>0</v>
      </c>
      <c r="I19" s="12">
        <f>IF(SUM(D19:H19)=0,0,AVERAGE(D19:G19))</f>
        <v>0</v>
      </c>
    </row>
    <row r="20" spans="1:10" x14ac:dyDescent="0.2">
      <c r="A20" s="10"/>
      <c r="B20" s="14" t="s">
        <v>34</v>
      </c>
      <c r="C20" s="26">
        <v>-1127517.2</v>
      </c>
      <c r="D20" s="26">
        <v>-1150832.8999999999</v>
      </c>
      <c r="E20" s="26">
        <v>-1118984.8999999999</v>
      </c>
      <c r="F20" s="27">
        <v>-1102929.8</v>
      </c>
      <c r="G20" s="27">
        <v>-1087662.2</v>
      </c>
      <c r="H20" s="27">
        <v>-938246.2</v>
      </c>
      <c r="I20" s="12">
        <f>AVERAGE(C20:H20)</f>
        <v>-1087695.5333333334</v>
      </c>
      <c r="J20" s="1" t="s">
        <v>45</v>
      </c>
    </row>
    <row r="21" spans="1:10" x14ac:dyDescent="0.2">
      <c r="A21" s="10" t="s">
        <v>33</v>
      </c>
      <c r="B21" s="9" t="s">
        <v>32</v>
      </c>
      <c r="C21" s="13">
        <f t="shared" ref="C21:I21" si="0">SUM(C18:C20)</f>
        <v>26288734.400000002</v>
      </c>
      <c r="D21" s="13">
        <f>SUM(D18:D20)</f>
        <v>27998505.200000003</v>
      </c>
      <c r="E21" s="13">
        <f t="shared" si="0"/>
        <v>28197799.600000001</v>
      </c>
      <c r="F21" s="13">
        <f t="shared" si="0"/>
        <v>25930685.399999999</v>
      </c>
      <c r="G21" s="13">
        <f t="shared" si="0"/>
        <v>24482312.300000001</v>
      </c>
      <c r="H21" s="13">
        <f t="shared" si="0"/>
        <v>24710836.400000002</v>
      </c>
      <c r="I21" s="12">
        <f t="shared" si="0"/>
        <v>26268145.549999997</v>
      </c>
      <c r="J21" s="1" t="s">
        <v>44</v>
      </c>
    </row>
    <row r="22" spans="1:10" ht="14.25" customHeight="1" x14ac:dyDescent="0.2">
      <c r="A22" s="10" t="s">
        <v>8</v>
      </c>
      <c r="B22" s="9" t="s">
        <v>31</v>
      </c>
      <c r="C22" s="26">
        <f>26150008+C20</f>
        <v>25022490.800000001</v>
      </c>
      <c r="D22" s="26">
        <f>27879646+D20</f>
        <v>26728813.100000001</v>
      </c>
      <c r="E22" s="26">
        <f>27940070+E20</f>
        <v>26821085.100000001</v>
      </c>
      <c r="F22" s="26">
        <f>25803364+F20</f>
        <v>24700434.199999999</v>
      </c>
      <c r="G22" s="26">
        <f>24574839+G20</f>
        <v>23487176.800000001</v>
      </c>
      <c r="H22" s="26">
        <f>24573208+H20</f>
        <v>23634961.800000001</v>
      </c>
      <c r="I22" s="12">
        <f>AVERAGE(C22:H22)</f>
        <v>25065826.966666669</v>
      </c>
      <c r="J22" s="1" t="s">
        <v>47</v>
      </c>
    </row>
    <row r="23" spans="1:10" ht="24" x14ac:dyDescent="0.2">
      <c r="A23" s="10" t="s">
        <v>30</v>
      </c>
      <c r="B23" s="9" t="s">
        <v>29</v>
      </c>
      <c r="C23" s="13"/>
      <c r="D23" s="13">
        <v>0</v>
      </c>
      <c r="E23" s="13"/>
      <c r="F23" s="13">
        <v>0</v>
      </c>
      <c r="G23" s="13">
        <v>0</v>
      </c>
      <c r="H23" s="13">
        <v>0</v>
      </c>
      <c r="I23" s="12">
        <f>IF(SUM(D23:H23)=0,0,AVERAGE(D23:G23))</f>
        <v>0</v>
      </c>
      <c r="J23" s="1" t="s">
        <v>46</v>
      </c>
    </row>
    <row r="24" spans="1:10" x14ac:dyDescent="0.2">
      <c r="A24" s="10" t="s">
        <v>28</v>
      </c>
      <c r="B24" s="9" t="s">
        <v>27</v>
      </c>
      <c r="C24" s="13">
        <f t="shared" ref="C24:I24" si="1">C22-C23</f>
        <v>25022490.800000001</v>
      </c>
      <c r="D24" s="13">
        <f t="shared" si="1"/>
        <v>26728813.100000001</v>
      </c>
      <c r="E24" s="13">
        <f t="shared" si="1"/>
        <v>26821085.100000001</v>
      </c>
      <c r="F24" s="13">
        <f t="shared" si="1"/>
        <v>24700434.199999999</v>
      </c>
      <c r="G24" s="13">
        <f t="shared" si="1"/>
        <v>23487176.800000001</v>
      </c>
      <c r="H24" s="13">
        <f t="shared" si="1"/>
        <v>23634961.800000001</v>
      </c>
      <c r="I24" s="46">
        <f>AVERAGE(C24:H24)</f>
        <v>25065826.966666669</v>
      </c>
    </row>
    <row r="25" spans="1:10" x14ac:dyDescent="0.2">
      <c r="A25" s="10" t="s">
        <v>26</v>
      </c>
      <c r="B25" s="9" t="s">
        <v>25</v>
      </c>
      <c r="C25" s="11">
        <f t="shared" ref="C25:I25" si="2">IF(C24=0,"",C21/C24)</f>
        <v>1.0506042188254097</v>
      </c>
      <c r="D25" s="11">
        <f t="shared" si="2"/>
        <v>1.0475027490090834</v>
      </c>
      <c r="E25" s="11">
        <f t="shared" si="2"/>
        <v>1.0513295601153736</v>
      </c>
      <c r="F25" s="11">
        <f t="shared" si="2"/>
        <v>1.0498068653384238</v>
      </c>
      <c r="G25" s="11">
        <f t="shared" si="2"/>
        <v>1.0423693110702006</v>
      </c>
      <c r="H25" s="11">
        <f t="shared" si="2"/>
        <v>1.0455204712875821</v>
      </c>
      <c r="I25" s="47">
        <f>AVERAGE(C25:H25)</f>
        <v>1.0478555292743454</v>
      </c>
    </row>
    <row r="26" spans="1:10" ht="13.5" customHeight="1" x14ac:dyDescent="0.2">
      <c r="A26" s="7"/>
      <c r="B26" s="44" t="s">
        <v>24</v>
      </c>
      <c r="C26" s="44"/>
      <c r="D26" s="44"/>
      <c r="E26" s="44"/>
      <c r="F26" s="44"/>
      <c r="G26" s="44"/>
      <c r="H26" s="44"/>
      <c r="I26" s="45"/>
    </row>
    <row r="27" spans="1:10" x14ac:dyDescent="0.2">
      <c r="A27" s="10" t="s">
        <v>4</v>
      </c>
      <c r="B27" s="9" t="s">
        <v>23</v>
      </c>
      <c r="C27" s="8">
        <f>C17/C18</f>
        <v>1.0216988598105803</v>
      </c>
      <c r="D27" s="8">
        <f t="shared" ref="D27:I27" si="3">D17/D18</f>
        <v>1.0206037577230613</v>
      </c>
      <c r="E27" s="8">
        <f t="shared" si="3"/>
        <v>1.0212639793426186</v>
      </c>
      <c r="F27" s="8">
        <f t="shared" si="3"/>
        <v>1.0218946225142689</v>
      </c>
      <c r="G27" s="8">
        <f t="shared" si="3"/>
        <v>1.0222037569884945</v>
      </c>
      <c r="H27" s="8">
        <f t="shared" si="3"/>
        <v>1.0221226781810901</v>
      </c>
      <c r="I27" s="47">
        <f>AVERAGE(C27:H27)</f>
        <v>1.021631275760019</v>
      </c>
    </row>
    <row r="28" spans="1:10" ht="12.75" customHeight="1" x14ac:dyDescent="0.2">
      <c r="A28" s="7"/>
      <c r="B28" s="44" t="s">
        <v>22</v>
      </c>
      <c r="C28" s="44"/>
      <c r="D28" s="44"/>
      <c r="E28" s="44"/>
      <c r="F28" s="44"/>
      <c r="G28" s="44"/>
      <c r="H28" s="44"/>
      <c r="I28" s="45"/>
    </row>
    <row r="29" spans="1:10" ht="13.5" thickBot="1" x14ac:dyDescent="0.25">
      <c r="A29" s="6" t="s">
        <v>21</v>
      </c>
      <c r="B29" s="5" t="s">
        <v>20</v>
      </c>
      <c r="C29" s="25">
        <f t="shared" ref="C29:I29" si="4">IF(C25="","",C25*C27)</f>
        <v>1.0734011324861064</v>
      </c>
      <c r="D29" s="25">
        <f t="shared" si="4"/>
        <v>1.0690852418639072</v>
      </c>
      <c r="E29" s="25">
        <f t="shared" si="4"/>
        <v>1.0736850101639512</v>
      </c>
      <c r="F29" s="25">
        <f t="shared" si="4"/>
        <v>1.0727919903678964</v>
      </c>
      <c r="G29" s="25">
        <f t="shared" si="4"/>
        <v>1.0655138259454677</v>
      </c>
      <c r="H29" s="25">
        <f t="shared" si="4"/>
        <v>1.0686501842056189</v>
      </c>
      <c r="I29" s="48">
        <f>AVERAGE(C29:H29)</f>
        <v>1.0705212308388246</v>
      </c>
    </row>
    <row r="30" spans="1:10" x14ac:dyDescent="0.2">
      <c r="C30" s="22"/>
      <c r="D30" s="22"/>
      <c r="E30" s="22"/>
      <c r="F30" s="22"/>
      <c r="G30" s="22"/>
      <c r="H30" s="22"/>
      <c r="I30" s="23"/>
    </row>
    <row r="31" spans="1:10" x14ac:dyDescent="0.2">
      <c r="A31" s="4" t="s">
        <v>19</v>
      </c>
      <c r="C31" s="24"/>
      <c r="D31" s="24"/>
      <c r="E31" s="24"/>
      <c r="F31" s="24"/>
      <c r="G31" s="24"/>
      <c r="H31" s="24"/>
      <c r="I31" s="23"/>
    </row>
    <row r="32" spans="1:10" ht="7.5" customHeight="1" x14ac:dyDescent="0.2"/>
    <row r="34" spans="1:9" ht="12.75" customHeight="1" x14ac:dyDescent="0.2">
      <c r="A34" s="2" t="s">
        <v>18</v>
      </c>
      <c r="B34" s="31" t="s">
        <v>17</v>
      </c>
      <c r="C34" s="31"/>
      <c r="D34" s="31"/>
      <c r="E34" s="31"/>
      <c r="F34" s="31"/>
      <c r="G34" s="31"/>
      <c r="H34" s="31"/>
      <c r="I34" s="31"/>
    </row>
    <row r="35" spans="1:9" x14ac:dyDescent="0.2">
      <c r="A35" s="3"/>
      <c r="B35" s="31"/>
      <c r="C35" s="31"/>
      <c r="D35" s="31"/>
      <c r="E35" s="31"/>
      <c r="F35" s="31"/>
      <c r="G35" s="31"/>
      <c r="H35" s="31"/>
      <c r="I35" s="31"/>
    </row>
    <row r="36" spans="1:9" x14ac:dyDescent="0.2">
      <c r="A36" s="3"/>
      <c r="B36" s="31"/>
      <c r="C36" s="31"/>
      <c r="D36" s="31"/>
      <c r="E36" s="31"/>
      <c r="F36" s="31"/>
      <c r="G36" s="31"/>
      <c r="H36" s="31"/>
      <c r="I36" s="31"/>
    </row>
    <row r="37" spans="1:9" ht="7.5" customHeight="1" x14ac:dyDescent="0.2">
      <c r="A37" s="3"/>
      <c r="B37" s="28"/>
      <c r="C37" s="28"/>
      <c r="D37" s="28"/>
      <c r="E37" s="28"/>
      <c r="F37" s="28"/>
      <c r="G37" s="28"/>
      <c r="H37" s="28"/>
      <c r="I37" s="28"/>
    </row>
    <row r="38" spans="1:9" ht="12.75" customHeight="1" x14ac:dyDescent="0.2">
      <c r="A38" s="3"/>
      <c r="B38" s="31" t="s">
        <v>16</v>
      </c>
      <c r="C38" s="31"/>
      <c r="D38" s="31"/>
      <c r="E38" s="31"/>
      <c r="F38" s="31"/>
      <c r="G38" s="31"/>
      <c r="H38" s="31"/>
      <c r="I38" s="31"/>
    </row>
    <row r="39" spans="1:9" x14ac:dyDescent="0.2">
      <c r="A39" s="3"/>
      <c r="B39" s="31"/>
      <c r="C39" s="31"/>
      <c r="D39" s="31"/>
      <c r="E39" s="31"/>
      <c r="F39" s="31"/>
      <c r="G39" s="31"/>
      <c r="H39" s="31"/>
      <c r="I39" s="31"/>
    </row>
    <row r="40" spans="1:9" x14ac:dyDescent="0.2">
      <c r="A40" s="3"/>
      <c r="B40" s="31"/>
      <c r="C40" s="31"/>
      <c r="D40" s="31"/>
      <c r="E40" s="31"/>
      <c r="F40" s="31"/>
      <c r="G40" s="31"/>
      <c r="H40" s="31"/>
      <c r="I40" s="31"/>
    </row>
    <row r="41" spans="1:9" x14ac:dyDescent="0.2">
      <c r="A41" s="3"/>
      <c r="B41" s="31"/>
      <c r="C41" s="31"/>
      <c r="D41" s="31"/>
      <c r="E41" s="31"/>
      <c r="F41" s="31"/>
      <c r="G41" s="31"/>
      <c r="H41" s="31"/>
      <c r="I41" s="31"/>
    </row>
    <row r="42" spans="1:9" ht="7.5" customHeight="1" x14ac:dyDescent="0.2">
      <c r="A42" s="3"/>
      <c r="B42" s="28"/>
      <c r="C42" s="28"/>
      <c r="D42" s="28"/>
      <c r="E42" s="28"/>
      <c r="F42" s="28"/>
      <c r="G42" s="28"/>
      <c r="H42" s="28"/>
      <c r="I42" s="28"/>
    </row>
    <row r="43" spans="1:9" x14ac:dyDescent="0.2">
      <c r="A43" s="3"/>
      <c r="B43" s="28" t="s">
        <v>12</v>
      </c>
      <c r="C43" s="28"/>
      <c r="D43" s="28"/>
      <c r="E43" s="28"/>
      <c r="F43" s="28"/>
      <c r="G43" s="28"/>
      <c r="H43" s="28"/>
      <c r="I43" s="28"/>
    </row>
    <row r="44" spans="1:9" ht="7.5" customHeight="1" x14ac:dyDescent="0.2">
      <c r="A44" s="3"/>
      <c r="B44" s="28"/>
      <c r="C44" s="28"/>
      <c r="D44" s="28"/>
      <c r="E44" s="28"/>
      <c r="F44" s="28"/>
      <c r="G44" s="28"/>
      <c r="H44" s="28"/>
      <c r="I44" s="28"/>
    </row>
    <row r="45" spans="1:9" ht="12.75" customHeight="1" x14ac:dyDescent="0.2">
      <c r="A45" s="2" t="s">
        <v>15</v>
      </c>
      <c r="B45" s="31" t="s">
        <v>14</v>
      </c>
      <c r="C45" s="31"/>
      <c r="D45" s="31"/>
      <c r="E45" s="31"/>
      <c r="F45" s="31"/>
      <c r="G45" s="31"/>
      <c r="H45" s="31"/>
      <c r="I45" s="31"/>
    </row>
    <row r="46" spans="1:9" x14ac:dyDescent="0.2">
      <c r="A46" s="3"/>
      <c r="B46" s="31"/>
      <c r="C46" s="31"/>
      <c r="D46" s="31"/>
      <c r="E46" s="31"/>
      <c r="F46" s="31"/>
      <c r="G46" s="31"/>
      <c r="H46" s="31"/>
      <c r="I46" s="31"/>
    </row>
    <row r="47" spans="1:9" x14ac:dyDescent="0.2">
      <c r="A47" s="3"/>
      <c r="B47" s="31"/>
      <c r="C47" s="31"/>
      <c r="D47" s="31"/>
      <c r="E47" s="31"/>
      <c r="F47" s="31"/>
      <c r="G47" s="31"/>
      <c r="H47" s="31"/>
      <c r="I47" s="31"/>
    </row>
    <row r="48" spans="1:9" ht="7.5" customHeight="1" x14ac:dyDescent="0.2">
      <c r="A48" s="3"/>
      <c r="B48" s="28"/>
      <c r="C48" s="28"/>
      <c r="D48" s="28"/>
      <c r="E48" s="28"/>
      <c r="F48" s="28"/>
      <c r="G48" s="28"/>
      <c r="H48" s="28"/>
      <c r="I48" s="28"/>
    </row>
    <row r="49" spans="1:9" ht="12.75" customHeight="1" x14ac:dyDescent="0.2">
      <c r="A49" s="3"/>
      <c r="B49" s="31" t="s">
        <v>13</v>
      </c>
      <c r="C49" s="31"/>
      <c r="D49" s="31"/>
      <c r="E49" s="31"/>
      <c r="F49" s="31"/>
      <c r="G49" s="31"/>
      <c r="H49" s="31"/>
      <c r="I49" s="31"/>
    </row>
    <row r="50" spans="1:9" x14ac:dyDescent="0.2">
      <c r="A50" s="3"/>
      <c r="B50" s="31"/>
      <c r="C50" s="31"/>
      <c r="D50" s="31"/>
      <c r="E50" s="31"/>
      <c r="F50" s="31"/>
      <c r="G50" s="31"/>
      <c r="H50" s="31"/>
      <c r="I50" s="31"/>
    </row>
    <row r="51" spans="1:9" x14ac:dyDescent="0.2">
      <c r="A51" s="3"/>
      <c r="B51" s="31"/>
      <c r="C51" s="31"/>
      <c r="D51" s="31"/>
      <c r="E51" s="31"/>
      <c r="F51" s="31"/>
      <c r="G51" s="31"/>
      <c r="H51" s="31"/>
      <c r="I51" s="31"/>
    </row>
    <row r="52" spans="1:9" x14ac:dyDescent="0.2">
      <c r="A52" s="3"/>
      <c r="B52" s="31"/>
      <c r="C52" s="31"/>
      <c r="D52" s="31"/>
      <c r="E52" s="31"/>
      <c r="F52" s="31"/>
      <c r="G52" s="31"/>
      <c r="H52" s="31"/>
      <c r="I52" s="31"/>
    </row>
    <row r="53" spans="1:9" ht="7.5" customHeight="1" x14ac:dyDescent="0.2">
      <c r="A53" s="3"/>
      <c r="B53" s="28"/>
      <c r="C53" s="28"/>
      <c r="D53" s="28"/>
      <c r="E53" s="28"/>
      <c r="F53" s="28"/>
      <c r="G53" s="28"/>
      <c r="H53" s="28"/>
      <c r="I53" s="28"/>
    </row>
    <row r="54" spans="1:9" x14ac:dyDescent="0.2">
      <c r="A54" s="3"/>
      <c r="B54" s="30" t="s">
        <v>12</v>
      </c>
      <c r="C54" s="30"/>
      <c r="D54" s="30"/>
      <c r="E54" s="30"/>
      <c r="F54" s="30"/>
      <c r="G54" s="30"/>
      <c r="H54" s="30"/>
      <c r="I54" s="30"/>
    </row>
    <row r="55" spans="1:9" ht="7.5" customHeight="1" x14ac:dyDescent="0.2">
      <c r="A55" s="3"/>
      <c r="B55" s="28"/>
      <c r="C55" s="28"/>
      <c r="D55" s="28"/>
      <c r="E55" s="28"/>
      <c r="F55" s="28"/>
      <c r="G55" s="28"/>
      <c r="H55" s="28"/>
      <c r="I55" s="28"/>
    </row>
    <row r="56" spans="1:9" ht="12.75" customHeight="1" x14ac:dyDescent="0.2">
      <c r="A56" s="3"/>
      <c r="B56" s="31" t="s">
        <v>11</v>
      </c>
      <c r="C56" s="31"/>
      <c r="D56" s="31"/>
      <c r="E56" s="31"/>
      <c r="F56" s="31"/>
      <c r="G56" s="31"/>
      <c r="H56" s="31"/>
      <c r="I56" s="31"/>
    </row>
    <row r="57" spans="1:9" x14ac:dyDescent="0.2">
      <c r="A57" s="3"/>
      <c r="B57" s="31"/>
      <c r="C57" s="31"/>
      <c r="D57" s="31"/>
      <c r="E57" s="31"/>
      <c r="F57" s="31"/>
      <c r="G57" s="31"/>
      <c r="H57" s="31"/>
      <c r="I57" s="31"/>
    </row>
    <row r="58" spans="1:9" ht="7.5" customHeight="1" x14ac:dyDescent="0.2">
      <c r="A58" s="3"/>
      <c r="B58" s="28"/>
      <c r="C58" s="28"/>
      <c r="D58" s="28"/>
      <c r="E58" s="28"/>
      <c r="F58" s="28"/>
      <c r="G58" s="28"/>
      <c r="H58" s="28"/>
      <c r="I58" s="28"/>
    </row>
    <row r="59" spans="1:9" ht="12.75" customHeight="1" x14ac:dyDescent="0.2">
      <c r="A59" s="2" t="s">
        <v>10</v>
      </c>
      <c r="B59" s="31" t="s">
        <v>9</v>
      </c>
      <c r="C59" s="31"/>
      <c r="D59" s="31"/>
      <c r="E59" s="31"/>
      <c r="F59" s="31"/>
      <c r="G59" s="31"/>
      <c r="H59" s="31"/>
      <c r="I59" s="31"/>
    </row>
    <row r="60" spans="1:9" x14ac:dyDescent="0.2">
      <c r="A60" s="3"/>
      <c r="B60" s="31"/>
      <c r="C60" s="31"/>
      <c r="D60" s="31"/>
      <c r="E60" s="31"/>
      <c r="F60" s="31"/>
      <c r="G60" s="31"/>
      <c r="H60" s="31"/>
      <c r="I60" s="31"/>
    </row>
    <row r="61" spans="1:9" ht="7.5" customHeight="1" x14ac:dyDescent="0.2">
      <c r="A61" s="3"/>
      <c r="B61" s="28"/>
      <c r="C61" s="28"/>
      <c r="D61" s="28"/>
      <c r="E61" s="28"/>
      <c r="F61" s="28"/>
      <c r="G61" s="28"/>
      <c r="H61" s="28"/>
      <c r="I61" s="28"/>
    </row>
    <row r="62" spans="1:9" ht="12.75" customHeight="1" x14ac:dyDescent="0.2">
      <c r="A62" s="2" t="s">
        <v>8</v>
      </c>
      <c r="B62" s="31" t="s">
        <v>7</v>
      </c>
      <c r="C62" s="31"/>
      <c r="D62" s="31"/>
      <c r="E62" s="31"/>
      <c r="F62" s="31"/>
      <c r="G62" s="31"/>
      <c r="H62" s="31"/>
      <c r="I62" s="31"/>
    </row>
    <row r="63" spans="1:9" x14ac:dyDescent="0.2">
      <c r="A63" s="3"/>
      <c r="B63" s="31"/>
      <c r="C63" s="31"/>
      <c r="D63" s="31"/>
      <c r="E63" s="31"/>
      <c r="F63" s="31"/>
      <c r="G63" s="31"/>
      <c r="H63" s="31"/>
      <c r="I63" s="31"/>
    </row>
    <row r="64" spans="1:9" x14ac:dyDescent="0.2">
      <c r="A64" s="3"/>
      <c r="B64" s="28"/>
      <c r="C64" s="28"/>
      <c r="D64" s="28"/>
      <c r="E64" s="28"/>
      <c r="F64" s="28"/>
      <c r="G64" s="28"/>
      <c r="H64" s="28"/>
      <c r="I64" s="28"/>
    </row>
    <row r="65" spans="1:9" x14ac:dyDescent="0.2">
      <c r="A65" s="2" t="s">
        <v>6</v>
      </c>
      <c r="B65" s="30" t="s">
        <v>5</v>
      </c>
      <c r="C65" s="30"/>
      <c r="D65" s="30"/>
      <c r="E65" s="30"/>
      <c r="F65" s="30"/>
      <c r="G65" s="30"/>
      <c r="H65" s="30"/>
      <c r="I65" s="30"/>
    </row>
    <row r="66" spans="1:9" x14ac:dyDescent="0.2">
      <c r="A66" s="3"/>
      <c r="B66" s="28"/>
      <c r="C66" s="28"/>
      <c r="D66" s="28"/>
      <c r="E66" s="28"/>
      <c r="F66" s="28"/>
      <c r="G66" s="28"/>
      <c r="H66" s="28"/>
      <c r="I66" s="28"/>
    </row>
    <row r="67" spans="1:9" x14ac:dyDescent="0.2">
      <c r="A67" s="2" t="s">
        <v>4</v>
      </c>
      <c r="B67" s="30" t="s">
        <v>3</v>
      </c>
      <c r="C67" s="30"/>
      <c r="D67" s="30"/>
      <c r="E67" s="30"/>
      <c r="F67" s="30"/>
      <c r="G67" s="30"/>
      <c r="H67" s="30"/>
      <c r="I67" s="30"/>
    </row>
    <row r="68" spans="1:9" x14ac:dyDescent="0.2">
      <c r="B68" s="28"/>
      <c r="C68" s="28"/>
      <c r="D68" s="28"/>
      <c r="E68" s="28"/>
      <c r="F68" s="28"/>
      <c r="G68" s="28"/>
      <c r="H68" s="28"/>
      <c r="I68" s="28"/>
    </row>
    <row r="69" spans="1:9" ht="12.75" customHeight="1" x14ac:dyDescent="0.2">
      <c r="B69" s="31" t="s">
        <v>2</v>
      </c>
      <c r="C69" s="31"/>
      <c r="D69" s="31"/>
      <c r="E69" s="31"/>
      <c r="F69" s="31"/>
      <c r="G69" s="31"/>
      <c r="H69" s="29"/>
      <c r="I69" s="28"/>
    </row>
    <row r="70" spans="1:9" x14ac:dyDescent="0.2">
      <c r="B70" s="31"/>
      <c r="C70" s="31"/>
      <c r="D70" s="31"/>
      <c r="E70" s="31"/>
      <c r="F70" s="31"/>
      <c r="G70" s="31"/>
      <c r="H70" s="29"/>
      <c r="I70" s="28"/>
    </row>
    <row r="71" spans="1:9" x14ac:dyDescent="0.2">
      <c r="B71" s="31"/>
      <c r="C71" s="31"/>
      <c r="D71" s="31"/>
      <c r="E71" s="31"/>
      <c r="F71" s="31"/>
      <c r="G71" s="31"/>
      <c r="H71" s="29"/>
      <c r="I71" s="28"/>
    </row>
    <row r="73" spans="1:9" x14ac:dyDescent="0.2">
      <c r="B73" s="32" t="s">
        <v>1</v>
      </c>
      <c r="C73" s="32"/>
      <c r="D73" s="32"/>
      <c r="E73" s="32"/>
      <c r="F73" s="32"/>
      <c r="G73" s="32"/>
      <c r="H73" s="32"/>
      <c r="I73" s="32"/>
    </row>
    <row r="74" spans="1:9" x14ac:dyDescent="0.2">
      <c r="B74" s="1" t="s">
        <v>0</v>
      </c>
    </row>
  </sheetData>
  <sheetProtection selectLockedCells="1" selectUnlockedCells="1"/>
  <mergeCells count="21">
    <mergeCell ref="B45:I47"/>
    <mergeCell ref="A9:I9"/>
    <mergeCell ref="A10:I10"/>
    <mergeCell ref="A12:I12"/>
    <mergeCell ref="A14:B15"/>
    <mergeCell ref="C14:G14"/>
    <mergeCell ref="I14:I15"/>
    <mergeCell ref="B16:I16"/>
    <mergeCell ref="B26:I26"/>
    <mergeCell ref="B28:I28"/>
    <mergeCell ref="B34:I36"/>
    <mergeCell ref="B38:I41"/>
    <mergeCell ref="B67:I67"/>
    <mergeCell ref="B69:G71"/>
    <mergeCell ref="B73:I73"/>
    <mergeCell ref="B49:I52"/>
    <mergeCell ref="B54:I54"/>
    <mergeCell ref="B56:I57"/>
    <mergeCell ref="B59:I60"/>
    <mergeCell ref="B62:I63"/>
    <mergeCell ref="B65:I65"/>
  </mergeCells>
  <pageMargins left="0.75" right="0.75" top="1" bottom="1" header="0.51180555555555551" footer="0.51180555555555551"/>
  <pageSetup scale="64" firstPageNumber="0" orientation="portrait" horizontalDpi="300" verticalDpi="300" r:id="rId1"/>
  <headerFooter alignWithMargins="0"/>
  <ignoredErrors>
    <ignoredError sqref="C21:F21 G21:H21"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cp:lastPrinted>2019-04-29T18:22:52Z</cp:lastPrinted>
  <dcterms:created xsi:type="dcterms:W3CDTF">2018-08-31T14:07:37Z</dcterms:created>
  <dcterms:modified xsi:type="dcterms:W3CDTF">2019-05-15T16:13:17Z</dcterms:modified>
</cp:coreProperties>
</file>