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60" windowWidth="22830" windowHeight="4935" tabRatio="718"/>
  </bookViews>
  <sheets>
    <sheet name="Summary" sheetId="5" r:id="rId1"/>
    <sheet name="EGD CCA Continuity_No CWIP qual" sheetId="6" r:id="rId2"/>
    <sheet name="EGD CCA Continuity_CWIP qual " sheetId="4" r:id="rId3"/>
    <sheet name="UG CCA Continuity_No CWIP qual" sheetId="2" r:id="rId4"/>
    <sheet name="UG CCA Continuity_CWIP qual" sheetId="1" r:id="rId5"/>
    <sheet name="ICM projects" sheetId="7" r:id="rId6"/>
  </sheets>
  <definedNames>
    <definedName name="_xlnm.Print_Area" localSheetId="2">'EGD CCA Continuity_CWIP qual '!$B$1:$Z$82</definedName>
    <definedName name="_xlnm.Print_Area" localSheetId="1">'EGD CCA Continuity_No CWIP qual'!$B$1:$Z$100</definedName>
    <definedName name="_xlnm.Print_Area" localSheetId="0">Summary!$A$1:$N$36</definedName>
    <definedName name="_xlnm.Print_Area" localSheetId="4">'UG CCA Continuity_CWIP qual'!$B$1:$Y$94</definedName>
  </definedNames>
  <calcPr calcId="145621" iterate="1"/>
</workbook>
</file>

<file path=xl/calcChain.xml><?xml version="1.0" encoding="utf-8"?>
<calcChain xmlns="http://schemas.openxmlformats.org/spreadsheetml/2006/main">
  <c r="F11" i="5" l="1"/>
  <c r="E11" i="5"/>
  <c r="B28" i="7"/>
  <c r="B27" i="7"/>
  <c r="B26" i="7"/>
  <c r="B25" i="7"/>
  <c r="B29" i="7" s="1"/>
  <c r="F25" i="5" l="1"/>
  <c r="G25" i="5" s="1"/>
  <c r="H25" i="5" s="1"/>
  <c r="E25" i="5"/>
  <c r="C99" i="6" l="1"/>
  <c r="B45" i="6"/>
  <c r="B77" i="6" s="1"/>
  <c r="C45" i="6"/>
  <c r="B49" i="6"/>
  <c r="B81" i="6" s="1"/>
  <c r="C49" i="6"/>
  <c r="B51" i="6"/>
  <c r="B83" i="6" s="1"/>
  <c r="C51" i="6"/>
  <c r="B53" i="6"/>
  <c r="B85" i="6" s="1"/>
  <c r="C53" i="6"/>
  <c r="B57" i="6"/>
  <c r="B89" i="6" s="1"/>
  <c r="C57" i="6"/>
  <c r="B60" i="6"/>
  <c r="B92" i="6" s="1"/>
  <c r="B61" i="6"/>
  <c r="B93" i="6" s="1"/>
  <c r="B62" i="6"/>
  <c r="B94" i="6" s="1"/>
  <c r="C62" i="6"/>
  <c r="B63" i="6"/>
  <c r="B95" i="6" s="1"/>
  <c r="B64" i="6"/>
  <c r="B96" i="6" s="1"/>
  <c r="B65" i="6"/>
  <c r="B97" i="6" s="1"/>
  <c r="B66" i="6"/>
  <c r="B98" i="6" s="1"/>
  <c r="F19" i="6"/>
  <c r="G19" i="6" s="1"/>
  <c r="D49" i="6"/>
  <c r="F25" i="6"/>
  <c r="G25" i="6" s="1"/>
  <c r="F30" i="6"/>
  <c r="G30" i="6" s="1"/>
  <c r="F20" i="6"/>
  <c r="F12" i="6"/>
  <c r="D99" i="6" l="1"/>
  <c r="D44" i="6"/>
  <c r="F44" i="6" s="1"/>
  <c r="F76" i="6" s="1"/>
  <c r="D51" i="6"/>
  <c r="F51" i="6" s="1"/>
  <c r="F18" i="6"/>
  <c r="F24" i="6"/>
  <c r="F13" i="6"/>
  <c r="G13" i="6" s="1"/>
  <c r="F17" i="6"/>
  <c r="G17" i="6" s="1"/>
  <c r="D52" i="6"/>
  <c r="F52" i="6" s="1"/>
  <c r="F84" i="6" s="1"/>
  <c r="D57" i="6"/>
  <c r="F57" i="6" s="1"/>
  <c r="D53" i="6"/>
  <c r="F53" i="6" s="1"/>
  <c r="D45" i="6"/>
  <c r="F45" i="6" s="1"/>
  <c r="D62" i="6"/>
  <c r="F62" i="6" s="1"/>
  <c r="F49" i="6"/>
  <c r="F21" i="6"/>
  <c r="G21" i="6" s="1"/>
  <c r="H66" i="6"/>
  <c r="C66" i="6"/>
  <c r="H65" i="6"/>
  <c r="C65" i="6"/>
  <c r="H64" i="6"/>
  <c r="C64" i="6"/>
  <c r="H63" i="6"/>
  <c r="C63" i="6"/>
  <c r="H61" i="6"/>
  <c r="H60" i="6"/>
  <c r="C60" i="6"/>
  <c r="H59" i="6"/>
  <c r="H58" i="6"/>
  <c r="C58" i="6"/>
  <c r="H56" i="6"/>
  <c r="C56" i="6"/>
  <c r="H55" i="6"/>
  <c r="H54" i="6"/>
  <c r="C54" i="6"/>
  <c r="H52" i="6"/>
  <c r="C52" i="6"/>
  <c r="H50" i="6"/>
  <c r="C50" i="6"/>
  <c r="H48" i="6"/>
  <c r="C48" i="6"/>
  <c r="H47" i="6"/>
  <c r="D47" i="6"/>
  <c r="F47" i="6" s="1"/>
  <c r="C47" i="6"/>
  <c r="H46" i="6"/>
  <c r="D46" i="6"/>
  <c r="F46" i="6" s="1"/>
  <c r="C46" i="6"/>
  <c r="H44" i="6"/>
  <c r="C44" i="6"/>
  <c r="H43" i="6"/>
  <c r="D43" i="6"/>
  <c r="F43" i="6" s="1"/>
  <c r="C43" i="6"/>
  <c r="D38" i="4"/>
  <c r="F38" i="4" s="1"/>
  <c r="D39" i="4"/>
  <c r="F14" i="4"/>
  <c r="F15" i="4"/>
  <c r="D42" i="4"/>
  <c r="F42" i="4" s="1"/>
  <c r="D43" i="4"/>
  <c r="F18" i="4"/>
  <c r="D46" i="4"/>
  <c r="F46" i="4" s="1"/>
  <c r="D47" i="4"/>
  <c r="F22" i="4"/>
  <c r="F23" i="4"/>
  <c r="D51" i="4"/>
  <c r="F26" i="4"/>
  <c r="F27" i="4"/>
  <c r="D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37" i="4"/>
  <c r="B39" i="4"/>
  <c r="B65" i="4" s="1"/>
  <c r="B40" i="4"/>
  <c r="B66" i="4" s="1"/>
  <c r="B43" i="4"/>
  <c r="B69" i="4" s="1"/>
  <c r="B47" i="4"/>
  <c r="B73" i="4" s="1"/>
  <c r="B48" i="4"/>
  <c r="B74" i="4" s="1"/>
  <c r="B51" i="4"/>
  <c r="B77" i="4" s="1"/>
  <c r="B37" i="4"/>
  <c r="B63" i="4" s="1"/>
  <c r="C51" i="2"/>
  <c r="C56" i="2"/>
  <c r="C61" i="2"/>
  <c r="C67" i="2"/>
  <c r="C72" i="2"/>
  <c r="C74" i="2"/>
  <c r="C76" i="2"/>
  <c r="C78" i="2"/>
  <c r="K42" i="2"/>
  <c r="N42" i="2"/>
  <c r="Q42" i="2"/>
  <c r="T42" i="2"/>
  <c r="F40" i="2"/>
  <c r="G40" i="2" s="1"/>
  <c r="D76" i="2"/>
  <c r="F76" i="2" s="1"/>
  <c r="F36" i="2"/>
  <c r="G36" i="2" s="1"/>
  <c r="D72" i="2"/>
  <c r="F29" i="2"/>
  <c r="G29" i="2" s="1"/>
  <c r="D61" i="2"/>
  <c r="F61" i="2" s="1"/>
  <c r="F18" i="2"/>
  <c r="G18" i="2" s="1"/>
  <c r="D51" i="2"/>
  <c r="F11" i="2"/>
  <c r="F14" i="2"/>
  <c r="F15" i="2"/>
  <c r="F16" i="2"/>
  <c r="F19" i="2"/>
  <c r="F20" i="2"/>
  <c r="F21" i="2"/>
  <c r="F24" i="2"/>
  <c r="F25" i="2"/>
  <c r="F26" i="2"/>
  <c r="F27" i="2"/>
  <c r="D68" i="2"/>
  <c r="F68" i="2" s="1"/>
  <c r="F31" i="2"/>
  <c r="D70" i="2"/>
  <c r="C49" i="2"/>
  <c r="H40" i="2"/>
  <c r="H78" i="2" s="1"/>
  <c r="C77" i="2"/>
  <c r="H38" i="2"/>
  <c r="H76" i="2" s="1"/>
  <c r="C75" i="2"/>
  <c r="H36" i="2"/>
  <c r="H74" i="2" s="1"/>
  <c r="C73" i="2"/>
  <c r="H34" i="2"/>
  <c r="H72" i="2" s="1"/>
  <c r="C71" i="2"/>
  <c r="H70" i="2"/>
  <c r="C70" i="2"/>
  <c r="H69" i="2"/>
  <c r="H68" i="2"/>
  <c r="C68" i="2"/>
  <c r="H29" i="2"/>
  <c r="H67" i="2" s="1"/>
  <c r="C66" i="2"/>
  <c r="H65" i="2"/>
  <c r="C65" i="2"/>
  <c r="H64" i="2"/>
  <c r="C64" i="2"/>
  <c r="H63" i="2"/>
  <c r="C63" i="2"/>
  <c r="H62" i="2"/>
  <c r="C62" i="2"/>
  <c r="H23" i="2"/>
  <c r="H61" i="2" s="1"/>
  <c r="C60" i="2"/>
  <c r="H59" i="2"/>
  <c r="C59" i="2"/>
  <c r="H58" i="2"/>
  <c r="C58" i="2"/>
  <c r="H57" i="2"/>
  <c r="C57" i="2"/>
  <c r="H18" i="2"/>
  <c r="H56" i="2" s="1"/>
  <c r="C55" i="2"/>
  <c r="H54" i="2"/>
  <c r="C54" i="2"/>
  <c r="H53" i="2"/>
  <c r="C53" i="2"/>
  <c r="H52" i="2"/>
  <c r="C52" i="2"/>
  <c r="H13" i="2"/>
  <c r="H51" i="2" s="1"/>
  <c r="C50" i="2"/>
  <c r="H49" i="2"/>
  <c r="B42" i="1"/>
  <c r="B72" i="1" s="1"/>
  <c r="B43" i="1"/>
  <c r="B73" i="1" s="1"/>
  <c r="B44" i="1"/>
  <c r="B74" i="1" s="1"/>
  <c r="B45" i="1"/>
  <c r="B75" i="1" s="1"/>
  <c r="B46" i="1"/>
  <c r="B76" i="1" s="1"/>
  <c r="B47" i="1"/>
  <c r="B77" i="1" s="1"/>
  <c r="B48" i="1"/>
  <c r="B78" i="1" s="1"/>
  <c r="B49" i="1"/>
  <c r="B79" i="1" s="1"/>
  <c r="B50" i="1"/>
  <c r="B80" i="1" s="1"/>
  <c r="B51" i="1"/>
  <c r="B81" i="1" s="1"/>
  <c r="B52" i="1"/>
  <c r="B82" i="1" s="1"/>
  <c r="B53" i="1"/>
  <c r="B83" i="1" s="1"/>
  <c r="B54" i="1"/>
  <c r="B84" i="1" s="1"/>
  <c r="B55" i="1"/>
  <c r="B85" i="1" s="1"/>
  <c r="B56" i="1"/>
  <c r="B86" i="1" s="1"/>
  <c r="B57" i="1"/>
  <c r="B87" i="1" s="1"/>
  <c r="B58" i="1"/>
  <c r="B88" i="1" s="1"/>
  <c r="B59" i="1"/>
  <c r="B89" i="1" s="1"/>
  <c r="B60" i="1"/>
  <c r="B90" i="1" s="1"/>
  <c r="B61" i="1"/>
  <c r="B91" i="1" s="1"/>
  <c r="B62" i="1"/>
  <c r="B92" i="1" s="1"/>
  <c r="B41" i="1"/>
  <c r="B71" i="1" s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41" i="1"/>
  <c r="D44" i="1"/>
  <c r="F44" i="1" s="1"/>
  <c r="D58" i="1"/>
  <c r="F58" i="1" s="1"/>
  <c r="D41" i="1"/>
  <c r="F41" i="1" s="1"/>
  <c r="F14" i="1"/>
  <c r="G14" i="1" l="1"/>
  <c r="I14" i="1" s="1"/>
  <c r="G41" i="1"/>
  <c r="I41" i="1" s="1"/>
  <c r="F26" i="1"/>
  <c r="G26" i="1" s="1"/>
  <c r="D56" i="1"/>
  <c r="F56" i="1" s="1"/>
  <c r="F29" i="1"/>
  <c r="D59" i="1"/>
  <c r="F59" i="1" s="1"/>
  <c r="G59" i="1" s="1"/>
  <c r="F25" i="1"/>
  <c r="G25" i="1" s="1"/>
  <c r="D55" i="1"/>
  <c r="F55" i="1" s="1"/>
  <c r="G55" i="1" s="1"/>
  <c r="F21" i="1"/>
  <c r="G21" i="1" s="1"/>
  <c r="D51" i="1"/>
  <c r="F51" i="1" s="1"/>
  <c r="G51" i="1" s="1"/>
  <c r="F17" i="1"/>
  <c r="G17" i="1" s="1"/>
  <c r="D47" i="1"/>
  <c r="F47" i="1" s="1"/>
  <c r="G47" i="1" s="1"/>
  <c r="F13" i="1"/>
  <c r="D43" i="1"/>
  <c r="F43" i="1" s="1"/>
  <c r="G43" i="1" s="1"/>
  <c r="F22" i="1"/>
  <c r="G22" i="1" s="1"/>
  <c r="I22" i="1" s="1"/>
  <c r="J22" i="1" s="1"/>
  <c r="L22" i="1" s="1"/>
  <c r="D52" i="1"/>
  <c r="F52" i="1" s="1"/>
  <c r="G52" i="1" s="1"/>
  <c r="F32" i="1"/>
  <c r="D62" i="1"/>
  <c r="F62" i="1" s="1"/>
  <c r="G62" i="1" s="1"/>
  <c r="I62" i="1" s="1"/>
  <c r="F24" i="1"/>
  <c r="G24" i="1" s="1"/>
  <c r="I24" i="1" s="1"/>
  <c r="J24" i="1" s="1"/>
  <c r="L24" i="1" s="1"/>
  <c r="D54" i="1"/>
  <c r="F54" i="1" s="1"/>
  <c r="F16" i="1"/>
  <c r="D46" i="1"/>
  <c r="F46" i="1" s="1"/>
  <c r="G46" i="1" s="1"/>
  <c r="F12" i="1"/>
  <c r="G12" i="1" s="1"/>
  <c r="D42" i="1"/>
  <c r="F42" i="1" s="1"/>
  <c r="G42" i="1" s="1"/>
  <c r="F30" i="1"/>
  <c r="D60" i="1"/>
  <c r="F60" i="1" s="1"/>
  <c r="G60" i="1" s="1"/>
  <c r="I60" i="1" s="1"/>
  <c r="F18" i="1"/>
  <c r="G18" i="1" s="1"/>
  <c r="D48" i="1"/>
  <c r="F48" i="1" s="1"/>
  <c r="G48" i="1" s="1"/>
  <c r="F20" i="1"/>
  <c r="G20" i="1" s="1"/>
  <c r="D50" i="1"/>
  <c r="F50" i="1" s="1"/>
  <c r="G50" i="1" s="1"/>
  <c r="F28" i="1"/>
  <c r="G28" i="1" s="1"/>
  <c r="F31" i="1"/>
  <c r="G31" i="1" s="1"/>
  <c r="I31" i="1" s="1"/>
  <c r="J31" i="1" s="1"/>
  <c r="L31" i="1" s="1"/>
  <c r="D61" i="1"/>
  <c r="F61" i="1" s="1"/>
  <c r="G61" i="1" s="1"/>
  <c r="F27" i="1"/>
  <c r="D57" i="1"/>
  <c r="F57" i="1" s="1"/>
  <c r="F23" i="1"/>
  <c r="D53" i="1"/>
  <c r="F53" i="1" s="1"/>
  <c r="G53" i="1" s="1"/>
  <c r="F19" i="1"/>
  <c r="D49" i="1"/>
  <c r="F49" i="1" s="1"/>
  <c r="G49" i="1" s="1"/>
  <c r="F15" i="1"/>
  <c r="G15" i="1" s="1"/>
  <c r="D45" i="1"/>
  <c r="F45" i="1" s="1"/>
  <c r="G45" i="1" s="1"/>
  <c r="D49" i="2"/>
  <c r="G31" i="2"/>
  <c r="I31" i="2" s="1"/>
  <c r="J31" i="2" s="1"/>
  <c r="L31" i="2" s="1"/>
  <c r="M31" i="2" s="1"/>
  <c r="O31" i="2" s="1"/>
  <c r="P31" i="2" s="1"/>
  <c r="G76" i="2"/>
  <c r="D74" i="2"/>
  <c r="F74" i="2" s="1"/>
  <c r="F112" i="2" s="1"/>
  <c r="F21" i="4"/>
  <c r="G57" i="1"/>
  <c r="G54" i="1"/>
  <c r="G58" i="1"/>
  <c r="F88" i="1"/>
  <c r="G44" i="1"/>
  <c r="F74" i="1"/>
  <c r="D54" i="4"/>
  <c r="F54" i="4" s="1"/>
  <c r="F28" i="4"/>
  <c r="G28" i="4" s="1"/>
  <c r="I28" i="4" s="1"/>
  <c r="J28" i="4" s="1"/>
  <c r="D50" i="4"/>
  <c r="F50" i="4" s="1"/>
  <c r="F24" i="4"/>
  <c r="G24" i="4" s="1"/>
  <c r="I24" i="4" s="1"/>
  <c r="J24" i="4" s="1"/>
  <c r="G62" i="6"/>
  <c r="F94" i="6"/>
  <c r="G51" i="6"/>
  <c r="F83" i="6"/>
  <c r="F12" i="4"/>
  <c r="F64" i="4" s="1"/>
  <c r="D45" i="4"/>
  <c r="F45" i="4" s="1"/>
  <c r="G45" i="4" s="1"/>
  <c r="F19" i="4"/>
  <c r="G19" i="4" s="1"/>
  <c r="I19" i="4" s="1"/>
  <c r="J19" i="4" s="1"/>
  <c r="F20" i="4"/>
  <c r="F72" i="4" s="1"/>
  <c r="G20" i="2"/>
  <c r="I20" i="2" s="1"/>
  <c r="J20" i="2" s="1"/>
  <c r="L20" i="2" s="1"/>
  <c r="M20" i="2" s="1"/>
  <c r="O20" i="2" s="1"/>
  <c r="P20" i="2" s="1"/>
  <c r="R20" i="2" s="1"/>
  <c r="S20" i="2" s="1"/>
  <c r="U20" i="2" s="1"/>
  <c r="V20" i="2" s="1"/>
  <c r="D64" i="2"/>
  <c r="F64" i="2" s="1"/>
  <c r="G46" i="6"/>
  <c r="G47" i="6"/>
  <c r="G45" i="6"/>
  <c r="F77" i="6"/>
  <c r="G57" i="6"/>
  <c r="F89" i="6"/>
  <c r="G49" i="6"/>
  <c r="F81" i="6"/>
  <c r="G53" i="6"/>
  <c r="F85" i="6"/>
  <c r="G44" i="6"/>
  <c r="D56" i="6"/>
  <c r="F56" i="6" s="1"/>
  <c r="F88" i="6" s="1"/>
  <c r="D50" i="6"/>
  <c r="F50" i="6" s="1"/>
  <c r="G52" i="6"/>
  <c r="B43" i="6"/>
  <c r="B75" i="6" s="1"/>
  <c r="B44" i="6"/>
  <c r="B76" i="6" s="1"/>
  <c r="B54" i="6"/>
  <c r="B86" i="6" s="1"/>
  <c r="B56" i="6"/>
  <c r="B88" i="6" s="1"/>
  <c r="F31" i="6"/>
  <c r="G31" i="6" s="1"/>
  <c r="I31" i="6" s="1"/>
  <c r="J31" i="6" s="1"/>
  <c r="L31" i="6" s="1"/>
  <c r="M31" i="6" s="1"/>
  <c r="D63" i="6"/>
  <c r="F63" i="6" s="1"/>
  <c r="F32" i="6"/>
  <c r="G32" i="6" s="1"/>
  <c r="I32" i="6" s="1"/>
  <c r="J32" i="6" s="1"/>
  <c r="D64" i="6"/>
  <c r="F64" i="6" s="1"/>
  <c r="F34" i="6"/>
  <c r="G34" i="6" s="1"/>
  <c r="I34" i="6" s="1"/>
  <c r="J34" i="6" s="1"/>
  <c r="D66" i="6"/>
  <c r="F66" i="6" s="1"/>
  <c r="F26" i="6"/>
  <c r="G26" i="6" s="1"/>
  <c r="I26" i="6" s="1"/>
  <c r="J26" i="6" s="1"/>
  <c r="D58" i="6"/>
  <c r="F58" i="6" s="1"/>
  <c r="F28" i="6"/>
  <c r="G28" i="6" s="1"/>
  <c r="I28" i="6" s="1"/>
  <c r="J28" i="6" s="1"/>
  <c r="D60" i="6"/>
  <c r="F60" i="6" s="1"/>
  <c r="B50" i="6"/>
  <c r="B82" i="6" s="1"/>
  <c r="F22" i="6"/>
  <c r="G22" i="6" s="1"/>
  <c r="I22" i="6" s="1"/>
  <c r="J22" i="6" s="1"/>
  <c r="D54" i="6"/>
  <c r="F54" i="6" s="1"/>
  <c r="F23" i="6"/>
  <c r="G23" i="6" s="1"/>
  <c r="I23" i="6" s="1"/>
  <c r="J23" i="6" s="1"/>
  <c r="L23" i="6" s="1"/>
  <c r="M23" i="6" s="1"/>
  <c r="O23" i="6" s="1"/>
  <c r="P23" i="6" s="1"/>
  <c r="R23" i="6" s="1"/>
  <c r="S23" i="6" s="1"/>
  <c r="U23" i="6" s="1"/>
  <c r="V23" i="6" s="1"/>
  <c r="D55" i="6"/>
  <c r="F55" i="6" s="1"/>
  <c r="F16" i="6"/>
  <c r="G16" i="6" s="1"/>
  <c r="I16" i="6" s="1"/>
  <c r="J16" i="6" s="1"/>
  <c r="D48" i="6"/>
  <c r="F48" i="6" s="1"/>
  <c r="B55" i="6"/>
  <c r="B87" i="6" s="1"/>
  <c r="C59" i="6"/>
  <c r="C61" i="6"/>
  <c r="F33" i="6"/>
  <c r="G33" i="6" s="1"/>
  <c r="I33" i="6" s="1"/>
  <c r="J33" i="6" s="1"/>
  <c r="L33" i="6" s="1"/>
  <c r="M33" i="6" s="1"/>
  <c r="D65" i="6"/>
  <c r="B52" i="6"/>
  <c r="B84" i="6" s="1"/>
  <c r="C55" i="6"/>
  <c r="F27" i="6"/>
  <c r="G27" i="6" s="1"/>
  <c r="I27" i="6" s="1"/>
  <c r="J27" i="6" s="1"/>
  <c r="L27" i="6" s="1"/>
  <c r="M27" i="6" s="1"/>
  <c r="O27" i="6" s="1"/>
  <c r="P27" i="6" s="1"/>
  <c r="R27" i="6" s="1"/>
  <c r="S27" i="6" s="1"/>
  <c r="D59" i="6"/>
  <c r="F59" i="6" s="1"/>
  <c r="B46" i="6"/>
  <c r="B78" i="6" s="1"/>
  <c r="B47" i="6"/>
  <c r="B79" i="6" s="1"/>
  <c r="B48" i="6"/>
  <c r="B80" i="6" s="1"/>
  <c r="B58" i="6"/>
  <c r="B90" i="6" s="1"/>
  <c r="B59" i="6"/>
  <c r="B91" i="6" s="1"/>
  <c r="D61" i="6"/>
  <c r="F61" i="6" s="1"/>
  <c r="F29" i="6"/>
  <c r="G29" i="6" s="1"/>
  <c r="I29" i="6" s="1"/>
  <c r="J29" i="6" s="1"/>
  <c r="L29" i="6" s="1"/>
  <c r="M29" i="6" s="1"/>
  <c r="O29" i="6" s="1"/>
  <c r="G43" i="6"/>
  <c r="H30" i="6"/>
  <c r="F14" i="6"/>
  <c r="F78" i="6" s="1"/>
  <c r="F15" i="6"/>
  <c r="G15" i="6" s="1"/>
  <c r="I15" i="6" s="1"/>
  <c r="J15" i="6" s="1"/>
  <c r="L15" i="6" s="1"/>
  <c r="M15" i="6" s="1"/>
  <c r="H21" i="6"/>
  <c r="H13" i="6"/>
  <c r="H17" i="6"/>
  <c r="H19" i="6"/>
  <c r="G24" i="6"/>
  <c r="I24" i="6" s="1"/>
  <c r="J24" i="6" s="1"/>
  <c r="G14" i="6"/>
  <c r="I14" i="6" s="1"/>
  <c r="J14" i="6" s="1"/>
  <c r="G18" i="6"/>
  <c r="I18" i="6" s="1"/>
  <c r="J18" i="6" s="1"/>
  <c r="G20" i="6"/>
  <c r="I20" i="6" s="1"/>
  <c r="J20" i="6" s="1"/>
  <c r="H25" i="6"/>
  <c r="C35" i="6"/>
  <c r="G12" i="6"/>
  <c r="I12" i="6" s="1"/>
  <c r="J12" i="6" s="1"/>
  <c r="D35" i="6"/>
  <c r="F11" i="6"/>
  <c r="F75" i="6" s="1"/>
  <c r="D48" i="4"/>
  <c r="F48" i="4" s="1"/>
  <c r="D40" i="4"/>
  <c r="F40" i="4" s="1"/>
  <c r="F66" i="4" s="1"/>
  <c r="F13" i="4"/>
  <c r="G13" i="4" s="1"/>
  <c r="I13" i="4" s="1"/>
  <c r="J13" i="4" s="1"/>
  <c r="D52" i="4"/>
  <c r="F52" i="4" s="1"/>
  <c r="D44" i="4"/>
  <c r="F44" i="4" s="1"/>
  <c r="F70" i="4" s="1"/>
  <c r="F16" i="4"/>
  <c r="F68" i="4" s="1"/>
  <c r="C55" i="4"/>
  <c r="B54" i="4"/>
  <c r="B80" i="4" s="1"/>
  <c r="B50" i="4"/>
  <c r="B76" i="4" s="1"/>
  <c r="B46" i="4"/>
  <c r="B72" i="4" s="1"/>
  <c r="B42" i="4"/>
  <c r="B68" i="4" s="1"/>
  <c r="B38" i="4"/>
  <c r="B64" i="4" s="1"/>
  <c r="F17" i="4"/>
  <c r="G17" i="4" s="1"/>
  <c r="I17" i="4" s="1"/>
  <c r="J17" i="4" s="1"/>
  <c r="F25" i="4"/>
  <c r="G25" i="4" s="1"/>
  <c r="I25" i="4" s="1"/>
  <c r="J25" i="4" s="1"/>
  <c r="F11" i="4"/>
  <c r="G11" i="4" s="1"/>
  <c r="B53" i="4"/>
  <c r="B79" i="4" s="1"/>
  <c r="B49" i="4"/>
  <c r="B75" i="4" s="1"/>
  <c r="B45" i="4"/>
  <c r="B71" i="4" s="1"/>
  <c r="B41" i="4"/>
  <c r="B67" i="4" s="1"/>
  <c r="D53" i="4"/>
  <c r="F53" i="4" s="1"/>
  <c r="D49" i="4"/>
  <c r="F49" i="4" s="1"/>
  <c r="D41" i="4"/>
  <c r="F41" i="4" s="1"/>
  <c r="F67" i="4" s="1"/>
  <c r="B52" i="4"/>
  <c r="B78" i="4" s="1"/>
  <c r="B44" i="4"/>
  <c r="B70" i="4" s="1"/>
  <c r="G44" i="4"/>
  <c r="F51" i="4"/>
  <c r="F39" i="4"/>
  <c r="F43" i="4"/>
  <c r="F47" i="4"/>
  <c r="F37" i="4"/>
  <c r="G38" i="4"/>
  <c r="G42" i="4"/>
  <c r="G46" i="4"/>
  <c r="G21" i="4"/>
  <c r="I21" i="4" s="1"/>
  <c r="J21" i="4" s="1"/>
  <c r="G22" i="4"/>
  <c r="I22" i="4" s="1"/>
  <c r="J22" i="4" s="1"/>
  <c r="L22" i="4" s="1"/>
  <c r="M22" i="4" s="1"/>
  <c r="G14" i="4"/>
  <c r="I14" i="4" s="1"/>
  <c r="J14" i="4" s="1"/>
  <c r="L14" i="4" s="1"/>
  <c r="M14" i="4" s="1"/>
  <c r="G26" i="4"/>
  <c r="I26" i="4" s="1"/>
  <c r="J26" i="4" s="1"/>
  <c r="L26" i="4" s="1"/>
  <c r="M26" i="4" s="1"/>
  <c r="G18" i="4"/>
  <c r="I18" i="4" s="1"/>
  <c r="J18" i="4" s="1"/>
  <c r="L18" i="4" s="1"/>
  <c r="M18" i="4" s="1"/>
  <c r="G27" i="4"/>
  <c r="I27" i="4" s="1"/>
  <c r="J27" i="4" s="1"/>
  <c r="G15" i="4"/>
  <c r="I15" i="4" s="1"/>
  <c r="J15" i="4" s="1"/>
  <c r="G23" i="4"/>
  <c r="I23" i="4" s="1"/>
  <c r="J23" i="4" s="1"/>
  <c r="C29" i="4"/>
  <c r="D29" i="4"/>
  <c r="F30" i="2"/>
  <c r="G30" i="2" s="1"/>
  <c r="I30" i="2" s="1"/>
  <c r="J30" i="2" s="1"/>
  <c r="L30" i="2" s="1"/>
  <c r="M30" i="2" s="1"/>
  <c r="O30" i="2" s="1"/>
  <c r="P30" i="2" s="1"/>
  <c r="R30" i="2" s="1"/>
  <c r="S30" i="2" s="1"/>
  <c r="U30" i="2" s="1"/>
  <c r="V30" i="2" s="1"/>
  <c r="D62" i="2"/>
  <c r="F62" i="2" s="1"/>
  <c r="D69" i="2"/>
  <c r="F69" i="2" s="1"/>
  <c r="D54" i="2"/>
  <c r="F54" i="2" s="1"/>
  <c r="G21" i="2"/>
  <c r="I21" i="2" s="1"/>
  <c r="J21" i="2" s="1"/>
  <c r="L21" i="2" s="1"/>
  <c r="M21" i="2" s="1"/>
  <c r="O21" i="2" s="1"/>
  <c r="P21" i="2" s="1"/>
  <c r="G16" i="2"/>
  <c r="I16" i="2" s="1"/>
  <c r="J16" i="2" s="1"/>
  <c r="L16" i="2" s="1"/>
  <c r="M16" i="2" s="1"/>
  <c r="O16" i="2" s="1"/>
  <c r="P16" i="2" s="1"/>
  <c r="R16" i="2" s="1"/>
  <c r="S16" i="2" s="1"/>
  <c r="U16" i="2" s="1"/>
  <c r="V16" i="2" s="1"/>
  <c r="G68" i="2"/>
  <c r="G24" i="2"/>
  <c r="I24" i="2" s="1"/>
  <c r="J24" i="2" s="1"/>
  <c r="L24" i="2" s="1"/>
  <c r="M24" i="2" s="1"/>
  <c r="O24" i="2" s="1"/>
  <c r="P24" i="2" s="1"/>
  <c r="R24" i="2" s="1"/>
  <c r="S24" i="2" s="1"/>
  <c r="U24" i="2" s="1"/>
  <c r="V24" i="2" s="1"/>
  <c r="D78" i="2"/>
  <c r="F78" i="2" s="1"/>
  <c r="D65" i="2"/>
  <c r="F65" i="2" s="1"/>
  <c r="D56" i="2"/>
  <c r="F56" i="2" s="1"/>
  <c r="D52" i="2"/>
  <c r="F52" i="2" s="1"/>
  <c r="H77" i="2"/>
  <c r="H73" i="2"/>
  <c r="D59" i="2"/>
  <c r="F59" i="2" s="1"/>
  <c r="H60" i="2"/>
  <c r="I40" i="2"/>
  <c r="J40" i="2" s="1"/>
  <c r="L40" i="2" s="1"/>
  <c r="M40" i="2" s="1"/>
  <c r="O40" i="2" s="1"/>
  <c r="P40" i="2" s="1"/>
  <c r="R40" i="2" s="1"/>
  <c r="S40" i="2" s="1"/>
  <c r="U40" i="2" s="1"/>
  <c r="V40" i="2" s="1"/>
  <c r="D63" i="2"/>
  <c r="F63" i="2" s="1"/>
  <c r="F101" i="2" s="1"/>
  <c r="D58" i="2"/>
  <c r="F58" i="2" s="1"/>
  <c r="F96" i="2" s="1"/>
  <c r="H75" i="2"/>
  <c r="H71" i="2"/>
  <c r="H55" i="2"/>
  <c r="C69" i="2"/>
  <c r="C79" i="2" s="1"/>
  <c r="D67" i="2"/>
  <c r="F67" i="2" s="1"/>
  <c r="D57" i="2"/>
  <c r="F57" i="2" s="1"/>
  <c r="F95" i="2" s="1"/>
  <c r="D53" i="2"/>
  <c r="F53" i="2" s="1"/>
  <c r="H66" i="2"/>
  <c r="H50" i="2"/>
  <c r="I76" i="2"/>
  <c r="G61" i="2"/>
  <c r="I36" i="2"/>
  <c r="J36" i="2" s="1"/>
  <c r="L36" i="2" s="1"/>
  <c r="M36" i="2" s="1"/>
  <c r="O36" i="2" s="1"/>
  <c r="P36" i="2" s="1"/>
  <c r="R36" i="2" s="1"/>
  <c r="S36" i="2" s="1"/>
  <c r="U36" i="2" s="1"/>
  <c r="V36" i="2" s="1"/>
  <c r="G27" i="2"/>
  <c r="I27" i="2" s="1"/>
  <c r="J27" i="2" s="1"/>
  <c r="L27" i="2" s="1"/>
  <c r="M27" i="2" s="1"/>
  <c r="O27" i="2" s="1"/>
  <c r="P27" i="2" s="1"/>
  <c r="F32" i="2"/>
  <c r="G32" i="2" s="1"/>
  <c r="I32" i="2" s="1"/>
  <c r="J32" i="2" s="1"/>
  <c r="L32" i="2" s="1"/>
  <c r="M32" i="2" s="1"/>
  <c r="O32" i="2" s="1"/>
  <c r="P32" i="2" s="1"/>
  <c r="R32" i="2" s="1"/>
  <c r="S32" i="2" s="1"/>
  <c r="U32" i="2" s="1"/>
  <c r="V32" i="2" s="1"/>
  <c r="G26" i="2"/>
  <c r="I26" i="2" s="1"/>
  <c r="J26" i="2" s="1"/>
  <c r="L26" i="2" s="1"/>
  <c r="M26" i="2" s="1"/>
  <c r="O26" i="2" s="1"/>
  <c r="P26" i="2" s="1"/>
  <c r="R26" i="2" s="1"/>
  <c r="S26" i="2" s="1"/>
  <c r="U26" i="2" s="1"/>
  <c r="V26" i="2" s="1"/>
  <c r="G14" i="2"/>
  <c r="I14" i="2" s="1"/>
  <c r="J14" i="2" s="1"/>
  <c r="L14" i="2" s="1"/>
  <c r="M14" i="2" s="1"/>
  <c r="O14" i="2" s="1"/>
  <c r="P14" i="2" s="1"/>
  <c r="R14" i="2" s="1"/>
  <c r="S14" i="2" s="1"/>
  <c r="U14" i="2" s="1"/>
  <c r="V14" i="2" s="1"/>
  <c r="G19" i="2"/>
  <c r="I19" i="2" s="1"/>
  <c r="J19" i="2" s="1"/>
  <c r="L19" i="2" s="1"/>
  <c r="M19" i="2" s="1"/>
  <c r="O19" i="2" s="1"/>
  <c r="P19" i="2" s="1"/>
  <c r="I29" i="2"/>
  <c r="J29" i="2" s="1"/>
  <c r="L29" i="2" s="1"/>
  <c r="M29" i="2" s="1"/>
  <c r="O29" i="2" s="1"/>
  <c r="P29" i="2" s="1"/>
  <c r="F49" i="2"/>
  <c r="F70" i="2"/>
  <c r="F51" i="2"/>
  <c r="F72" i="2"/>
  <c r="F34" i="2"/>
  <c r="G34" i="2" s="1"/>
  <c r="I34" i="2" s="1"/>
  <c r="J34" i="2" s="1"/>
  <c r="L34" i="2" s="1"/>
  <c r="M34" i="2" s="1"/>
  <c r="O34" i="2" s="1"/>
  <c r="P34" i="2" s="1"/>
  <c r="R34" i="2" s="1"/>
  <c r="S34" i="2" s="1"/>
  <c r="U34" i="2" s="1"/>
  <c r="V34" i="2" s="1"/>
  <c r="F23" i="2"/>
  <c r="C41" i="2"/>
  <c r="G15" i="2"/>
  <c r="I15" i="2" s="1"/>
  <c r="J15" i="2" s="1"/>
  <c r="L15" i="2" s="1"/>
  <c r="M15" i="2" s="1"/>
  <c r="G25" i="2"/>
  <c r="I25" i="2" s="1"/>
  <c r="J25" i="2" s="1"/>
  <c r="L25" i="2" s="1"/>
  <c r="M25" i="2" s="1"/>
  <c r="F13" i="2"/>
  <c r="G13" i="2" s="1"/>
  <c r="I13" i="2" s="1"/>
  <c r="J13" i="2" s="1"/>
  <c r="L13" i="2" s="1"/>
  <c r="M13" i="2" s="1"/>
  <c r="I18" i="2"/>
  <c r="J18" i="2" s="1"/>
  <c r="L18" i="2" s="1"/>
  <c r="M18" i="2" s="1"/>
  <c r="O18" i="2" s="1"/>
  <c r="P18" i="2" s="1"/>
  <c r="R18" i="2" s="1"/>
  <c r="S18" i="2" s="1"/>
  <c r="U18" i="2" s="1"/>
  <c r="V18" i="2" s="1"/>
  <c r="F38" i="2"/>
  <c r="G38" i="2" s="1"/>
  <c r="I38" i="2" s="1"/>
  <c r="J38" i="2" s="1"/>
  <c r="L38" i="2" s="1"/>
  <c r="M38" i="2" s="1"/>
  <c r="O38" i="2" s="1"/>
  <c r="P38" i="2" s="1"/>
  <c r="R38" i="2" s="1"/>
  <c r="S38" i="2" s="1"/>
  <c r="U38" i="2" s="1"/>
  <c r="V38" i="2" s="1"/>
  <c r="G11" i="2"/>
  <c r="G32" i="1"/>
  <c r="G23" i="1"/>
  <c r="I23" i="1" s="1"/>
  <c r="J23" i="1" s="1"/>
  <c r="G30" i="1"/>
  <c r="J14" i="1"/>
  <c r="L14" i="1" s="1"/>
  <c r="F11" i="1"/>
  <c r="F71" i="1" s="1"/>
  <c r="G57" i="2" l="1"/>
  <c r="F84" i="1"/>
  <c r="F86" i="1"/>
  <c r="G56" i="1"/>
  <c r="I56" i="1" s="1"/>
  <c r="J56" i="1" s="1"/>
  <c r="F78" i="1"/>
  <c r="F85" i="1"/>
  <c r="F82" i="1"/>
  <c r="F72" i="1"/>
  <c r="F77" i="1"/>
  <c r="F79" i="1"/>
  <c r="F87" i="1"/>
  <c r="G90" i="1"/>
  <c r="G19" i="1"/>
  <c r="F80" i="1"/>
  <c r="F90" i="1"/>
  <c r="F76" i="1"/>
  <c r="F92" i="1"/>
  <c r="F73" i="1"/>
  <c r="F89" i="1"/>
  <c r="J62" i="1"/>
  <c r="L62" i="1" s="1"/>
  <c r="G27" i="1"/>
  <c r="I27" i="1" s="1"/>
  <c r="J27" i="1" s="1"/>
  <c r="L27" i="1" s="1"/>
  <c r="G29" i="1"/>
  <c r="G89" i="1" s="1"/>
  <c r="F83" i="1"/>
  <c r="F81" i="1"/>
  <c r="G16" i="1"/>
  <c r="F75" i="1"/>
  <c r="F91" i="1"/>
  <c r="G13" i="1"/>
  <c r="G73" i="1" s="1"/>
  <c r="G58" i="2"/>
  <c r="I58" i="2" s="1"/>
  <c r="G63" i="2"/>
  <c r="I63" i="2" s="1"/>
  <c r="G74" i="2"/>
  <c r="I74" i="2" s="1"/>
  <c r="F93" i="6"/>
  <c r="G56" i="6"/>
  <c r="F87" i="6"/>
  <c r="G12" i="4"/>
  <c r="I12" i="4" s="1"/>
  <c r="J12" i="4" s="1"/>
  <c r="L12" i="4" s="1"/>
  <c r="M12" i="4" s="1"/>
  <c r="G16" i="4"/>
  <c r="I16" i="4" s="1"/>
  <c r="J16" i="4" s="1"/>
  <c r="L16" i="4" s="1"/>
  <c r="M16" i="4" s="1"/>
  <c r="F29" i="4"/>
  <c r="G78" i="2"/>
  <c r="F116" i="2"/>
  <c r="G49" i="4"/>
  <c r="F75" i="4"/>
  <c r="I17" i="1"/>
  <c r="J17" i="1" s="1"/>
  <c r="I16" i="1"/>
  <c r="J16" i="1" s="1"/>
  <c r="G64" i="2"/>
  <c r="F102" i="2"/>
  <c r="G67" i="2"/>
  <c r="F105" i="2"/>
  <c r="G54" i="4"/>
  <c r="F80" i="4"/>
  <c r="G47" i="4"/>
  <c r="F73" i="4"/>
  <c r="G64" i="6"/>
  <c r="F96" i="6"/>
  <c r="I44" i="6"/>
  <c r="J44" i="6" s="1"/>
  <c r="J76" i="6" s="1"/>
  <c r="G76" i="6"/>
  <c r="G114" i="2"/>
  <c r="I51" i="1"/>
  <c r="G81" i="1"/>
  <c r="I12" i="1"/>
  <c r="J12" i="1" s="1"/>
  <c r="L12" i="1" s="1"/>
  <c r="G49" i="2"/>
  <c r="G87" i="2" s="1"/>
  <c r="F87" i="2"/>
  <c r="G96" i="2"/>
  <c r="F63" i="4"/>
  <c r="I45" i="4"/>
  <c r="G71" i="4"/>
  <c r="G51" i="4"/>
  <c r="F77" i="4"/>
  <c r="I21" i="6"/>
  <c r="J21" i="6" s="1"/>
  <c r="L21" i="6" s="1"/>
  <c r="M21" i="6" s="1"/>
  <c r="O21" i="6" s="1"/>
  <c r="P21" i="6" s="1"/>
  <c r="R21" i="6" s="1"/>
  <c r="S21" i="6" s="1"/>
  <c r="U21" i="6" s="1"/>
  <c r="V21" i="6" s="1"/>
  <c r="H53" i="6"/>
  <c r="I53" i="6" s="1"/>
  <c r="I52" i="6"/>
  <c r="J52" i="6" s="1"/>
  <c r="G84" i="6"/>
  <c r="G85" i="6"/>
  <c r="F114" i="2"/>
  <c r="G83" i="6"/>
  <c r="I52" i="1"/>
  <c r="G82" i="1"/>
  <c r="I42" i="1"/>
  <c r="G72" i="1"/>
  <c r="I47" i="1"/>
  <c r="G77" i="1"/>
  <c r="L23" i="1"/>
  <c r="I25" i="1"/>
  <c r="J25" i="1" s="1"/>
  <c r="L25" i="1" s="1"/>
  <c r="I30" i="1"/>
  <c r="I90" i="1" s="1"/>
  <c r="I32" i="1"/>
  <c r="I92" i="1" s="1"/>
  <c r="I26" i="1"/>
  <c r="J26" i="1" s="1"/>
  <c r="L26" i="1" s="1"/>
  <c r="I29" i="1"/>
  <c r="J29" i="1" s="1"/>
  <c r="I20" i="1"/>
  <c r="J20" i="1" s="1"/>
  <c r="L20" i="1" s="1"/>
  <c r="G72" i="2"/>
  <c r="F110" i="2"/>
  <c r="G54" i="2"/>
  <c r="F92" i="2"/>
  <c r="I57" i="2"/>
  <c r="G95" i="2"/>
  <c r="G65" i="2"/>
  <c r="F103" i="2"/>
  <c r="I68" i="2"/>
  <c r="G106" i="2"/>
  <c r="G69" i="2"/>
  <c r="F107" i="2"/>
  <c r="G20" i="4"/>
  <c r="I20" i="4" s="1"/>
  <c r="J20" i="4" s="1"/>
  <c r="L20" i="4" s="1"/>
  <c r="M20" i="4" s="1"/>
  <c r="I42" i="4"/>
  <c r="G41" i="4"/>
  <c r="G53" i="4"/>
  <c r="F79" i="4"/>
  <c r="G52" i="4"/>
  <c r="F78" i="4"/>
  <c r="I25" i="6"/>
  <c r="J25" i="6" s="1"/>
  <c r="L25" i="6" s="1"/>
  <c r="M25" i="6" s="1"/>
  <c r="O25" i="6" s="1"/>
  <c r="P25" i="6" s="1"/>
  <c r="R25" i="6" s="1"/>
  <c r="S25" i="6" s="1"/>
  <c r="H57" i="6"/>
  <c r="I17" i="6"/>
  <c r="J17" i="6" s="1"/>
  <c r="L17" i="6" s="1"/>
  <c r="M17" i="6" s="1"/>
  <c r="H49" i="6"/>
  <c r="I49" i="6" s="1"/>
  <c r="F91" i="6"/>
  <c r="G81" i="6"/>
  <c r="F79" i="6"/>
  <c r="G77" i="6"/>
  <c r="G94" i="6"/>
  <c r="G86" i="1"/>
  <c r="I61" i="1"/>
  <c r="G91" i="1"/>
  <c r="I44" i="1"/>
  <c r="I74" i="1" s="1"/>
  <c r="G74" i="1"/>
  <c r="G76" i="1"/>
  <c r="I46" i="1"/>
  <c r="F106" i="2"/>
  <c r="I53" i="1"/>
  <c r="G83" i="1"/>
  <c r="G84" i="1"/>
  <c r="I54" i="1"/>
  <c r="I57" i="1"/>
  <c r="I87" i="1" s="1"/>
  <c r="G87" i="1"/>
  <c r="I18" i="1"/>
  <c r="J18" i="1" s="1"/>
  <c r="L18" i="1" s="1"/>
  <c r="I28" i="1"/>
  <c r="J28" i="1" s="1"/>
  <c r="G52" i="2"/>
  <c r="F90" i="2"/>
  <c r="G62" i="2"/>
  <c r="F100" i="2"/>
  <c r="I38" i="4"/>
  <c r="G39" i="4"/>
  <c r="F65" i="4"/>
  <c r="I13" i="6"/>
  <c r="J13" i="6" s="1"/>
  <c r="L13" i="6" s="1"/>
  <c r="M13" i="6" s="1"/>
  <c r="O13" i="6" s="1"/>
  <c r="P13" i="6" s="1"/>
  <c r="R13" i="6" s="1"/>
  <c r="S13" i="6" s="1"/>
  <c r="U13" i="6" s="1"/>
  <c r="V13" i="6" s="1"/>
  <c r="H45" i="6"/>
  <c r="I45" i="6" s="1"/>
  <c r="I30" i="6"/>
  <c r="J30" i="6" s="1"/>
  <c r="L30" i="6" s="1"/>
  <c r="M30" i="6" s="1"/>
  <c r="O30" i="6" s="1"/>
  <c r="P30" i="6" s="1"/>
  <c r="R30" i="6" s="1"/>
  <c r="S30" i="6" s="1"/>
  <c r="U30" i="6" s="1"/>
  <c r="V30" i="6" s="1"/>
  <c r="H62" i="6"/>
  <c r="I62" i="6" s="1"/>
  <c r="G58" i="6"/>
  <c r="F90" i="6"/>
  <c r="I56" i="6"/>
  <c r="J56" i="6" s="1"/>
  <c r="G88" i="6"/>
  <c r="I47" i="6"/>
  <c r="G79" i="6"/>
  <c r="I43" i="1"/>
  <c r="I49" i="1"/>
  <c r="G79" i="1"/>
  <c r="I59" i="1"/>
  <c r="I21" i="1"/>
  <c r="J21" i="1" s="1"/>
  <c r="L21" i="1" s="1"/>
  <c r="I15" i="1"/>
  <c r="J15" i="1" s="1"/>
  <c r="L15" i="1" s="1"/>
  <c r="G51" i="2"/>
  <c r="F89" i="2"/>
  <c r="I61" i="2"/>
  <c r="G50" i="4"/>
  <c r="F76" i="4"/>
  <c r="I46" i="6"/>
  <c r="G78" i="6"/>
  <c r="I58" i="1"/>
  <c r="G88" i="1"/>
  <c r="I19" i="1"/>
  <c r="J19" i="1" s="1"/>
  <c r="G23" i="2"/>
  <c r="I23" i="2" s="1"/>
  <c r="J23" i="2" s="1"/>
  <c r="L23" i="2" s="1"/>
  <c r="M23" i="2" s="1"/>
  <c r="O23" i="2" s="1"/>
  <c r="P23" i="2" s="1"/>
  <c r="F99" i="2"/>
  <c r="G101" i="2"/>
  <c r="G70" i="2"/>
  <c r="F108" i="2"/>
  <c r="G56" i="2"/>
  <c r="F94" i="2"/>
  <c r="J76" i="2"/>
  <c r="I114" i="2"/>
  <c r="G53" i="2"/>
  <c r="F91" i="2"/>
  <c r="G59" i="2"/>
  <c r="F97" i="2"/>
  <c r="I46" i="4"/>
  <c r="G40" i="4"/>
  <c r="G43" i="4"/>
  <c r="F69" i="4"/>
  <c r="I44" i="4"/>
  <c r="G70" i="4"/>
  <c r="G48" i="4"/>
  <c r="F74" i="4"/>
  <c r="I19" i="6"/>
  <c r="J19" i="6" s="1"/>
  <c r="L19" i="6" s="1"/>
  <c r="M19" i="6" s="1"/>
  <c r="H51" i="6"/>
  <c r="I51" i="6" s="1"/>
  <c r="G48" i="6"/>
  <c r="F80" i="6"/>
  <c r="G54" i="6"/>
  <c r="F86" i="6"/>
  <c r="G60" i="6"/>
  <c r="F92" i="6"/>
  <c r="G66" i="6"/>
  <c r="F98" i="6"/>
  <c r="G63" i="6"/>
  <c r="F95" i="6"/>
  <c r="G50" i="6"/>
  <c r="F82" i="6"/>
  <c r="I57" i="6"/>
  <c r="G89" i="6"/>
  <c r="I48" i="1"/>
  <c r="G78" i="1"/>
  <c r="F71" i="4"/>
  <c r="I45" i="1"/>
  <c r="G75" i="1"/>
  <c r="G92" i="1"/>
  <c r="J60" i="1"/>
  <c r="I55" i="1"/>
  <c r="G85" i="1"/>
  <c r="I50" i="1"/>
  <c r="G80" i="1"/>
  <c r="G55" i="6"/>
  <c r="G59" i="6"/>
  <c r="F65" i="6"/>
  <c r="F97" i="6" s="1"/>
  <c r="C67" i="6"/>
  <c r="P29" i="6"/>
  <c r="R29" i="6" s="1"/>
  <c r="S29" i="6" s="1"/>
  <c r="U29" i="6" s="1"/>
  <c r="V29" i="6" s="1"/>
  <c r="G61" i="6"/>
  <c r="D67" i="6"/>
  <c r="I43" i="6"/>
  <c r="L20" i="6"/>
  <c r="M20" i="6" s="1"/>
  <c r="O20" i="6" s="1"/>
  <c r="P20" i="6" s="1"/>
  <c r="R20" i="6" s="1"/>
  <c r="S20" i="6" s="1"/>
  <c r="L34" i="6"/>
  <c r="M34" i="6" s="1"/>
  <c r="O34" i="6" s="1"/>
  <c r="P34" i="6" s="1"/>
  <c r="R34" i="6" s="1"/>
  <c r="S34" i="6" s="1"/>
  <c r="L26" i="6"/>
  <c r="M26" i="6" s="1"/>
  <c r="O26" i="6" s="1"/>
  <c r="P26" i="6" s="1"/>
  <c r="R26" i="6" s="1"/>
  <c r="S26" i="6" s="1"/>
  <c r="L22" i="6"/>
  <c r="M22" i="6" s="1"/>
  <c r="O22" i="6" s="1"/>
  <c r="P22" i="6" s="1"/>
  <c r="R22" i="6" s="1"/>
  <c r="S22" i="6" s="1"/>
  <c r="U22" i="6" s="1"/>
  <c r="V22" i="6" s="1"/>
  <c r="L28" i="6"/>
  <c r="M28" i="6" s="1"/>
  <c r="O28" i="6" s="1"/>
  <c r="P28" i="6" s="1"/>
  <c r="R28" i="6" s="1"/>
  <c r="S28" i="6" s="1"/>
  <c r="L18" i="6"/>
  <c r="M18" i="6" s="1"/>
  <c r="O18" i="6" s="1"/>
  <c r="P18" i="6" s="1"/>
  <c r="R18" i="6" s="1"/>
  <c r="S18" i="6" s="1"/>
  <c r="L14" i="6"/>
  <c r="M14" i="6" s="1"/>
  <c r="O14" i="6" s="1"/>
  <c r="P14" i="6" s="1"/>
  <c r="R14" i="6" s="1"/>
  <c r="S14" i="6" s="1"/>
  <c r="U14" i="6" s="1"/>
  <c r="V14" i="6" s="1"/>
  <c r="U27" i="6"/>
  <c r="V27" i="6" s="1"/>
  <c r="O19" i="6"/>
  <c r="P19" i="6" s="1"/>
  <c r="R19" i="6" s="1"/>
  <c r="S19" i="6" s="1"/>
  <c r="O33" i="6"/>
  <c r="P33" i="6" s="1"/>
  <c r="R33" i="6" s="1"/>
  <c r="S33" i="6" s="1"/>
  <c r="O15" i="6"/>
  <c r="P15" i="6" s="1"/>
  <c r="R15" i="6" s="1"/>
  <c r="S15" i="6" s="1"/>
  <c r="U15" i="6" s="1"/>
  <c r="V15" i="6" s="1"/>
  <c r="O31" i="6"/>
  <c r="P31" i="6" s="1"/>
  <c r="R31" i="6" s="1"/>
  <c r="S31" i="6" s="1"/>
  <c r="U31" i="6" s="1"/>
  <c r="V31" i="6" s="1"/>
  <c r="L16" i="6"/>
  <c r="M16" i="6" s="1"/>
  <c r="O16" i="6" s="1"/>
  <c r="P16" i="6" s="1"/>
  <c r="R16" i="6" s="1"/>
  <c r="S16" i="6" s="1"/>
  <c r="U16" i="6" s="1"/>
  <c r="V16" i="6" s="1"/>
  <c r="L24" i="6"/>
  <c r="M24" i="6" s="1"/>
  <c r="O24" i="6" s="1"/>
  <c r="P24" i="6" s="1"/>
  <c r="R24" i="6" s="1"/>
  <c r="S24" i="6" s="1"/>
  <c r="U24" i="6" s="1"/>
  <c r="V24" i="6" s="1"/>
  <c r="O17" i="6"/>
  <c r="P17" i="6" s="1"/>
  <c r="R17" i="6" s="1"/>
  <c r="S17" i="6" s="1"/>
  <c r="L32" i="6"/>
  <c r="M32" i="6" s="1"/>
  <c r="O32" i="6" s="1"/>
  <c r="P32" i="6" s="1"/>
  <c r="R32" i="6" s="1"/>
  <c r="S32" i="6" s="1"/>
  <c r="U32" i="6" s="1"/>
  <c r="V32" i="6" s="1"/>
  <c r="G11" i="6"/>
  <c r="G75" i="6" s="1"/>
  <c r="F35" i="6"/>
  <c r="L12" i="6"/>
  <c r="M12" i="6" s="1"/>
  <c r="O12" i="6" s="1"/>
  <c r="P12" i="6" s="1"/>
  <c r="R12" i="6" s="1"/>
  <c r="S12" i="6" s="1"/>
  <c r="D55" i="4"/>
  <c r="F55" i="4"/>
  <c r="G37" i="4"/>
  <c r="G63" i="4" s="1"/>
  <c r="O26" i="4"/>
  <c r="P26" i="4" s="1"/>
  <c r="O22" i="4"/>
  <c r="P22" i="4" s="1"/>
  <c r="L13" i="4"/>
  <c r="M13" i="4" s="1"/>
  <c r="L24" i="4"/>
  <c r="M24" i="4" s="1"/>
  <c r="L15" i="4"/>
  <c r="M15" i="4" s="1"/>
  <c r="L21" i="4"/>
  <c r="M21" i="4" s="1"/>
  <c r="L28" i="4"/>
  <c r="M28" i="4" s="1"/>
  <c r="L19" i="4"/>
  <c r="M19" i="4" s="1"/>
  <c r="L17" i="4"/>
  <c r="M17" i="4" s="1"/>
  <c r="L23" i="4"/>
  <c r="M23" i="4" s="1"/>
  <c r="L25" i="4"/>
  <c r="M25" i="4" s="1"/>
  <c r="L27" i="4"/>
  <c r="M27" i="4" s="1"/>
  <c r="I11" i="4"/>
  <c r="O14" i="4"/>
  <c r="P14" i="4" s="1"/>
  <c r="O18" i="4"/>
  <c r="P18" i="4" s="1"/>
  <c r="F17" i="2"/>
  <c r="D55" i="2"/>
  <c r="F55" i="2" s="1"/>
  <c r="F22" i="2"/>
  <c r="D60" i="2"/>
  <c r="F60" i="2" s="1"/>
  <c r="F35" i="2"/>
  <c r="D73" i="2"/>
  <c r="F73" i="2" s="1"/>
  <c r="F39" i="2"/>
  <c r="D77" i="2"/>
  <c r="F77" i="2" s="1"/>
  <c r="F33" i="2"/>
  <c r="G33" i="2" s="1"/>
  <c r="I33" i="2" s="1"/>
  <c r="J33" i="2" s="1"/>
  <c r="L33" i="2" s="1"/>
  <c r="M33" i="2" s="1"/>
  <c r="O33" i="2" s="1"/>
  <c r="P33" i="2" s="1"/>
  <c r="D71" i="2"/>
  <c r="F37" i="2"/>
  <c r="D75" i="2"/>
  <c r="F75" i="2" s="1"/>
  <c r="F12" i="2"/>
  <c r="G12" i="2" s="1"/>
  <c r="I12" i="2" s="1"/>
  <c r="D50" i="2"/>
  <c r="F50" i="2" s="1"/>
  <c r="F28" i="2"/>
  <c r="G28" i="2" s="1"/>
  <c r="I28" i="2" s="1"/>
  <c r="J28" i="2" s="1"/>
  <c r="L28" i="2" s="1"/>
  <c r="M28" i="2" s="1"/>
  <c r="O28" i="2" s="1"/>
  <c r="P28" i="2" s="1"/>
  <c r="R28" i="2" s="1"/>
  <c r="S28" i="2" s="1"/>
  <c r="U28" i="2" s="1"/>
  <c r="V28" i="2" s="1"/>
  <c r="D66" i="2"/>
  <c r="F66" i="2" s="1"/>
  <c r="J12" i="2"/>
  <c r="L12" i="2" s="1"/>
  <c r="M12" i="2" s="1"/>
  <c r="O12" i="2" s="1"/>
  <c r="P12" i="2" s="1"/>
  <c r="R12" i="2" s="1"/>
  <c r="S12" i="2" s="1"/>
  <c r="U12" i="2" s="1"/>
  <c r="V12" i="2" s="1"/>
  <c r="F71" i="2"/>
  <c r="R31" i="2"/>
  <c r="S31" i="2" s="1"/>
  <c r="R27" i="2"/>
  <c r="S27" i="2" s="1"/>
  <c r="R29" i="2"/>
  <c r="S29" i="2" s="1"/>
  <c r="R19" i="2"/>
  <c r="S19" i="2" s="1"/>
  <c r="R21" i="2"/>
  <c r="S21" i="2" s="1"/>
  <c r="D41" i="2"/>
  <c r="O25" i="2"/>
  <c r="P25" i="2" s="1"/>
  <c r="O15" i="2"/>
  <c r="P15" i="2" s="1"/>
  <c r="O13" i="2"/>
  <c r="P13" i="2" s="1"/>
  <c r="I11" i="2"/>
  <c r="M62" i="1"/>
  <c r="O62" i="1" s="1"/>
  <c r="M31" i="1"/>
  <c r="O31" i="1" s="1"/>
  <c r="M24" i="1"/>
  <c r="O24" i="1" s="1"/>
  <c r="G11" i="1"/>
  <c r="C63" i="1"/>
  <c r="D63" i="1"/>
  <c r="D33" i="1"/>
  <c r="C33" i="1"/>
  <c r="C42" i="2" s="1"/>
  <c r="G112" i="2" l="1"/>
  <c r="F93" i="1"/>
  <c r="I13" i="1"/>
  <c r="J13" i="1" s="1"/>
  <c r="L13" i="1" s="1"/>
  <c r="I73" i="1"/>
  <c r="J57" i="1"/>
  <c r="J87" i="1" s="1"/>
  <c r="J32" i="1"/>
  <c r="I49" i="2"/>
  <c r="J49" i="2" s="1"/>
  <c r="G99" i="2"/>
  <c r="I88" i="6"/>
  <c r="G64" i="4"/>
  <c r="G68" i="4"/>
  <c r="F81" i="4"/>
  <c r="L19" i="1"/>
  <c r="M19" i="1" s="1"/>
  <c r="O19" i="1" s="1"/>
  <c r="D42" i="2"/>
  <c r="I84" i="6"/>
  <c r="F99" i="6"/>
  <c r="L17" i="1"/>
  <c r="M17" i="1" s="1"/>
  <c r="O17" i="1" s="1"/>
  <c r="I94" i="6"/>
  <c r="J62" i="6"/>
  <c r="L28" i="1"/>
  <c r="M28" i="1" s="1"/>
  <c r="O28" i="1" s="1"/>
  <c r="L56" i="1"/>
  <c r="L86" i="1" s="1"/>
  <c r="L60" i="1"/>
  <c r="J57" i="6"/>
  <c r="I89" i="6"/>
  <c r="I60" i="6"/>
  <c r="G92" i="6"/>
  <c r="I48" i="6"/>
  <c r="G80" i="6"/>
  <c r="I53" i="2"/>
  <c r="G91" i="2"/>
  <c r="J63" i="2"/>
  <c r="I101" i="2"/>
  <c r="I88" i="1"/>
  <c r="J58" i="1"/>
  <c r="J42" i="4"/>
  <c r="I68" i="4"/>
  <c r="J45" i="4"/>
  <c r="I71" i="4"/>
  <c r="I47" i="4"/>
  <c r="G73" i="4"/>
  <c r="I67" i="2"/>
  <c r="G105" i="2"/>
  <c r="L16" i="1"/>
  <c r="G66" i="2"/>
  <c r="F104" i="2"/>
  <c r="G77" i="2"/>
  <c r="F115" i="2"/>
  <c r="I59" i="6"/>
  <c r="J59" i="6" s="1"/>
  <c r="G91" i="6"/>
  <c r="I80" i="1"/>
  <c r="J50" i="1"/>
  <c r="I48" i="4"/>
  <c r="G74" i="4"/>
  <c r="I43" i="4"/>
  <c r="G69" i="4"/>
  <c r="J43" i="1"/>
  <c r="I39" i="4"/>
  <c r="G65" i="4"/>
  <c r="I62" i="2"/>
  <c r="G100" i="2"/>
  <c r="I76" i="1"/>
  <c r="J46" i="1"/>
  <c r="J44" i="1"/>
  <c r="I86" i="1"/>
  <c r="J45" i="6"/>
  <c r="I77" i="6"/>
  <c r="I53" i="4"/>
  <c r="G79" i="4"/>
  <c r="J68" i="2"/>
  <c r="I106" i="2"/>
  <c r="J74" i="2"/>
  <c r="I112" i="2"/>
  <c r="I54" i="2"/>
  <c r="G92" i="2"/>
  <c r="J30" i="1"/>
  <c r="L30" i="1" s="1"/>
  <c r="I72" i="1"/>
  <c r="J42" i="1"/>
  <c r="I81" i="1"/>
  <c r="J51" i="1"/>
  <c r="I11" i="1"/>
  <c r="I71" i="1" s="1"/>
  <c r="G71" i="1"/>
  <c r="G93" i="1" s="1"/>
  <c r="I55" i="6"/>
  <c r="J55" i="6" s="1"/>
  <c r="G87" i="6"/>
  <c r="I76" i="6"/>
  <c r="I78" i="1"/>
  <c r="J48" i="1"/>
  <c r="I50" i="6"/>
  <c r="G82" i="6"/>
  <c r="I66" i="6"/>
  <c r="G98" i="6"/>
  <c r="I54" i="6"/>
  <c r="G86" i="6"/>
  <c r="I40" i="4"/>
  <c r="G66" i="4"/>
  <c r="I59" i="2"/>
  <c r="G97" i="2"/>
  <c r="L76" i="2"/>
  <c r="J114" i="2"/>
  <c r="I70" i="2"/>
  <c r="G108" i="2"/>
  <c r="I78" i="6"/>
  <c r="J46" i="6"/>
  <c r="J61" i="2"/>
  <c r="I99" i="2"/>
  <c r="I79" i="1"/>
  <c r="J49" i="1"/>
  <c r="I41" i="4"/>
  <c r="G67" i="4"/>
  <c r="I51" i="4"/>
  <c r="G77" i="4"/>
  <c r="I64" i="6"/>
  <c r="G96" i="6"/>
  <c r="I54" i="4"/>
  <c r="G80" i="4"/>
  <c r="I64" i="2"/>
  <c r="G102" i="2"/>
  <c r="I78" i="2"/>
  <c r="G116" i="2"/>
  <c r="G71" i="2"/>
  <c r="F109" i="2"/>
  <c r="I63" i="6"/>
  <c r="G95" i="6"/>
  <c r="J46" i="4"/>
  <c r="I72" i="4"/>
  <c r="I56" i="2"/>
  <c r="G94" i="2"/>
  <c r="I50" i="4"/>
  <c r="G76" i="4"/>
  <c r="I51" i="2"/>
  <c r="G89" i="2"/>
  <c r="I84" i="1"/>
  <c r="J54" i="1"/>
  <c r="I81" i="6"/>
  <c r="J49" i="6"/>
  <c r="I83" i="6"/>
  <c r="J51" i="6"/>
  <c r="I85" i="6"/>
  <c r="J53" i="6"/>
  <c r="I49" i="4"/>
  <c r="G75" i="4"/>
  <c r="G75" i="2"/>
  <c r="F113" i="2"/>
  <c r="G60" i="2"/>
  <c r="F98" i="2"/>
  <c r="I61" i="6"/>
  <c r="I93" i="6" s="1"/>
  <c r="G93" i="6"/>
  <c r="M16" i="1"/>
  <c r="I87" i="2"/>
  <c r="G50" i="2"/>
  <c r="F88" i="2"/>
  <c r="G73" i="2"/>
  <c r="F111" i="2"/>
  <c r="G55" i="2"/>
  <c r="F93" i="2"/>
  <c r="G29" i="4"/>
  <c r="I85" i="1"/>
  <c r="J55" i="1"/>
  <c r="I75" i="1"/>
  <c r="J45" i="1"/>
  <c r="J44" i="4"/>
  <c r="I70" i="4"/>
  <c r="G72" i="4"/>
  <c r="I89" i="1"/>
  <c r="J59" i="1"/>
  <c r="I79" i="6"/>
  <c r="J47" i="6"/>
  <c r="I58" i="6"/>
  <c r="G90" i="6"/>
  <c r="J38" i="4"/>
  <c r="I64" i="4"/>
  <c r="I52" i="2"/>
  <c r="G90" i="2"/>
  <c r="I83" i="1"/>
  <c r="J53" i="1"/>
  <c r="I91" i="1"/>
  <c r="J61" i="1"/>
  <c r="I52" i="4"/>
  <c r="G78" i="4"/>
  <c r="I69" i="2"/>
  <c r="G107" i="2"/>
  <c r="I65" i="2"/>
  <c r="G103" i="2"/>
  <c r="J57" i="2"/>
  <c r="I95" i="2"/>
  <c r="I72" i="2"/>
  <c r="G110" i="2"/>
  <c r="L29" i="1"/>
  <c r="M29" i="1" s="1"/>
  <c r="J47" i="1"/>
  <c r="I77" i="1"/>
  <c r="J52" i="1"/>
  <c r="I82" i="1"/>
  <c r="J58" i="2"/>
  <c r="I96" i="2"/>
  <c r="J61" i="6"/>
  <c r="J93" i="6" s="1"/>
  <c r="L56" i="6"/>
  <c r="J88" i="6"/>
  <c r="L44" i="6"/>
  <c r="L52" i="6"/>
  <c r="J84" i="6"/>
  <c r="G65" i="6"/>
  <c r="G97" i="6" s="1"/>
  <c r="F67" i="6"/>
  <c r="J43" i="6"/>
  <c r="U18" i="6"/>
  <c r="V18" i="6" s="1"/>
  <c r="U28" i="6"/>
  <c r="V28" i="6" s="1"/>
  <c r="U34" i="6"/>
  <c r="V34" i="6" s="1"/>
  <c r="U25" i="6"/>
  <c r="V25" i="6" s="1"/>
  <c r="U20" i="6"/>
  <c r="V20" i="6" s="1"/>
  <c r="U17" i="6"/>
  <c r="V17" i="6" s="1"/>
  <c r="U33" i="6"/>
  <c r="V33" i="6" s="1"/>
  <c r="U19" i="6"/>
  <c r="V19" i="6" s="1"/>
  <c r="U26" i="6"/>
  <c r="V26" i="6" s="1"/>
  <c r="U12" i="6"/>
  <c r="V12" i="6" s="1"/>
  <c r="G35" i="6"/>
  <c r="I11" i="6"/>
  <c r="I75" i="6" s="1"/>
  <c r="G55" i="4"/>
  <c r="I37" i="4"/>
  <c r="I63" i="4" s="1"/>
  <c r="O20" i="4"/>
  <c r="P20" i="4" s="1"/>
  <c r="O25" i="4"/>
  <c r="P25" i="4" s="1"/>
  <c r="O24" i="4"/>
  <c r="P24" i="4" s="1"/>
  <c r="O13" i="4"/>
  <c r="P13" i="4" s="1"/>
  <c r="O16" i="4"/>
  <c r="P16" i="4" s="1"/>
  <c r="O27" i="4"/>
  <c r="P27" i="4" s="1"/>
  <c r="O17" i="4"/>
  <c r="P17" i="4" s="1"/>
  <c r="O28" i="4"/>
  <c r="P28" i="4" s="1"/>
  <c r="R18" i="4"/>
  <c r="S18" i="4" s="1"/>
  <c r="O23" i="4"/>
  <c r="P23" i="4" s="1"/>
  <c r="O12" i="4"/>
  <c r="P12" i="4" s="1"/>
  <c r="O15" i="4"/>
  <c r="P15" i="4" s="1"/>
  <c r="R14" i="4"/>
  <c r="S14" i="4" s="1"/>
  <c r="O19" i="4"/>
  <c r="P19" i="4" s="1"/>
  <c r="R22" i="4"/>
  <c r="S22" i="4" s="1"/>
  <c r="R26" i="4"/>
  <c r="S26" i="4" s="1"/>
  <c r="I29" i="4"/>
  <c r="D19" i="5" s="1"/>
  <c r="J11" i="4"/>
  <c r="O21" i="4"/>
  <c r="P21" i="4" s="1"/>
  <c r="G17" i="2"/>
  <c r="G37" i="2"/>
  <c r="G39" i="2"/>
  <c r="G22" i="2"/>
  <c r="F41" i="2"/>
  <c r="G35" i="2"/>
  <c r="D79" i="2"/>
  <c r="F79" i="2"/>
  <c r="R25" i="2"/>
  <c r="S25" i="2" s="1"/>
  <c r="U19" i="2"/>
  <c r="V19" i="2" s="1"/>
  <c r="U29" i="2"/>
  <c r="V29" i="2" s="1"/>
  <c r="R23" i="2"/>
  <c r="S23" i="2" s="1"/>
  <c r="R33" i="2"/>
  <c r="S33" i="2" s="1"/>
  <c r="U27" i="2"/>
  <c r="V27" i="2" s="1"/>
  <c r="U31" i="2"/>
  <c r="V31" i="2" s="1"/>
  <c r="U21" i="2"/>
  <c r="V21" i="2" s="1"/>
  <c r="R13" i="2"/>
  <c r="S13" i="2" s="1"/>
  <c r="R15" i="2"/>
  <c r="S15" i="2" s="1"/>
  <c r="J11" i="2"/>
  <c r="J86" i="1"/>
  <c r="M22" i="1"/>
  <c r="O22" i="1" s="1"/>
  <c r="M15" i="1"/>
  <c r="O15" i="1" s="1"/>
  <c r="M18" i="1"/>
  <c r="O18" i="1" s="1"/>
  <c r="M25" i="1"/>
  <c r="O25" i="1" s="1"/>
  <c r="M23" i="1"/>
  <c r="M27" i="1"/>
  <c r="O27" i="1" s="1"/>
  <c r="M12" i="1"/>
  <c r="O12" i="1" s="1"/>
  <c r="M21" i="1"/>
  <c r="O21" i="1" s="1"/>
  <c r="M14" i="1"/>
  <c r="O14" i="1" s="1"/>
  <c r="M26" i="1"/>
  <c r="O26" i="1" s="1"/>
  <c r="M20" i="1"/>
  <c r="O20" i="1" s="1"/>
  <c r="P62" i="1"/>
  <c r="F63" i="1"/>
  <c r="F33" i="1"/>
  <c r="G33" i="1"/>
  <c r="M13" i="1" l="1"/>
  <c r="O13" i="1" s="1"/>
  <c r="M30" i="1"/>
  <c r="O30" i="1" s="1"/>
  <c r="J90" i="1"/>
  <c r="L32" i="1"/>
  <c r="L92" i="1" s="1"/>
  <c r="M32" i="1"/>
  <c r="J92" i="1"/>
  <c r="L57" i="1"/>
  <c r="L90" i="1"/>
  <c r="F117" i="2"/>
  <c r="M60" i="1"/>
  <c r="M56" i="1"/>
  <c r="G81" i="4"/>
  <c r="F42" i="2"/>
  <c r="I87" i="6"/>
  <c r="G99" i="6"/>
  <c r="O29" i="1"/>
  <c r="P29" i="1"/>
  <c r="M52" i="6"/>
  <c r="L84" i="6"/>
  <c r="I60" i="2"/>
  <c r="G98" i="2"/>
  <c r="J49" i="4"/>
  <c r="I75" i="4"/>
  <c r="J72" i="4"/>
  <c r="L46" i="4"/>
  <c r="L42" i="1"/>
  <c r="L72" i="1" s="1"/>
  <c r="J72" i="1"/>
  <c r="J54" i="2"/>
  <c r="I92" i="2"/>
  <c r="J77" i="6"/>
  <c r="L45" i="6"/>
  <c r="J39" i="4"/>
  <c r="I65" i="4"/>
  <c r="L58" i="1"/>
  <c r="L88" i="1" s="1"/>
  <c r="J88" i="1"/>
  <c r="R62" i="1"/>
  <c r="S62" i="1" s="1"/>
  <c r="U62" i="1" s="1"/>
  <c r="M44" i="6"/>
  <c r="L76" i="6"/>
  <c r="M56" i="6"/>
  <c r="L88" i="6"/>
  <c r="L52" i="1"/>
  <c r="L82" i="1" s="1"/>
  <c r="J82" i="1"/>
  <c r="L57" i="2"/>
  <c r="J95" i="2"/>
  <c r="J69" i="2"/>
  <c r="I107" i="2"/>
  <c r="J64" i="4"/>
  <c r="L38" i="4"/>
  <c r="L55" i="1"/>
  <c r="L85" i="1" s="1"/>
  <c r="J85" i="1"/>
  <c r="I55" i="2"/>
  <c r="G93" i="2"/>
  <c r="I50" i="2"/>
  <c r="G88" i="2"/>
  <c r="J85" i="6"/>
  <c r="L53" i="6"/>
  <c r="J81" i="6"/>
  <c r="L49" i="6"/>
  <c r="I71" i="2"/>
  <c r="G109" i="2"/>
  <c r="J64" i="2"/>
  <c r="I102" i="2"/>
  <c r="J64" i="6"/>
  <c r="I96" i="6"/>
  <c r="J41" i="4"/>
  <c r="I67" i="4"/>
  <c r="J99" i="2"/>
  <c r="L61" i="2"/>
  <c r="J70" i="2"/>
  <c r="I108" i="2"/>
  <c r="I97" i="2"/>
  <c r="J59" i="2"/>
  <c r="J54" i="6"/>
  <c r="I86" i="6"/>
  <c r="J50" i="6"/>
  <c r="I82" i="6"/>
  <c r="J11" i="1"/>
  <c r="L11" i="1" s="1"/>
  <c r="L43" i="1"/>
  <c r="L73" i="1" s="1"/>
  <c r="J73" i="1"/>
  <c r="J48" i="4"/>
  <c r="I74" i="4"/>
  <c r="I66" i="2"/>
  <c r="G104" i="2"/>
  <c r="J67" i="2"/>
  <c r="I105" i="2"/>
  <c r="J71" i="4"/>
  <c r="L45" i="4"/>
  <c r="J53" i="2"/>
  <c r="I91" i="2"/>
  <c r="I92" i="6"/>
  <c r="J60" i="6"/>
  <c r="L61" i="6"/>
  <c r="L93" i="6" s="1"/>
  <c r="I91" i="6"/>
  <c r="L53" i="1"/>
  <c r="L83" i="1" s="1"/>
  <c r="J83" i="1"/>
  <c r="L59" i="1"/>
  <c r="L89" i="1" s="1"/>
  <c r="J89" i="1"/>
  <c r="J70" i="4"/>
  <c r="L44" i="4"/>
  <c r="I75" i="2"/>
  <c r="G113" i="2"/>
  <c r="J51" i="2"/>
  <c r="I89" i="2"/>
  <c r="J56" i="2"/>
  <c r="I94" i="2"/>
  <c r="J63" i="6"/>
  <c r="I95" i="6"/>
  <c r="L49" i="1"/>
  <c r="L79" i="1" s="1"/>
  <c r="J79" i="1"/>
  <c r="J78" i="6"/>
  <c r="L46" i="6"/>
  <c r="L48" i="1"/>
  <c r="L78" i="1" s="1"/>
  <c r="J78" i="1"/>
  <c r="L51" i="1"/>
  <c r="L81" i="1" s="1"/>
  <c r="J81" i="1"/>
  <c r="L74" i="2"/>
  <c r="J112" i="2"/>
  <c r="J53" i="4"/>
  <c r="I79" i="4"/>
  <c r="L44" i="1"/>
  <c r="L74" i="1" s="1"/>
  <c r="J74" i="1"/>
  <c r="J62" i="2"/>
  <c r="I100" i="2"/>
  <c r="L50" i="1"/>
  <c r="L80" i="1" s="1"/>
  <c r="J80" i="1"/>
  <c r="J94" i="6"/>
  <c r="L62" i="6"/>
  <c r="L61" i="1"/>
  <c r="L91" i="1" s="1"/>
  <c r="J91" i="1"/>
  <c r="L47" i="6"/>
  <c r="J79" i="6"/>
  <c r="O16" i="1"/>
  <c r="P16" i="1" s="1"/>
  <c r="J50" i="4"/>
  <c r="I76" i="4"/>
  <c r="J106" i="2"/>
  <c r="L68" i="2"/>
  <c r="O23" i="1"/>
  <c r="P23" i="1" s="1"/>
  <c r="R23" i="1" s="1"/>
  <c r="J87" i="2"/>
  <c r="G79" i="2"/>
  <c r="L58" i="2"/>
  <c r="J96" i="2"/>
  <c r="L47" i="1"/>
  <c r="J77" i="1"/>
  <c r="J72" i="2"/>
  <c r="I110" i="2"/>
  <c r="J65" i="2"/>
  <c r="I103" i="2"/>
  <c r="J52" i="4"/>
  <c r="I78" i="4"/>
  <c r="J52" i="2"/>
  <c r="I90" i="2"/>
  <c r="J58" i="6"/>
  <c r="I90" i="6"/>
  <c r="L45" i="1"/>
  <c r="L75" i="1" s="1"/>
  <c r="M45" i="1"/>
  <c r="J75" i="1"/>
  <c r="I73" i="2"/>
  <c r="G111" i="2"/>
  <c r="J83" i="6"/>
  <c r="L51" i="6"/>
  <c r="L54" i="1"/>
  <c r="J84" i="1"/>
  <c r="J78" i="2"/>
  <c r="I116" i="2"/>
  <c r="J54" i="4"/>
  <c r="I80" i="4"/>
  <c r="J51" i="4"/>
  <c r="I77" i="4"/>
  <c r="M76" i="2"/>
  <c r="L114" i="2"/>
  <c r="J40" i="4"/>
  <c r="I66" i="4"/>
  <c r="J66" i="6"/>
  <c r="I98" i="6"/>
  <c r="L46" i="1"/>
  <c r="J43" i="4"/>
  <c r="I69" i="4"/>
  <c r="I77" i="2"/>
  <c r="G115" i="2"/>
  <c r="J76" i="1"/>
  <c r="J47" i="4"/>
  <c r="I73" i="4"/>
  <c r="J68" i="4"/>
  <c r="L42" i="4"/>
  <c r="J101" i="2"/>
  <c r="L63" i="2"/>
  <c r="J48" i="6"/>
  <c r="I80" i="6"/>
  <c r="J89" i="6"/>
  <c r="L57" i="6"/>
  <c r="O56" i="1"/>
  <c r="P56" i="1" s="1"/>
  <c r="L59" i="6"/>
  <c r="J91" i="6"/>
  <c r="L55" i="6"/>
  <c r="J87" i="6"/>
  <c r="I65" i="6"/>
  <c r="I97" i="6" s="1"/>
  <c r="G67" i="6"/>
  <c r="L43" i="6"/>
  <c r="I35" i="6"/>
  <c r="J11" i="6"/>
  <c r="J75" i="6" s="1"/>
  <c r="I55" i="4"/>
  <c r="G19" i="5" s="1"/>
  <c r="H19" i="5" s="1"/>
  <c r="J37" i="4"/>
  <c r="J63" i="4" s="1"/>
  <c r="U22" i="4"/>
  <c r="V22" i="4" s="1"/>
  <c r="R23" i="4"/>
  <c r="S23" i="4" s="1"/>
  <c r="R27" i="4"/>
  <c r="S27" i="4" s="1"/>
  <c r="R21" i="4"/>
  <c r="S21" i="4" s="1"/>
  <c r="R15" i="4"/>
  <c r="S15" i="4" s="1"/>
  <c r="R17" i="4"/>
  <c r="S17" i="4" s="1"/>
  <c r="R25" i="4"/>
  <c r="S25" i="4" s="1"/>
  <c r="R19" i="4"/>
  <c r="S19" i="4" s="1"/>
  <c r="U18" i="4"/>
  <c r="V18" i="4" s="1"/>
  <c r="R13" i="4"/>
  <c r="S13" i="4" s="1"/>
  <c r="L11" i="4"/>
  <c r="L29" i="4" s="1"/>
  <c r="J29" i="4"/>
  <c r="U26" i="4"/>
  <c r="V26" i="4" s="1"/>
  <c r="U14" i="4"/>
  <c r="V14" i="4" s="1"/>
  <c r="R12" i="4"/>
  <c r="S12" i="4" s="1"/>
  <c r="R28" i="4"/>
  <c r="S28" i="4" s="1"/>
  <c r="R16" i="4"/>
  <c r="S16" i="4" s="1"/>
  <c r="R24" i="4"/>
  <c r="S24" i="4" s="1"/>
  <c r="R20" i="4"/>
  <c r="S20" i="4" s="1"/>
  <c r="I17" i="2"/>
  <c r="I39" i="2"/>
  <c r="I35" i="2"/>
  <c r="I22" i="2"/>
  <c r="G41" i="2"/>
  <c r="G42" i="2" s="1"/>
  <c r="I37" i="2"/>
  <c r="L49" i="2"/>
  <c r="U15" i="2"/>
  <c r="V15" i="2" s="1"/>
  <c r="U23" i="2"/>
  <c r="V23" i="2" s="1"/>
  <c r="U13" i="2"/>
  <c r="V13" i="2" s="1"/>
  <c r="U33" i="2"/>
  <c r="V33" i="2" s="1"/>
  <c r="U25" i="2"/>
  <c r="V25" i="2" s="1"/>
  <c r="L11" i="2"/>
  <c r="M86" i="1"/>
  <c r="P31" i="1"/>
  <c r="R31" i="1" s="1"/>
  <c r="P24" i="1"/>
  <c r="R24" i="1" s="1"/>
  <c r="P28" i="1"/>
  <c r="R28" i="1" s="1"/>
  <c r="M90" i="1"/>
  <c r="P17" i="1"/>
  <c r="R17" i="1" s="1"/>
  <c r="P19" i="1"/>
  <c r="R19" i="1" s="1"/>
  <c r="I93" i="1"/>
  <c r="D34" i="5" s="1"/>
  <c r="G63" i="1"/>
  <c r="I33" i="1"/>
  <c r="D20" i="5" s="1"/>
  <c r="P60" i="1" l="1"/>
  <c r="R60" i="1" s="1"/>
  <c r="S60" i="1" s="1"/>
  <c r="M61" i="1"/>
  <c r="M55" i="1"/>
  <c r="M85" i="1" s="1"/>
  <c r="O60" i="1"/>
  <c r="O90" i="1" s="1"/>
  <c r="O32" i="1"/>
  <c r="M92" i="1"/>
  <c r="M11" i="1"/>
  <c r="O11" i="1" s="1"/>
  <c r="L87" i="1"/>
  <c r="M57" i="1"/>
  <c r="M49" i="1"/>
  <c r="O49" i="1" s="1"/>
  <c r="O79" i="1" s="1"/>
  <c r="M59" i="1"/>
  <c r="O59" i="1" s="1"/>
  <c r="O89" i="1" s="1"/>
  <c r="M53" i="1"/>
  <c r="M83" i="1" s="1"/>
  <c r="M50" i="1"/>
  <c r="O50" i="1" s="1"/>
  <c r="M51" i="1"/>
  <c r="M81" i="1" s="1"/>
  <c r="M43" i="1"/>
  <c r="M73" i="1" s="1"/>
  <c r="M44" i="1"/>
  <c r="M74" i="1" s="1"/>
  <c r="M58" i="1"/>
  <c r="M88" i="1" s="1"/>
  <c r="I81" i="4"/>
  <c r="D33" i="5" s="1"/>
  <c r="D35" i="5" s="1"/>
  <c r="D21" i="5"/>
  <c r="I99" i="6"/>
  <c r="D28" i="5" s="1"/>
  <c r="L87" i="2"/>
  <c r="L84" i="1"/>
  <c r="M54" i="1"/>
  <c r="I111" i="2"/>
  <c r="J73" i="2"/>
  <c r="R56" i="1"/>
  <c r="S56" i="1"/>
  <c r="L48" i="6"/>
  <c r="J80" i="6"/>
  <c r="L76" i="1"/>
  <c r="M46" i="1"/>
  <c r="L77" i="1"/>
  <c r="M47" i="1"/>
  <c r="J79" i="4"/>
  <c r="L53" i="4"/>
  <c r="J105" i="2"/>
  <c r="L67" i="2"/>
  <c r="J74" i="4"/>
  <c r="L48" i="4"/>
  <c r="L54" i="6"/>
  <c r="J86" i="6"/>
  <c r="J67" i="4"/>
  <c r="L41" i="4"/>
  <c r="M45" i="6"/>
  <c r="L77" i="6"/>
  <c r="R16" i="1"/>
  <c r="S16" i="1" s="1"/>
  <c r="M61" i="6"/>
  <c r="M57" i="6"/>
  <c r="L89" i="6"/>
  <c r="J66" i="4"/>
  <c r="L40" i="4"/>
  <c r="L78" i="2"/>
  <c r="J116" i="2"/>
  <c r="J78" i="4"/>
  <c r="L52" i="4"/>
  <c r="M62" i="6"/>
  <c r="L94" i="6"/>
  <c r="M46" i="6"/>
  <c r="L78" i="6"/>
  <c r="J94" i="2"/>
  <c r="L56" i="2"/>
  <c r="L60" i="6"/>
  <c r="J92" i="6"/>
  <c r="M61" i="2"/>
  <c r="L99" i="2"/>
  <c r="V62" i="1"/>
  <c r="J73" i="4"/>
  <c r="L47" i="4"/>
  <c r="O45" i="1"/>
  <c r="O75" i="1" s="1"/>
  <c r="M58" i="2"/>
  <c r="L96" i="2"/>
  <c r="M47" i="6"/>
  <c r="L79" i="6"/>
  <c r="O61" i="1"/>
  <c r="O91" i="1" s="1"/>
  <c r="M91" i="1"/>
  <c r="M74" i="2"/>
  <c r="L112" i="2"/>
  <c r="M75" i="1"/>
  <c r="M55" i="6"/>
  <c r="L87" i="6"/>
  <c r="M42" i="4"/>
  <c r="L68" i="4"/>
  <c r="J69" i="4"/>
  <c r="L43" i="4"/>
  <c r="J98" i="6"/>
  <c r="L66" i="6"/>
  <c r="M114" i="2"/>
  <c r="O76" i="2"/>
  <c r="J80" i="4"/>
  <c r="L54" i="4"/>
  <c r="J90" i="2"/>
  <c r="L52" i="2"/>
  <c r="J103" i="2"/>
  <c r="L65" i="2"/>
  <c r="M68" i="2"/>
  <c r="L106" i="2"/>
  <c r="J100" i="2"/>
  <c r="L62" i="2"/>
  <c r="M48" i="1"/>
  <c r="L63" i="6"/>
  <c r="J95" i="6"/>
  <c r="J89" i="2"/>
  <c r="L51" i="2"/>
  <c r="M44" i="4"/>
  <c r="L70" i="4"/>
  <c r="M49" i="6"/>
  <c r="L81" i="6"/>
  <c r="G117" i="2"/>
  <c r="M57" i="2"/>
  <c r="L95" i="2"/>
  <c r="J65" i="4"/>
  <c r="L39" i="4"/>
  <c r="J92" i="2"/>
  <c r="L54" i="2"/>
  <c r="M46" i="4"/>
  <c r="L72" i="4"/>
  <c r="M79" i="1"/>
  <c r="L53" i="2"/>
  <c r="J91" i="2"/>
  <c r="J108" i="2"/>
  <c r="L70" i="2"/>
  <c r="J102" i="2"/>
  <c r="L64" i="2"/>
  <c r="J50" i="2"/>
  <c r="I88" i="2"/>
  <c r="I79" i="2"/>
  <c r="E20" i="5" s="1"/>
  <c r="F20" i="5" s="1"/>
  <c r="O56" i="6"/>
  <c r="M88" i="6"/>
  <c r="J60" i="2"/>
  <c r="I98" i="2"/>
  <c r="M59" i="6"/>
  <c r="L91" i="6"/>
  <c r="M63" i="2"/>
  <c r="L101" i="2"/>
  <c r="J77" i="2"/>
  <c r="I115" i="2"/>
  <c r="J77" i="4"/>
  <c r="L51" i="4"/>
  <c r="M51" i="6"/>
  <c r="L83" i="6"/>
  <c r="L58" i="6"/>
  <c r="J90" i="6"/>
  <c r="J110" i="2"/>
  <c r="L72" i="2"/>
  <c r="J75" i="2"/>
  <c r="I113" i="2"/>
  <c r="M45" i="4"/>
  <c r="L71" i="4"/>
  <c r="J97" i="2"/>
  <c r="L59" i="2"/>
  <c r="M53" i="6"/>
  <c r="L85" i="6"/>
  <c r="J107" i="2"/>
  <c r="L69" i="2"/>
  <c r="R29" i="1"/>
  <c r="S29" i="1" s="1"/>
  <c r="J76" i="4"/>
  <c r="L50" i="4"/>
  <c r="J66" i="2"/>
  <c r="I104" i="2"/>
  <c r="L50" i="6"/>
  <c r="J82" i="6"/>
  <c r="J96" i="6"/>
  <c r="L64" i="6"/>
  <c r="J71" i="2"/>
  <c r="I109" i="2"/>
  <c r="J55" i="2"/>
  <c r="I93" i="2"/>
  <c r="M38" i="4"/>
  <c r="L64" i="4"/>
  <c r="M52" i="1"/>
  <c r="O44" i="6"/>
  <c r="M76" i="6"/>
  <c r="M42" i="1"/>
  <c r="J75" i="4"/>
  <c r="L49" i="4"/>
  <c r="O52" i="6"/>
  <c r="M84" i="6"/>
  <c r="J65" i="6"/>
  <c r="J97" i="6" s="1"/>
  <c r="I67" i="6"/>
  <c r="E19" i="5" s="1"/>
  <c r="M43" i="6"/>
  <c r="J35" i="6"/>
  <c r="L11" i="6"/>
  <c r="L35" i="6" s="1"/>
  <c r="J55" i="4"/>
  <c r="L37" i="4"/>
  <c r="M11" i="4"/>
  <c r="O11" i="4" s="1"/>
  <c r="O29" i="4" s="1"/>
  <c r="U12" i="4"/>
  <c r="V12" i="4" s="1"/>
  <c r="U21" i="4"/>
  <c r="V21" i="4" s="1"/>
  <c r="U25" i="4"/>
  <c r="V25" i="4" s="1"/>
  <c r="U28" i="4"/>
  <c r="V28" i="4" s="1"/>
  <c r="U24" i="4"/>
  <c r="V24" i="4" s="1"/>
  <c r="U23" i="4"/>
  <c r="V23" i="4" s="1"/>
  <c r="U20" i="4"/>
  <c r="V20" i="4" s="1"/>
  <c r="U16" i="4"/>
  <c r="V16" i="4" s="1"/>
  <c r="U13" i="4"/>
  <c r="V13" i="4" s="1"/>
  <c r="U19" i="4"/>
  <c r="V19" i="4" s="1"/>
  <c r="U17" i="4"/>
  <c r="V17" i="4" s="1"/>
  <c r="U15" i="4"/>
  <c r="V15" i="4" s="1"/>
  <c r="U27" i="4"/>
  <c r="V27" i="4" s="1"/>
  <c r="J17" i="2"/>
  <c r="J37" i="2"/>
  <c r="J35" i="2"/>
  <c r="J22" i="2"/>
  <c r="I41" i="2"/>
  <c r="I42" i="2" s="1"/>
  <c r="J39" i="2"/>
  <c r="M49" i="2"/>
  <c r="M11" i="2"/>
  <c r="P15" i="1"/>
  <c r="R15" i="1" s="1"/>
  <c r="P27" i="1"/>
  <c r="R27" i="1" s="1"/>
  <c r="P26" i="1"/>
  <c r="R26" i="1" s="1"/>
  <c r="O86" i="1"/>
  <c r="P21" i="1"/>
  <c r="R21" i="1" s="1"/>
  <c r="P13" i="1"/>
  <c r="R13" i="1" s="1"/>
  <c r="P30" i="1"/>
  <c r="R30" i="1" s="1"/>
  <c r="P20" i="1"/>
  <c r="R20" i="1" s="1"/>
  <c r="P25" i="1"/>
  <c r="R25" i="1" s="1"/>
  <c r="P14" i="1"/>
  <c r="R14" i="1" s="1"/>
  <c r="P12" i="1"/>
  <c r="R12" i="1" s="1"/>
  <c r="P18" i="1"/>
  <c r="R18" i="1" s="1"/>
  <c r="P22" i="1"/>
  <c r="R22" i="1" s="1"/>
  <c r="I63" i="1"/>
  <c r="G20" i="5" s="1"/>
  <c r="G21" i="5" s="1"/>
  <c r="J41" i="1"/>
  <c r="J33" i="1"/>
  <c r="M89" i="1" l="1"/>
  <c r="O51" i="1"/>
  <c r="P51" i="1" s="1"/>
  <c r="P81" i="1" s="1"/>
  <c r="O55" i="1"/>
  <c r="P55" i="1" s="1"/>
  <c r="O58" i="1"/>
  <c r="O88" i="1" s="1"/>
  <c r="O43" i="1"/>
  <c r="P43" i="1" s="1"/>
  <c r="R43" i="1" s="1"/>
  <c r="S43" i="1" s="1"/>
  <c r="P45" i="1"/>
  <c r="R45" i="1" s="1"/>
  <c r="S45" i="1" s="1"/>
  <c r="P59" i="1"/>
  <c r="R59" i="1" s="1"/>
  <c r="R89" i="1" s="1"/>
  <c r="O53" i="1"/>
  <c r="O83" i="1" s="1"/>
  <c r="P49" i="1"/>
  <c r="P79" i="1" s="1"/>
  <c r="M87" i="1"/>
  <c r="O57" i="1"/>
  <c r="O92" i="1"/>
  <c r="P32" i="1"/>
  <c r="M87" i="2"/>
  <c r="O81" i="1"/>
  <c r="O44" i="1"/>
  <c r="O80" i="1"/>
  <c r="P50" i="1"/>
  <c r="P80" i="1" s="1"/>
  <c r="M80" i="1"/>
  <c r="O73" i="1"/>
  <c r="J81" i="4"/>
  <c r="H20" i="5"/>
  <c r="H21" i="5" s="1"/>
  <c r="F7" i="5" s="1"/>
  <c r="F8" i="5" s="1"/>
  <c r="F10" i="5" s="1"/>
  <c r="F12" i="5" s="1"/>
  <c r="E21" i="5"/>
  <c r="F19" i="5"/>
  <c r="F21" i="5" s="1"/>
  <c r="E7" i="5" s="1"/>
  <c r="E8" i="5" s="1"/>
  <c r="E10" i="5" s="1"/>
  <c r="E12" i="5" s="1"/>
  <c r="U60" i="1"/>
  <c r="V60" i="1" s="1"/>
  <c r="R55" i="1"/>
  <c r="S55" i="1" s="1"/>
  <c r="O52" i="1"/>
  <c r="O82" i="1" s="1"/>
  <c r="M82" i="1"/>
  <c r="M85" i="6"/>
  <c r="O53" i="6"/>
  <c r="J113" i="2"/>
  <c r="L75" i="2"/>
  <c r="M101" i="2"/>
  <c r="O63" i="2"/>
  <c r="M54" i="2"/>
  <c r="L92" i="2"/>
  <c r="O49" i="6"/>
  <c r="M81" i="6"/>
  <c r="M65" i="2"/>
  <c r="L103" i="2"/>
  <c r="M66" i="6"/>
  <c r="L98" i="6"/>
  <c r="U16" i="1"/>
  <c r="V16" i="1" s="1"/>
  <c r="M96" i="2"/>
  <c r="O58" i="2"/>
  <c r="M99" i="2"/>
  <c r="O61" i="2"/>
  <c r="O46" i="6"/>
  <c r="M78" i="6"/>
  <c r="M94" i="6"/>
  <c r="O62" i="6"/>
  <c r="M78" i="2"/>
  <c r="L116" i="2"/>
  <c r="M89" i="6"/>
  <c r="O57" i="6"/>
  <c r="M54" i="6"/>
  <c r="L86" i="6"/>
  <c r="M48" i="6"/>
  <c r="L80" i="6"/>
  <c r="O42" i="1"/>
  <c r="O72" i="1" s="1"/>
  <c r="M72" i="1"/>
  <c r="U29" i="1"/>
  <c r="V29" i="1" s="1"/>
  <c r="M69" i="2"/>
  <c r="L107" i="2"/>
  <c r="M59" i="2"/>
  <c r="L97" i="2"/>
  <c r="M72" i="2"/>
  <c r="L110" i="2"/>
  <c r="P56" i="6"/>
  <c r="O88" i="6"/>
  <c r="M64" i="2"/>
  <c r="L102" i="2"/>
  <c r="M95" i="2"/>
  <c r="O57" i="2"/>
  <c r="M68" i="4"/>
  <c r="O42" i="4"/>
  <c r="O74" i="2"/>
  <c r="M112" i="2"/>
  <c r="L75" i="6"/>
  <c r="M56" i="2"/>
  <c r="L94" i="2"/>
  <c r="M52" i="4"/>
  <c r="L78" i="4"/>
  <c r="M40" i="4"/>
  <c r="L66" i="4"/>
  <c r="O61" i="6"/>
  <c r="M93" i="6"/>
  <c r="M41" i="4"/>
  <c r="L67" i="4"/>
  <c r="M48" i="4"/>
  <c r="L74" i="4"/>
  <c r="O46" i="1"/>
  <c r="O76" i="1" s="1"/>
  <c r="M76" i="1"/>
  <c r="U56" i="1"/>
  <c r="V56" i="1" s="1"/>
  <c r="L73" i="2"/>
  <c r="J111" i="2"/>
  <c r="O85" i="1"/>
  <c r="P52" i="6"/>
  <c r="O84" i="6"/>
  <c r="M64" i="4"/>
  <c r="O38" i="4"/>
  <c r="J109" i="2"/>
  <c r="L71" i="2"/>
  <c r="M50" i="6"/>
  <c r="L82" i="6"/>
  <c r="J104" i="2"/>
  <c r="L66" i="2"/>
  <c r="L104" i="2" s="1"/>
  <c r="M83" i="6"/>
  <c r="O51" i="6"/>
  <c r="J115" i="2"/>
  <c r="L77" i="2"/>
  <c r="O59" i="6"/>
  <c r="M91" i="6"/>
  <c r="P58" i="1"/>
  <c r="M53" i="2"/>
  <c r="L91" i="2"/>
  <c r="M39" i="4"/>
  <c r="L65" i="4"/>
  <c r="M70" i="4"/>
  <c r="O44" i="4"/>
  <c r="M63" i="6"/>
  <c r="L95" i="6"/>
  <c r="M52" i="2"/>
  <c r="L90" i="2"/>
  <c r="P76" i="2"/>
  <c r="O114" i="2"/>
  <c r="M43" i="4"/>
  <c r="L69" i="4"/>
  <c r="O47" i="6"/>
  <c r="M79" i="6"/>
  <c r="M60" i="6"/>
  <c r="L92" i="6"/>
  <c r="M77" i="6"/>
  <c r="O45" i="6"/>
  <c r="J93" i="2"/>
  <c r="L55" i="2"/>
  <c r="M71" i="4"/>
  <c r="O45" i="4"/>
  <c r="M58" i="6"/>
  <c r="L90" i="6"/>
  <c r="J98" i="2"/>
  <c r="L60" i="2"/>
  <c r="L50" i="2"/>
  <c r="J88" i="2"/>
  <c r="J79" i="2"/>
  <c r="M62" i="2"/>
  <c r="L100" i="2"/>
  <c r="M54" i="4"/>
  <c r="L80" i="4"/>
  <c r="J71" i="1"/>
  <c r="J93" i="1" s="1"/>
  <c r="L41" i="1"/>
  <c r="L55" i="4"/>
  <c r="L63" i="4"/>
  <c r="M49" i="4"/>
  <c r="L75" i="4"/>
  <c r="P44" i="6"/>
  <c r="O76" i="6"/>
  <c r="M64" i="6"/>
  <c r="L96" i="6"/>
  <c r="M50" i="4"/>
  <c r="L76" i="4"/>
  <c r="M51" i="4"/>
  <c r="L77" i="4"/>
  <c r="I117" i="2"/>
  <c r="D29" i="5" s="1"/>
  <c r="D30" i="5" s="1"/>
  <c r="M70" i="2"/>
  <c r="L108" i="2"/>
  <c r="M72" i="4"/>
  <c r="O46" i="4"/>
  <c r="M51" i="2"/>
  <c r="L89" i="2"/>
  <c r="O48" i="1"/>
  <c r="O78" i="1" s="1"/>
  <c r="M78" i="1"/>
  <c r="M106" i="2"/>
  <c r="O68" i="2"/>
  <c r="O55" i="6"/>
  <c r="M87" i="6"/>
  <c r="P61" i="1"/>
  <c r="M47" i="4"/>
  <c r="L73" i="4"/>
  <c r="M67" i="2"/>
  <c r="L105" i="2"/>
  <c r="M53" i="4"/>
  <c r="L79" i="4"/>
  <c r="O47" i="1"/>
  <c r="O77" i="1" s="1"/>
  <c r="M77" i="1"/>
  <c r="O54" i="1"/>
  <c r="O84" i="1" s="1"/>
  <c r="M84" i="1"/>
  <c r="J99" i="6"/>
  <c r="L65" i="6"/>
  <c r="L97" i="6" s="1"/>
  <c r="J67" i="6"/>
  <c r="O43" i="6"/>
  <c r="M11" i="6"/>
  <c r="M75" i="6" s="1"/>
  <c r="M37" i="4"/>
  <c r="M63" i="4" s="1"/>
  <c r="M29" i="4"/>
  <c r="P11" i="4"/>
  <c r="R11" i="4" s="1"/>
  <c r="R29" i="4" s="1"/>
  <c r="L17" i="2"/>
  <c r="L35" i="2"/>
  <c r="L22" i="2"/>
  <c r="J41" i="2"/>
  <c r="J42" i="2" s="1"/>
  <c r="L39" i="2"/>
  <c r="L37" i="2"/>
  <c r="O49" i="2"/>
  <c r="O11" i="2"/>
  <c r="P85" i="1"/>
  <c r="P90" i="1"/>
  <c r="S24" i="1"/>
  <c r="U24" i="1" s="1"/>
  <c r="S28" i="1"/>
  <c r="U28" i="1" s="1"/>
  <c r="S19" i="1"/>
  <c r="U19" i="1" s="1"/>
  <c r="S23" i="1"/>
  <c r="U23" i="1" s="1"/>
  <c r="P86" i="1"/>
  <c r="S31" i="1"/>
  <c r="U31" i="1" s="1"/>
  <c r="S17" i="1"/>
  <c r="U17" i="1" s="1"/>
  <c r="P11" i="1"/>
  <c r="R11" i="1" s="1"/>
  <c r="J63" i="1"/>
  <c r="L33" i="1"/>
  <c r="R51" i="1" l="1"/>
  <c r="S51" i="1" s="1"/>
  <c r="R49" i="1"/>
  <c r="S49" i="1" s="1"/>
  <c r="U49" i="1" s="1"/>
  <c r="V49" i="1" s="1"/>
  <c r="P89" i="1"/>
  <c r="P73" i="1"/>
  <c r="P75" i="1"/>
  <c r="P53" i="1"/>
  <c r="S59" i="1"/>
  <c r="U59" i="1" s="1"/>
  <c r="R32" i="1"/>
  <c r="P92" i="1"/>
  <c r="R50" i="1"/>
  <c r="S50" i="1" s="1"/>
  <c r="U50" i="1" s="1"/>
  <c r="V50" i="1" s="1"/>
  <c r="P57" i="1"/>
  <c r="O87" i="1"/>
  <c r="M66" i="2"/>
  <c r="O66" i="2" s="1"/>
  <c r="P44" i="1"/>
  <c r="O74" i="1"/>
  <c r="R79" i="1"/>
  <c r="P48" i="1"/>
  <c r="P78" i="1" s="1"/>
  <c r="P47" i="1"/>
  <c r="R47" i="1" s="1"/>
  <c r="R77" i="1" s="1"/>
  <c r="U51" i="1"/>
  <c r="V51" i="1" s="1"/>
  <c r="U43" i="1"/>
  <c r="V43" i="1" s="1"/>
  <c r="U55" i="1"/>
  <c r="V55" i="1"/>
  <c r="M77" i="4"/>
  <c r="O51" i="4"/>
  <c r="M75" i="4"/>
  <c r="O49" i="4"/>
  <c r="P45" i="6"/>
  <c r="O77" i="6"/>
  <c r="P59" i="6"/>
  <c r="O91" i="6"/>
  <c r="M66" i="4"/>
  <c r="O40" i="4"/>
  <c r="U45" i="1"/>
  <c r="V45" i="1" s="1"/>
  <c r="P63" i="2"/>
  <c r="O101" i="2"/>
  <c r="M105" i="2"/>
  <c r="O67" i="2"/>
  <c r="M89" i="2"/>
  <c r="O51" i="2"/>
  <c r="M100" i="2"/>
  <c r="O62" i="2"/>
  <c r="P114" i="2"/>
  <c r="R76" i="2"/>
  <c r="O63" i="6"/>
  <c r="M95" i="6"/>
  <c r="M65" i="4"/>
  <c r="O39" i="4"/>
  <c r="M77" i="2"/>
  <c r="L115" i="2"/>
  <c r="M104" i="2"/>
  <c r="M110" i="2"/>
  <c r="O72" i="2"/>
  <c r="O54" i="6"/>
  <c r="M86" i="6"/>
  <c r="O87" i="2"/>
  <c r="M79" i="4"/>
  <c r="O53" i="4"/>
  <c r="M73" i="4"/>
  <c r="O47" i="4"/>
  <c r="P68" i="2"/>
  <c r="O106" i="2"/>
  <c r="M80" i="4"/>
  <c r="O54" i="4"/>
  <c r="M60" i="2"/>
  <c r="L98" i="2"/>
  <c r="P45" i="4"/>
  <c r="O71" i="4"/>
  <c r="O60" i="6"/>
  <c r="M92" i="6"/>
  <c r="M69" i="4"/>
  <c r="O43" i="4"/>
  <c r="M90" i="2"/>
  <c r="O52" i="2"/>
  <c r="M91" i="2"/>
  <c r="O53" i="2"/>
  <c r="P51" i="6"/>
  <c r="O83" i="6"/>
  <c r="R52" i="6"/>
  <c r="P84" i="6"/>
  <c r="M73" i="2"/>
  <c r="L111" i="2"/>
  <c r="P46" i="1"/>
  <c r="P74" i="2"/>
  <c r="O112" i="2"/>
  <c r="P88" i="6"/>
  <c r="R56" i="6"/>
  <c r="M107" i="2"/>
  <c r="O69" i="2"/>
  <c r="P42" i="1"/>
  <c r="O48" i="6"/>
  <c r="M80" i="6"/>
  <c r="M103" i="2"/>
  <c r="O65" i="2"/>
  <c r="M92" i="2"/>
  <c r="O54" i="2"/>
  <c r="P52" i="1"/>
  <c r="R61" i="1"/>
  <c r="R91" i="1" s="1"/>
  <c r="P91" i="1"/>
  <c r="O64" i="6"/>
  <c r="M96" i="6"/>
  <c r="P38" i="4"/>
  <c r="O64" i="4"/>
  <c r="M67" i="4"/>
  <c r="O41" i="4"/>
  <c r="P42" i="4"/>
  <c r="O68" i="4"/>
  <c r="P58" i="2"/>
  <c r="O96" i="2"/>
  <c r="P53" i="6"/>
  <c r="O85" i="6"/>
  <c r="M108" i="2"/>
  <c r="O70" i="2"/>
  <c r="J117" i="2"/>
  <c r="M55" i="2"/>
  <c r="L93" i="2"/>
  <c r="P47" i="6"/>
  <c r="O79" i="6"/>
  <c r="O50" i="6"/>
  <c r="M82" i="6"/>
  <c r="M102" i="2"/>
  <c r="O64" i="2"/>
  <c r="M97" i="2"/>
  <c r="O59" i="2"/>
  <c r="M116" i="2"/>
  <c r="O78" i="2"/>
  <c r="P46" i="6"/>
  <c r="O78" i="6"/>
  <c r="O66" i="6"/>
  <c r="M98" i="6"/>
  <c r="P49" i="6"/>
  <c r="O81" i="6"/>
  <c r="P54" i="1"/>
  <c r="P55" i="6"/>
  <c r="O87" i="6"/>
  <c r="R48" i="1"/>
  <c r="S48" i="1" s="1"/>
  <c r="P46" i="4"/>
  <c r="O72" i="4"/>
  <c r="M76" i="4"/>
  <c r="O50" i="4"/>
  <c r="P76" i="6"/>
  <c r="R44" i="6"/>
  <c r="L81" i="4"/>
  <c r="E33" i="5" s="1"/>
  <c r="M50" i="2"/>
  <c r="L88" i="2"/>
  <c r="L79" i="2"/>
  <c r="O58" i="6"/>
  <c r="M90" i="6"/>
  <c r="P44" i="4"/>
  <c r="O70" i="4"/>
  <c r="R58" i="1"/>
  <c r="R88" i="1" s="1"/>
  <c r="P88" i="1"/>
  <c r="M71" i="2"/>
  <c r="L109" i="2"/>
  <c r="M74" i="4"/>
  <c r="O48" i="4"/>
  <c r="P61" i="6"/>
  <c r="O93" i="6"/>
  <c r="M78" i="4"/>
  <c r="O52" i="4"/>
  <c r="M94" i="2"/>
  <c r="O56" i="2"/>
  <c r="P57" i="2"/>
  <c r="O95" i="2"/>
  <c r="P57" i="6"/>
  <c r="O89" i="6"/>
  <c r="P62" i="6"/>
  <c r="O94" i="6"/>
  <c r="P61" i="2"/>
  <c r="O99" i="2"/>
  <c r="M75" i="2"/>
  <c r="L113" i="2"/>
  <c r="L99" i="6"/>
  <c r="E28" i="5" s="1"/>
  <c r="M65" i="6"/>
  <c r="M97" i="6" s="1"/>
  <c r="L67" i="6"/>
  <c r="P43" i="6"/>
  <c r="M35" i="6"/>
  <c r="O11" i="6"/>
  <c r="O35" i="6" s="1"/>
  <c r="P29" i="4"/>
  <c r="M55" i="4"/>
  <c r="O37" i="4"/>
  <c r="S11" i="4"/>
  <c r="M17" i="2"/>
  <c r="M37" i="2"/>
  <c r="M35" i="2"/>
  <c r="M22" i="2"/>
  <c r="L41" i="2"/>
  <c r="L42" i="2" s="1"/>
  <c r="M39" i="2"/>
  <c r="P49" i="2"/>
  <c r="P11" i="2"/>
  <c r="L63" i="1"/>
  <c r="L71" i="1"/>
  <c r="L93" i="1" s="1"/>
  <c r="E34" i="5" s="1"/>
  <c r="S22" i="1"/>
  <c r="U22" i="1" s="1"/>
  <c r="S14" i="1"/>
  <c r="U14" i="1" s="1"/>
  <c r="S27" i="1"/>
  <c r="U27" i="1" s="1"/>
  <c r="S25" i="1"/>
  <c r="U25" i="1" s="1"/>
  <c r="R85" i="1"/>
  <c r="S79" i="1"/>
  <c r="S21" i="1"/>
  <c r="U21" i="1" s="1"/>
  <c r="R81" i="1"/>
  <c r="S12" i="1"/>
  <c r="U12" i="1" s="1"/>
  <c r="S26" i="1"/>
  <c r="U26" i="1" s="1"/>
  <c r="R86" i="1"/>
  <c r="S20" i="1"/>
  <c r="U20" i="1" s="1"/>
  <c r="S18" i="1"/>
  <c r="U18" i="1" s="1"/>
  <c r="R78" i="1"/>
  <c r="S30" i="1"/>
  <c r="U30" i="1" s="1"/>
  <c r="R90" i="1"/>
  <c r="S15" i="1"/>
  <c r="U15" i="1" s="1"/>
  <c r="R75" i="1"/>
  <c r="S13" i="1"/>
  <c r="U13" i="1" s="1"/>
  <c r="R73" i="1"/>
  <c r="S89" i="1"/>
  <c r="M41" i="1"/>
  <c r="O41" i="1" s="1"/>
  <c r="M33" i="1"/>
  <c r="P83" i="1" l="1"/>
  <c r="R53" i="1"/>
  <c r="R83" i="1" s="1"/>
  <c r="S53" i="1"/>
  <c r="R80" i="1"/>
  <c r="R57" i="1"/>
  <c r="P87" i="1"/>
  <c r="S32" i="1"/>
  <c r="R92" i="1"/>
  <c r="O75" i="6"/>
  <c r="P77" i="1"/>
  <c r="P74" i="1"/>
  <c r="R44" i="1"/>
  <c r="E35" i="5"/>
  <c r="M81" i="4"/>
  <c r="P94" i="6"/>
  <c r="R62" i="6"/>
  <c r="R61" i="6"/>
  <c r="R93" i="6" s="1"/>
  <c r="P93" i="6"/>
  <c r="M109" i="2"/>
  <c r="O71" i="2"/>
  <c r="U48" i="1"/>
  <c r="V48" i="1" s="1"/>
  <c r="P81" i="6"/>
  <c r="R49" i="6"/>
  <c r="P79" i="6"/>
  <c r="R47" i="6"/>
  <c r="R42" i="1"/>
  <c r="R72" i="1" s="1"/>
  <c r="P72" i="1"/>
  <c r="P52" i="2"/>
  <c r="O90" i="2"/>
  <c r="M115" i="2"/>
  <c r="O77" i="2"/>
  <c r="P63" i="6"/>
  <c r="O95" i="6"/>
  <c r="R59" i="6"/>
  <c r="P91" i="6"/>
  <c r="O55" i="4"/>
  <c r="O63" i="4"/>
  <c r="P52" i="4"/>
  <c r="O78" i="4"/>
  <c r="P48" i="4"/>
  <c r="O74" i="4"/>
  <c r="P70" i="4"/>
  <c r="R44" i="4"/>
  <c r="L117" i="2"/>
  <c r="E29" i="5" s="1"/>
  <c r="E30" i="5" s="1"/>
  <c r="P78" i="2"/>
  <c r="O116" i="2"/>
  <c r="P64" i="2"/>
  <c r="O102" i="2"/>
  <c r="P96" i="2"/>
  <c r="R58" i="2"/>
  <c r="P64" i="6"/>
  <c r="O96" i="6"/>
  <c r="R52" i="1"/>
  <c r="R82" i="1" s="1"/>
  <c r="P82" i="1"/>
  <c r="P69" i="2"/>
  <c r="O107" i="2"/>
  <c r="M111" i="2"/>
  <c r="O73" i="2"/>
  <c r="P83" i="6"/>
  <c r="R51" i="6"/>
  <c r="P60" i="6"/>
  <c r="O92" i="6"/>
  <c r="M98" i="2"/>
  <c r="O60" i="2"/>
  <c r="P53" i="4"/>
  <c r="O79" i="4"/>
  <c r="P66" i="2"/>
  <c r="O104" i="2"/>
  <c r="P39" i="4"/>
  <c r="O65" i="4"/>
  <c r="S76" i="2"/>
  <c r="R114" i="2"/>
  <c r="P51" i="2"/>
  <c r="O89" i="2"/>
  <c r="P40" i="4"/>
  <c r="O66" i="4"/>
  <c r="P51" i="4"/>
  <c r="O77" i="4"/>
  <c r="P87" i="2"/>
  <c r="P99" i="2"/>
  <c r="R61" i="2"/>
  <c r="P89" i="6"/>
  <c r="R57" i="6"/>
  <c r="P95" i="2"/>
  <c r="R57" i="2"/>
  <c r="S58" i="1"/>
  <c r="O50" i="2"/>
  <c r="M88" i="2"/>
  <c r="M79" i="2"/>
  <c r="S44" i="6"/>
  <c r="R76" i="6"/>
  <c r="P66" i="6"/>
  <c r="O98" i="6"/>
  <c r="P50" i="6"/>
  <c r="O82" i="6"/>
  <c r="M93" i="2"/>
  <c r="O55" i="2"/>
  <c r="S47" i="1"/>
  <c r="P54" i="2"/>
  <c r="O92" i="2"/>
  <c r="P112" i="2"/>
  <c r="R74" i="2"/>
  <c r="P53" i="2"/>
  <c r="O91" i="2"/>
  <c r="P43" i="4"/>
  <c r="O69" i="4"/>
  <c r="P54" i="4"/>
  <c r="O80" i="4"/>
  <c r="P106" i="2"/>
  <c r="R68" i="2"/>
  <c r="P54" i="6"/>
  <c r="O86" i="6"/>
  <c r="P101" i="2"/>
  <c r="R63" i="2"/>
  <c r="P77" i="6"/>
  <c r="R45" i="6"/>
  <c r="M113" i="2"/>
  <c r="O75" i="2"/>
  <c r="P50" i="4"/>
  <c r="O76" i="4"/>
  <c r="R54" i="1"/>
  <c r="R84" i="1" s="1"/>
  <c r="P84" i="1"/>
  <c r="P78" i="6"/>
  <c r="R46" i="6"/>
  <c r="P70" i="2"/>
  <c r="O108" i="2"/>
  <c r="P41" i="4"/>
  <c r="O67" i="4"/>
  <c r="P65" i="2"/>
  <c r="O103" i="2"/>
  <c r="P56" i="2"/>
  <c r="O94" i="2"/>
  <c r="P58" i="6"/>
  <c r="O90" i="6"/>
  <c r="P72" i="4"/>
  <c r="R46" i="4"/>
  <c r="R55" i="6"/>
  <c r="P87" i="6"/>
  <c r="P59" i="2"/>
  <c r="O97" i="2"/>
  <c r="P85" i="6"/>
  <c r="R53" i="6"/>
  <c r="P68" i="4"/>
  <c r="R42" i="4"/>
  <c r="P64" i="4"/>
  <c r="R38" i="4"/>
  <c r="S61" i="1"/>
  <c r="P48" i="6"/>
  <c r="O80" i="6"/>
  <c r="S56" i="6"/>
  <c r="R88" i="6"/>
  <c r="R46" i="1"/>
  <c r="R76" i="1" s="1"/>
  <c r="P76" i="1"/>
  <c r="S52" i="6"/>
  <c r="R84" i="6"/>
  <c r="P71" i="4"/>
  <c r="R45" i="4"/>
  <c r="P47" i="4"/>
  <c r="O73" i="4"/>
  <c r="P72" i="2"/>
  <c r="O110" i="2"/>
  <c r="P62" i="2"/>
  <c r="O100" i="2"/>
  <c r="P67" i="2"/>
  <c r="O105" i="2"/>
  <c r="P49" i="4"/>
  <c r="O75" i="4"/>
  <c r="M99" i="6"/>
  <c r="O65" i="6"/>
  <c r="O97" i="6" s="1"/>
  <c r="M67" i="6"/>
  <c r="R43" i="6"/>
  <c r="P11" i="6"/>
  <c r="P75" i="6" s="1"/>
  <c r="P37" i="4"/>
  <c r="P63" i="4" s="1"/>
  <c r="U11" i="4"/>
  <c r="U29" i="4" s="1"/>
  <c r="S29" i="4"/>
  <c r="O17" i="2"/>
  <c r="O35" i="2"/>
  <c r="O39" i="2"/>
  <c r="O22" i="2"/>
  <c r="M41" i="2"/>
  <c r="M42" i="2" s="1"/>
  <c r="O37" i="2"/>
  <c r="R49" i="2"/>
  <c r="R11" i="2"/>
  <c r="P41" i="1"/>
  <c r="M71" i="1"/>
  <c r="M93" i="1" s="1"/>
  <c r="S75" i="1"/>
  <c r="S78" i="1"/>
  <c r="S86" i="1"/>
  <c r="S81" i="1"/>
  <c r="V23" i="1"/>
  <c r="V24" i="1"/>
  <c r="V31" i="1"/>
  <c r="S73" i="1"/>
  <c r="S90" i="1"/>
  <c r="U90" i="1"/>
  <c r="V30" i="1"/>
  <c r="V90" i="1" s="1"/>
  <c r="S80" i="1"/>
  <c r="S85" i="1"/>
  <c r="V28" i="1"/>
  <c r="V19" i="1"/>
  <c r="V79" i="1" s="1"/>
  <c r="U79" i="1"/>
  <c r="V17" i="1"/>
  <c r="S11" i="1"/>
  <c r="U11" i="1" s="1"/>
  <c r="V59" i="1"/>
  <c r="V89" i="1" s="1"/>
  <c r="U89" i="1"/>
  <c r="M63" i="1"/>
  <c r="O33" i="1"/>
  <c r="S83" i="1" l="1"/>
  <c r="U53" i="1"/>
  <c r="U32" i="1"/>
  <c r="S92" i="1"/>
  <c r="S57" i="1"/>
  <c r="R87" i="1"/>
  <c r="S46" i="1"/>
  <c r="U46" i="1" s="1"/>
  <c r="U76" i="1" s="1"/>
  <c r="S54" i="1"/>
  <c r="U54" i="1" s="1"/>
  <c r="S44" i="1"/>
  <c r="R74" i="1"/>
  <c r="S52" i="1"/>
  <c r="S82" i="1" s="1"/>
  <c r="S42" i="1"/>
  <c r="U42" i="1" s="1"/>
  <c r="V42" i="1" s="1"/>
  <c r="R87" i="2"/>
  <c r="R58" i="6"/>
  <c r="P90" i="6"/>
  <c r="R54" i="6"/>
  <c r="P86" i="6"/>
  <c r="P91" i="2"/>
  <c r="R53" i="2"/>
  <c r="P50" i="2"/>
  <c r="O88" i="2"/>
  <c r="O79" i="2"/>
  <c r="S57" i="6"/>
  <c r="R89" i="6"/>
  <c r="P89" i="2"/>
  <c r="R51" i="2"/>
  <c r="P79" i="4"/>
  <c r="R53" i="4"/>
  <c r="S58" i="2"/>
  <c r="R96" i="2"/>
  <c r="S59" i="6"/>
  <c r="R91" i="6"/>
  <c r="S49" i="6"/>
  <c r="R81" i="6"/>
  <c r="P100" i="2"/>
  <c r="R62" i="2"/>
  <c r="S42" i="4"/>
  <c r="R68" i="4"/>
  <c r="P108" i="2"/>
  <c r="R70" i="2"/>
  <c r="P75" i="2"/>
  <c r="O113" i="2"/>
  <c r="S68" i="2"/>
  <c r="R106" i="2"/>
  <c r="U47" i="1"/>
  <c r="U77" i="1" s="1"/>
  <c r="S77" i="1"/>
  <c r="S76" i="6"/>
  <c r="U44" i="6"/>
  <c r="P60" i="2"/>
  <c r="O98" i="2"/>
  <c r="P116" i="2"/>
  <c r="R78" i="2"/>
  <c r="S62" i="6"/>
  <c r="R94" i="6"/>
  <c r="S43" i="6"/>
  <c r="U43" i="6" s="1"/>
  <c r="P105" i="2"/>
  <c r="R67" i="2"/>
  <c r="P110" i="2"/>
  <c r="R72" i="2"/>
  <c r="S45" i="4"/>
  <c r="R71" i="4"/>
  <c r="S88" i="6"/>
  <c r="U56" i="6"/>
  <c r="S38" i="4"/>
  <c r="R64" i="4"/>
  <c r="S53" i="6"/>
  <c r="R85" i="6"/>
  <c r="P67" i="4"/>
  <c r="R41" i="4"/>
  <c r="S45" i="6"/>
  <c r="R77" i="6"/>
  <c r="R66" i="6"/>
  <c r="P98" i="6"/>
  <c r="M117" i="2"/>
  <c r="P73" i="2"/>
  <c r="O111" i="2"/>
  <c r="R64" i="6"/>
  <c r="P96" i="6"/>
  <c r="P102" i="2"/>
  <c r="R64" i="2"/>
  <c r="S44" i="4"/>
  <c r="R70" i="4"/>
  <c r="P77" i="2"/>
  <c r="O115" i="2"/>
  <c r="S55" i="6"/>
  <c r="R87" i="6"/>
  <c r="P76" i="4"/>
  <c r="R50" i="4"/>
  <c r="P80" i="4"/>
  <c r="R54" i="4"/>
  <c r="P92" i="2"/>
  <c r="R54" i="2"/>
  <c r="P77" i="4"/>
  <c r="R51" i="4"/>
  <c r="P65" i="4"/>
  <c r="R39" i="4"/>
  <c r="R60" i="6"/>
  <c r="P92" i="6"/>
  <c r="P78" i="4"/>
  <c r="R52" i="4"/>
  <c r="P71" i="2"/>
  <c r="O109" i="2"/>
  <c r="P75" i="4"/>
  <c r="R49" i="4"/>
  <c r="R48" i="6"/>
  <c r="P80" i="6"/>
  <c r="S46" i="4"/>
  <c r="R72" i="4"/>
  <c r="P103" i="2"/>
  <c r="R65" i="2"/>
  <c r="S63" i="2"/>
  <c r="R101" i="2"/>
  <c r="S74" i="2"/>
  <c r="R112" i="2"/>
  <c r="P82" i="6"/>
  <c r="R50" i="6"/>
  <c r="U58" i="1"/>
  <c r="U88" i="1" s="1"/>
  <c r="S88" i="1"/>
  <c r="S51" i="6"/>
  <c r="R83" i="6"/>
  <c r="O81" i="4"/>
  <c r="P71" i="1"/>
  <c r="P93" i="1" s="1"/>
  <c r="R41" i="1"/>
  <c r="P73" i="4"/>
  <c r="R47" i="4"/>
  <c r="S84" i="6"/>
  <c r="U52" i="6"/>
  <c r="U61" i="1"/>
  <c r="U91" i="1" s="1"/>
  <c r="S91" i="1"/>
  <c r="P97" i="2"/>
  <c r="R59" i="2"/>
  <c r="P94" i="2"/>
  <c r="R56" i="2"/>
  <c r="S46" i="6"/>
  <c r="R78" i="6"/>
  <c r="P69" i="4"/>
  <c r="R43" i="4"/>
  <c r="P55" i="2"/>
  <c r="O93" i="2"/>
  <c r="S57" i="2"/>
  <c r="R95" i="2"/>
  <c r="S61" i="2"/>
  <c r="R99" i="2"/>
  <c r="P66" i="4"/>
  <c r="R40" i="4"/>
  <c r="S114" i="2"/>
  <c r="U76" i="2"/>
  <c r="P104" i="2"/>
  <c r="R66" i="2"/>
  <c r="P107" i="2"/>
  <c r="R69" i="2"/>
  <c r="P74" i="4"/>
  <c r="R48" i="4"/>
  <c r="R63" i="6"/>
  <c r="P95" i="6"/>
  <c r="P90" i="2"/>
  <c r="R52" i="2"/>
  <c r="S47" i="6"/>
  <c r="R79" i="6"/>
  <c r="S61" i="6"/>
  <c r="O99" i="6"/>
  <c r="F28" i="5" s="1"/>
  <c r="P65" i="6"/>
  <c r="P97" i="6" s="1"/>
  <c r="O67" i="6"/>
  <c r="R11" i="6"/>
  <c r="R35" i="6" s="1"/>
  <c r="P35" i="6"/>
  <c r="P55" i="4"/>
  <c r="R37" i="4"/>
  <c r="V11" i="4"/>
  <c r="V29" i="4" s="1"/>
  <c r="P17" i="2"/>
  <c r="P35" i="2"/>
  <c r="P22" i="2"/>
  <c r="O41" i="2"/>
  <c r="O42" i="2" s="1"/>
  <c r="P39" i="2"/>
  <c r="P37" i="2"/>
  <c r="S49" i="2"/>
  <c r="S11" i="2"/>
  <c r="O63" i="1"/>
  <c r="O71" i="1"/>
  <c r="O93" i="1" s="1"/>
  <c r="F34" i="5" s="1"/>
  <c r="V13" i="1"/>
  <c r="V73" i="1" s="1"/>
  <c r="U73" i="1"/>
  <c r="V22" i="1"/>
  <c r="V21" i="1"/>
  <c r="V81" i="1" s="1"/>
  <c r="U81" i="1"/>
  <c r="V18" i="1"/>
  <c r="V78" i="1" s="1"/>
  <c r="U78" i="1"/>
  <c r="V14" i="1"/>
  <c r="V12" i="1"/>
  <c r="V27" i="1"/>
  <c r="V26" i="1"/>
  <c r="V86" i="1" s="1"/>
  <c r="U86" i="1"/>
  <c r="V15" i="1"/>
  <c r="V75" i="1" s="1"/>
  <c r="U75" i="1"/>
  <c r="V25" i="1"/>
  <c r="V85" i="1" s="1"/>
  <c r="U85" i="1"/>
  <c r="V20" i="1"/>
  <c r="V80" i="1" s="1"/>
  <c r="U80" i="1"/>
  <c r="P63" i="1"/>
  <c r="P33" i="1"/>
  <c r="S76" i="1" l="1"/>
  <c r="U52" i="1"/>
  <c r="V52" i="1" s="1"/>
  <c r="V53" i="1"/>
  <c r="V83" i="1" s="1"/>
  <c r="U83" i="1"/>
  <c r="U57" i="1"/>
  <c r="U87" i="1" s="1"/>
  <c r="S87" i="1"/>
  <c r="V46" i="1"/>
  <c r="V76" i="1" s="1"/>
  <c r="V47" i="1"/>
  <c r="V77" i="1" s="1"/>
  <c r="V32" i="1"/>
  <c r="V92" i="1" s="1"/>
  <c r="U92" i="1"/>
  <c r="U84" i="1"/>
  <c r="V54" i="1"/>
  <c r="V84" i="1" s="1"/>
  <c r="S72" i="1"/>
  <c r="V58" i="1"/>
  <c r="V88" i="1" s="1"/>
  <c r="S84" i="1"/>
  <c r="U44" i="1"/>
  <c r="S74" i="1"/>
  <c r="U72" i="1"/>
  <c r="F33" i="5"/>
  <c r="F35" i="5" s="1"/>
  <c r="P81" i="4"/>
  <c r="S87" i="2"/>
  <c r="S79" i="6"/>
  <c r="U47" i="6"/>
  <c r="S69" i="2"/>
  <c r="R107" i="2"/>
  <c r="S48" i="6"/>
  <c r="R80" i="6"/>
  <c r="S77" i="6"/>
  <c r="U45" i="6"/>
  <c r="S85" i="6"/>
  <c r="U53" i="6"/>
  <c r="S78" i="2"/>
  <c r="R116" i="2"/>
  <c r="S53" i="4"/>
  <c r="R79" i="4"/>
  <c r="P88" i="2"/>
  <c r="R50" i="2"/>
  <c r="P79" i="2"/>
  <c r="S54" i="6"/>
  <c r="R86" i="6"/>
  <c r="U82" i="1"/>
  <c r="S52" i="2"/>
  <c r="R90" i="2"/>
  <c r="S99" i="2"/>
  <c r="U61" i="2"/>
  <c r="P93" i="2"/>
  <c r="R55" i="2"/>
  <c r="S78" i="6"/>
  <c r="U46" i="6"/>
  <c r="V52" i="6"/>
  <c r="V84" i="6" s="1"/>
  <c r="U84" i="6"/>
  <c r="S112" i="2"/>
  <c r="U74" i="2"/>
  <c r="S49" i="4"/>
  <c r="R75" i="4"/>
  <c r="S52" i="4"/>
  <c r="R78" i="4"/>
  <c r="S51" i="4"/>
  <c r="R77" i="4"/>
  <c r="S54" i="4"/>
  <c r="R80" i="4"/>
  <c r="S70" i="4"/>
  <c r="U44" i="4"/>
  <c r="S64" i="6"/>
  <c r="R96" i="6"/>
  <c r="S41" i="4"/>
  <c r="R67" i="4"/>
  <c r="S67" i="2"/>
  <c r="R105" i="2"/>
  <c r="V44" i="6"/>
  <c r="V76" i="6" s="1"/>
  <c r="U76" i="6"/>
  <c r="P113" i="2"/>
  <c r="R75" i="2"/>
  <c r="S68" i="4"/>
  <c r="U42" i="4"/>
  <c r="S81" i="6"/>
  <c r="U49" i="6"/>
  <c r="S91" i="6"/>
  <c r="U59" i="6"/>
  <c r="S89" i="6"/>
  <c r="U57" i="6"/>
  <c r="S53" i="2"/>
  <c r="R91" i="2"/>
  <c r="V72" i="1"/>
  <c r="V82" i="1"/>
  <c r="R55" i="4"/>
  <c r="R63" i="4"/>
  <c r="U61" i="6"/>
  <c r="S93" i="6"/>
  <c r="S48" i="4"/>
  <c r="R74" i="4"/>
  <c r="S66" i="2"/>
  <c r="R104" i="2"/>
  <c r="S40" i="4"/>
  <c r="R66" i="4"/>
  <c r="S43" i="4"/>
  <c r="R69" i="4"/>
  <c r="S56" i="2"/>
  <c r="R94" i="2"/>
  <c r="S83" i="6"/>
  <c r="U51" i="6"/>
  <c r="S50" i="6"/>
  <c r="R82" i="6"/>
  <c r="S72" i="4"/>
  <c r="U46" i="4"/>
  <c r="S60" i="6"/>
  <c r="R92" i="6"/>
  <c r="U55" i="6"/>
  <c r="S87" i="6"/>
  <c r="S64" i="2"/>
  <c r="R102" i="2"/>
  <c r="S66" i="6"/>
  <c r="R98" i="6"/>
  <c r="S64" i="4"/>
  <c r="U38" i="4"/>
  <c r="S71" i="4"/>
  <c r="U45" i="4"/>
  <c r="S70" i="2"/>
  <c r="R108" i="2"/>
  <c r="S62" i="2"/>
  <c r="R100" i="2"/>
  <c r="S51" i="2"/>
  <c r="R89" i="2"/>
  <c r="S58" i="6"/>
  <c r="R90" i="6"/>
  <c r="S63" i="6"/>
  <c r="R95" i="6"/>
  <c r="V76" i="2"/>
  <c r="V114" i="2" s="1"/>
  <c r="U114" i="2"/>
  <c r="S59" i="2"/>
  <c r="R97" i="2"/>
  <c r="P109" i="2"/>
  <c r="R71" i="2"/>
  <c r="S95" i="2"/>
  <c r="U57" i="2"/>
  <c r="V61" i="1"/>
  <c r="V91" i="1" s="1"/>
  <c r="S47" i="4"/>
  <c r="R73" i="4"/>
  <c r="S101" i="2"/>
  <c r="U63" i="2"/>
  <c r="S65" i="2"/>
  <c r="R103" i="2"/>
  <c r="S39" i="4"/>
  <c r="R65" i="4"/>
  <c r="S54" i="2"/>
  <c r="R92" i="2"/>
  <c r="S50" i="4"/>
  <c r="R76" i="4"/>
  <c r="P115" i="2"/>
  <c r="R77" i="2"/>
  <c r="P111" i="2"/>
  <c r="R73" i="2"/>
  <c r="V56" i="6"/>
  <c r="V88" i="6" s="1"/>
  <c r="U88" i="6"/>
  <c r="S72" i="2"/>
  <c r="R110" i="2"/>
  <c r="S94" i="6"/>
  <c r="U62" i="6"/>
  <c r="P98" i="2"/>
  <c r="R60" i="2"/>
  <c r="S106" i="2"/>
  <c r="U68" i="2"/>
  <c r="S96" i="2"/>
  <c r="U58" i="2"/>
  <c r="O117" i="2"/>
  <c r="F29" i="5" s="1"/>
  <c r="F30" i="5" s="1"/>
  <c r="R75" i="6"/>
  <c r="P99" i="6"/>
  <c r="R65" i="6"/>
  <c r="P67" i="6"/>
  <c r="V43" i="6"/>
  <c r="S11" i="6"/>
  <c r="S75" i="6" s="1"/>
  <c r="S37" i="4"/>
  <c r="S63" i="4" s="1"/>
  <c r="R17" i="2"/>
  <c r="R37" i="2"/>
  <c r="R22" i="2"/>
  <c r="P41" i="2"/>
  <c r="P42" i="2" s="1"/>
  <c r="R39" i="2"/>
  <c r="S39" i="2" s="1"/>
  <c r="R35" i="2"/>
  <c r="U49" i="2"/>
  <c r="U11" i="2"/>
  <c r="R63" i="1"/>
  <c r="R71" i="1"/>
  <c r="R93" i="1" s="1"/>
  <c r="G34" i="5" s="1"/>
  <c r="V11" i="1"/>
  <c r="S41" i="1"/>
  <c r="R33" i="1"/>
  <c r="V57" i="1" l="1"/>
  <c r="V87" i="1" s="1"/>
  <c r="V44" i="1"/>
  <c r="V74" i="1" s="1"/>
  <c r="U74" i="1"/>
  <c r="U87" i="2"/>
  <c r="V68" i="2"/>
  <c r="V106" i="2" s="1"/>
  <c r="U106" i="2"/>
  <c r="S110" i="2"/>
  <c r="U72" i="2"/>
  <c r="S65" i="4"/>
  <c r="U39" i="4"/>
  <c r="V57" i="2"/>
  <c r="V95" i="2" s="1"/>
  <c r="U95" i="2"/>
  <c r="S90" i="6"/>
  <c r="U58" i="6"/>
  <c r="S100" i="2"/>
  <c r="U62" i="2"/>
  <c r="S98" i="6"/>
  <c r="U66" i="6"/>
  <c r="S69" i="4"/>
  <c r="U43" i="4"/>
  <c r="V61" i="6"/>
  <c r="V93" i="6" s="1"/>
  <c r="U93" i="6"/>
  <c r="S96" i="6"/>
  <c r="U64" i="6"/>
  <c r="S78" i="4"/>
  <c r="U52" i="4"/>
  <c r="S50" i="2"/>
  <c r="R88" i="2"/>
  <c r="R79" i="2"/>
  <c r="V59" i="6"/>
  <c r="V91" i="6" s="1"/>
  <c r="U91" i="6"/>
  <c r="S55" i="2"/>
  <c r="R93" i="2"/>
  <c r="S116" i="2"/>
  <c r="U78" i="2"/>
  <c r="R67" i="6"/>
  <c r="R97" i="6"/>
  <c r="R99" i="6" s="1"/>
  <c r="G28" i="5" s="1"/>
  <c r="V58" i="2"/>
  <c r="V96" i="2" s="1"/>
  <c r="U96" i="2"/>
  <c r="S60" i="2"/>
  <c r="R98" i="2"/>
  <c r="S92" i="2"/>
  <c r="U54" i="2"/>
  <c r="S103" i="2"/>
  <c r="U65" i="2"/>
  <c r="S73" i="4"/>
  <c r="U47" i="4"/>
  <c r="S95" i="6"/>
  <c r="U63" i="6"/>
  <c r="S89" i="2"/>
  <c r="U51" i="2"/>
  <c r="S108" i="2"/>
  <c r="U70" i="2"/>
  <c r="S102" i="2"/>
  <c r="U64" i="2"/>
  <c r="S92" i="6"/>
  <c r="U60" i="6"/>
  <c r="S94" i="2"/>
  <c r="U56" i="2"/>
  <c r="S66" i="4"/>
  <c r="U40" i="4"/>
  <c r="S74" i="4"/>
  <c r="U48" i="4"/>
  <c r="S91" i="2"/>
  <c r="U53" i="2"/>
  <c r="S67" i="4"/>
  <c r="U41" i="4"/>
  <c r="S77" i="4"/>
  <c r="U51" i="4"/>
  <c r="S75" i="4"/>
  <c r="U49" i="4"/>
  <c r="S90" i="2"/>
  <c r="U52" i="2"/>
  <c r="S86" i="6"/>
  <c r="U54" i="6"/>
  <c r="V53" i="6"/>
  <c r="V85" i="6" s="1"/>
  <c r="U85" i="6"/>
  <c r="V47" i="6"/>
  <c r="V79" i="6" s="1"/>
  <c r="U79" i="6"/>
  <c r="S73" i="2"/>
  <c r="R111" i="2"/>
  <c r="V63" i="2"/>
  <c r="V101" i="2" s="1"/>
  <c r="U101" i="2"/>
  <c r="S71" i="2"/>
  <c r="R109" i="2"/>
  <c r="V45" i="4"/>
  <c r="V71" i="4" s="1"/>
  <c r="U71" i="4"/>
  <c r="V46" i="4"/>
  <c r="V72" i="4" s="1"/>
  <c r="U72" i="4"/>
  <c r="V51" i="6"/>
  <c r="V83" i="6" s="1"/>
  <c r="U83" i="6"/>
  <c r="V57" i="6"/>
  <c r="V89" i="6" s="1"/>
  <c r="U89" i="6"/>
  <c r="V49" i="6"/>
  <c r="V81" i="6" s="1"/>
  <c r="U81" i="6"/>
  <c r="S75" i="2"/>
  <c r="R113" i="2"/>
  <c r="V74" i="2"/>
  <c r="V112" i="2" s="1"/>
  <c r="U112" i="2"/>
  <c r="V46" i="6"/>
  <c r="V78" i="6" s="1"/>
  <c r="U78" i="6"/>
  <c r="V61" i="2"/>
  <c r="V99" i="2" s="1"/>
  <c r="U99" i="2"/>
  <c r="S79" i="4"/>
  <c r="U53" i="4"/>
  <c r="S80" i="6"/>
  <c r="U48" i="6"/>
  <c r="U80" i="6" s="1"/>
  <c r="V62" i="6"/>
  <c r="V94" i="6" s="1"/>
  <c r="U94" i="6"/>
  <c r="S76" i="4"/>
  <c r="U50" i="4"/>
  <c r="V55" i="6"/>
  <c r="V87" i="6" s="1"/>
  <c r="U87" i="6"/>
  <c r="S104" i="2"/>
  <c r="U66" i="2"/>
  <c r="S105" i="2"/>
  <c r="U67" i="2"/>
  <c r="S80" i="4"/>
  <c r="U54" i="4"/>
  <c r="V45" i="6"/>
  <c r="V77" i="6" s="1"/>
  <c r="U77" i="6"/>
  <c r="S71" i="1"/>
  <c r="S93" i="1" s="1"/>
  <c r="U41" i="1"/>
  <c r="S77" i="2"/>
  <c r="R115" i="2"/>
  <c r="V38" i="4"/>
  <c r="V64" i="4" s="1"/>
  <c r="U64" i="4"/>
  <c r="R81" i="4"/>
  <c r="G33" i="5" s="1"/>
  <c r="G35" i="5" s="1"/>
  <c r="V42" i="4"/>
  <c r="V68" i="4" s="1"/>
  <c r="U68" i="4"/>
  <c r="V44" i="4"/>
  <c r="V70" i="4" s="1"/>
  <c r="U70" i="4"/>
  <c r="P117" i="2"/>
  <c r="S107" i="2"/>
  <c r="U69" i="2"/>
  <c r="S97" i="2"/>
  <c r="U59" i="2"/>
  <c r="S82" i="6"/>
  <c r="U50" i="6"/>
  <c r="S65" i="6"/>
  <c r="S35" i="6"/>
  <c r="U11" i="6"/>
  <c r="S55" i="4"/>
  <c r="U37" i="4"/>
  <c r="S17" i="2"/>
  <c r="U39" i="2"/>
  <c r="S22" i="2"/>
  <c r="R41" i="2"/>
  <c r="R42" i="2" s="1"/>
  <c r="S35" i="2"/>
  <c r="S37" i="2"/>
  <c r="V49" i="2"/>
  <c r="V11" i="2"/>
  <c r="S63" i="1"/>
  <c r="S33" i="1"/>
  <c r="S81" i="4" l="1"/>
  <c r="V87" i="2"/>
  <c r="V54" i="4"/>
  <c r="V80" i="4" s="1"/>
  <c r="U80" i="4"/>
  <c r="S113" i="2"/>
  <c r="U75" i="2"/>
  <c r="V40" i="4"/>
  <c r="V66" i="4" s="1"/>
  <c r="U66" i="4"/>
  <c r="V70" i="2"/>
  <c r="V108" i="2" s="1"/>
  <c r="U108" i="2"/>
  <c r="V65" i="2"/>
  <c r="V103" i="2" s="1"/>
  <c r="U103" i="2"/>
  <c r="U65" i="6"/>
  <c r="U97" i="6" s="1"/>
  <c r="S97" i="6"/>
  <c r="V59" i="2"/>
  <c r="V97" i="2" s="1"/>
  <c r="U97" i="2"/>
  <c r="V54" i="6"/>
  <c r="V86" i="6" s="1"/>
  <c r="U86" i="6"/>
  <c r="V49" i="4"/>
  <c r="V75" i="4" s="1"/>
  <c r="U75" i="4"/>
  <c r="V41" i="4"/>
  <c r="V67" i="4" s="1"/>
  <c r="U67" i="4"/>
  <c r="S98" i="2"/>
  <c r="U60" i="2"/>
  <c r="S93" i="2"/>
  <c r="U55" i="2"/>
  <c r="R117" i="2"/>
  <c r="G29" i="5" s="1"/>
  <c r="G30" i="5" s="1"/>
  <c r="V64" i="6"/>
  <c r="V96" i="6" s="1"/>
  <c r="U96" i="6"/>
  <c r="V43" i="4"/>
  <c r="V69" i="4" s="1"/>
  <c r="U69" i="4"/>
  <c r="V62" i="2"/>
  <c r="V100" i="2" s="1"/>
  <c r="U100" i="2"/>
  <c r="V72" i="2"/>
  <c r="V110" i="2" s="1"/>
  <c r="U110" i="2"/>
  <c r="U55" i="4"/>
  <c r="U63" i="4"/>
  <c r="U35" i="6"/>
  <c r="U75" i="6"/>
  <c r="S115" i="2"/>
  <c r="U77" i="2"/>
  <c r="V67" i="2"/>
  <c r="V105" i="2" s="1"/>
  <c r="U105" i="2"/>
  <c r="V48" i="6"/>
  <c r="V80" i="6" s="1"/>
  <c r="V48" i="4"/>
  <c r="V74" i="4" s="1"/>
  <c r="U74" i="4"/>
  <c r="V56" i="2"/>
  <c r="V94" i="2" s="1"/>
  <c r="U94" i="2"/>
  <c r="V64" i="2"/>
  <c r="V102" i="2" s="1"/>
  <c r="U102" i="2"/>
  <c r="V51" i="2"/>
  <c r="V89" i="2" s="1"/>
  <c r="U89" i="2"/>
  <c r="V47" i="4"/>
  <c r="V73" i="4" s="1"/>
  <c r="U73" i="4"/>
  <c r="V54" i="2"/>
  <c r="V92" i="2" s="1"/>
  <c r="U92" i="2"/>
  <c r="V78" i="2"/>
  <c r="V116" i="2" s="1"/>
  <c r="U116" i="2"/>
  <c r="S88" i="2"/>
  <c r="U50" i="2"/>
  <c r="S79" i="2"/>
  <c r="V66" i="2"/>
  <c r="V104" i="2" s="1"/>
  <c r="U104" i="2"/>
  <c r="V50" i="4"/>
  <c r="V76" i="4" s="1"/>
  <c r="U76" i="4"/>
  <c r="S109" i="2"/>
  <c r="U71" i="2"/>
  <c r="S111" i="2"/>
  <c r="U73" i="2"/>
  <c r="V60" i="6"/>
  <c r="V92" i="6" s="1"/>
  <c r="U92" i="6"/>
  <c r="V63" i="6"/>
  <c r="V95" i="6" s="1"/>
  <c r="U95" i="6"/>
  <c r="V50" i="6"/>
  <c r="V82" i="6" s="1"/>
  <c r="U82" i="6"/>
  <c r="V69" i="2"/>
  <c r="V107" i="2" s="1"/>
  <c r="U107" i="2"/>
  <c r="V53" i="4"/>
  <c r="V79" i="4" s="1"/>
  <c r="U79" i="4"/>
  <c r="V52" i="2"/>
  <c r="V90" i="2" s="1"/>
  <c r="U90" i="2"/>
  <c r="V51" i="4"/>
  <c r="V77" i="4" s="1"/>
  <c r="U77" i="4"/>
  <c r="V53" i="2"/>
  <c r="V91" i="2" s="1"/>
  <c r="U91" i="2"/>
  <c r="V52" i="4"/>
  <c r="V78" i="4" s="1"/>
  <c r="U78" i="4"/>
  <c r="V66" i="6"/>
  <c r="V98" i="6" s="1"/>
  <c r="U98" i="6"/>
  <c r="V58" i="6"/>
  <c r="V90" i="6" s="1"/>
  <c r="U90" i="6"/>
  <c r="V39" i="4"/>
  <c r="V65" i="4" s="1"/>
  <c r="U65" i="4"/>
  <c r="S99" i="6"/>
  <c r="S67" i="6"/>
  <c r="V11" i="6"/>
  <c r="V37" i="4"/>
  <c r="U17" i="2"/>
  <c r="V39" i="2"/>
  <c r="U37" i="2"/>
  <c r="U22" i="2"/>
  <c r="S41" i="2"/>
  <c r="S42" i="2" s="1"/>
  <c r="U35" i="2"/>
  <c r="U63" i="1"/>
  <c r="U71" i="1"/>
  <c r="U93" i="1" s="1"/>
  <c r="H34" i="5" s="1"/>
  <c r="V41" i="1"/>
  <c r="V33" i="1"/>
  <c r="U33" i="1"/>
  <c r="U67" i="6" l="1"/>
  <c r="V71" i="2"/>
  <c r="V109" i="2" s="1"/>
  <c r="U109" i="2"/>
  <c r="V50" i="2"/>
  <c r="U88" i="2"/>
  <c r="U79" i="2"/>
  <c r="V60" i="2"/>
  <c r="U98" i="2"/>
  <c r="V35" i="6"/>
  <c r="V75" i="6"/>
  <c r="S117" i="2"/>
  <c r="V65" i="6"/>
  <c r="V73" i="2"/>
  <c r="U111" i="2"/>
  <c r="V55" i="2"/>
  <c r="U93" i="2"/>
  <c r="V75" i="2"/>
  <c r="U113" i="2"/>
  <c r="V55" i="4"/>
  <c r="V63" i="4"/>
  <c r="V81" i="4" s="1"/>
  <c r="V77" i="2"/>
  <c r="V115" i="2" s="1"/>
  <c r="U115" i="2"/>
  <c r="U81" i="4"/>
  <c r="U99" i="6"/>
  <c r="H28" i="5" s="1"/>
  <c r="V17" i="2"/>
  <c r="V37" i="2"/>
  <c r="V35" i="2"/>
  <c r="V22" i="2"/>
  <c r="U41" i="2"/>
  <c r="U42" i="2" s="1"/>
  <c r="V63" i="1"/>
  <c r="V71" i="1"/>
  <c r="V93" i="1" s="1"/>
  <c r="V113" i="2" l="1"/>
  <c r="V111" i="2"/>
  <c r="H33" i="5"/>
  <c r="H35" i="5" s="1"/>
  <c r="V67" i="6"/>
  <c r="V97" i="6"/>
  <c r="V99" i="6" s="1"/>
  <c r="U117" i="2"/>
  <c r="H29" i="5" s="1"/>
  <c r="H30" i="5" s="1"/>
  <c r="V93" i="2"/>
  <c r="V98" i="2"/>
  <c r="V88" i="2"/>
  <c r="V79" i="2"/>
  <c r="V41" i="2"/>
  <c r="V42" i="2" s="1"/>
  <c r="V117" i="2" l="1"/>
</calcChain>
</file>

<file path=xl/sharedStrings.xml><?xml version="1.0" encoding="utf-8"?>
<sst xmlns="http://schemas.openxmlformats.org/spreadsheetml/2006/main" count="586" uniqueCount="108">
  <si>
    <t>Col 1</t>
  </si>
  <si>
    <t>Col 2</t>
  </si>
  <si>
    <t>Col 3</t>
  </si>
  <si>
    <t>Col 4</t>
  </si>
  <si>
    <t>Col 5</t>
  </si>
  <si>
    <t>Col 6</t>
  </si>
  <si>
    <t>Col 7</t>
  </si>
  <si>
    <t>Col 8</t>
  </si>
  <si>
    <t>UCC AT</t>
  </si>
  <si>
    <t>Beginning</t>
  </si>
  <si>
    <t>Rate</t>
  </si>
  <si>
    <t>CCA</t>
  </si>
  <si>
    <t>Additions</t>
  </si>
  <si>
    <t>%</t>
  </si>
  <si>
    <t>Total</t>
  </si>
  <si>
    <t>of 2019</t>
  </si>
  <si>
    <t>FORECAST CAPITAL COST ALLOWANCE CONTINUITY</t>
  </si>
  <si>
    <t>Net</t>
  </si>
  <si>
    <t>Depreciable</t>
  </si>
  <si>
    <t>UCC Balance</t>
  </si>
  <si>
    <t>Ending UCC</t>
  </si>
  <si>
    <t>Eligible</t>
  </si>
  <si>
    <t>CCA Additions</t>
  </si>
  <si>
    <t>Class</t>
  </si>
  <si>
    <t>Col 9</t>
  </si>
  <si>
    <t>Col 10</t>
  </si>
  <si>
    <t>Col 11</t>
  </si>
  <si>
    <t>Col 12</t>
  </si>
  <si>
    <t>Col 13</t>
  </si>
  <si>
    <t>Col 14</t>
  </si>
  <si>
    <t>Col 15</t>
  </si>
  <si>
    <t>Col 16</t>
  </si>
  <si>
    <t>Year 1 CCA</t>
  </si>
  <si>
    <t>Eligibility</t>
  </si>
  <si>
    <t>[ Col 3 * 4 ]</t>
  </si>
  <si>
    <t>Col 17</t>
  </si>
  <si>
    <t>[ Cols 2 + 5 ]</t>
  </si>
  <si>
    <t>[ Cols 6 * 7 ]</t>
  </si>
  <si>
    <t>[ Cols 2 + 3 - 8 ]</t>
  </si>
  <si>
    <t>[ Cols 9 * 7 ]</t>
  </si>
  <si>
    <t>[ Cols 9 - 10 ]</t>
  </si>
  <si>
    <t>[ Cols 11 * 7 ]</t>
  </si>
  <si>
    <t>[ Cols 11 - 12 ]</t>
  </si>
  <si>
    <t>[ Cols 13 * 7 ]</t>
  </si>
  <si>
    <t>[ Cols 13 - 14 ]</t>
  </si>
  <si>
    <t>[ Cols 15 * 7 ]</t>
  </si>
  <si>
    <t>[ Cols 15 - 16 ]</t>
  </si>
  <si>
    <t>EGD Rate Zone - Current CCA Rules</t>
  </si>
  <si>
    <t>EGD Rate Zone - Variance: Proposed Accelerated CCA Rules versus Current Rules</t>
  </si>
  <si>
    <t xml:space="preserve">EGD Rate Zone - Proposed Accelerated CCA Rules - Assuming Opening 2019 CWIP Qualifies for Accelerated CCA </t>
  </si>
  <si>
    <t>1- CWIP</t>
  </si>
  <si>
    <t>8- CWIP</t>
  </si>
  <si>
    <t>41-CWIP</t>
  </si>
  <si>
    <t>14.1-CWIP</t>
  </si>
  <si>
    <t>50-CWIP</t>
  </si>
  <si>
    <t>7-CWIP</t>
  </si>
  <si>
    <t>49-CWIP</t>
  </si>
  <si>
    <t>51-CWIP</t>
  </si>
  <si>
    <t>Union Rate Zone - Variance: Proposed Accelerated CCA Rules versus Current Rules</t>
  </si>
  <si>
    <t>Union Rate Zone - Current CCA Rules</t>
  </si>
  <si>
    <t xml:space="preserve">Union Rate Zone - Proposed Accelerated CCA Rules - Assuming Opening 2019 CWIP Qualifies for Accelerated CCA </t>
  </si>
  <si>
    <t>.</t>
  </si>
  <si>
    <t>A</t>
  </si>
  <si>
    <t>10-CWIP</t>
  </si>
  <si>
    <t>12-CWIP</t>
  </si>
  <si>
    <t>Impact of Bill C-97 - Accelerated CCA</t>
  </si>
  <si>
    <t>$ Millions</t>
  </si>
  <si>
    <t>With opening CWIP</t>
  </si>
  <si>
    <t>CCA Change</t>
  </si>
  <si>
    <t>Reduction in Income taxes</t>
  </si>
  <si>
    <t xml:space="preserve">CCA impact with Bill C-97 </t>
  </si>
  <si>
    <t>Dependent on the treatment of 2019 opening CWIP</t>
  </si>
  <si>
    <t>Line 1 multiply by the tax rate of 26.5%</t>
  </si>
  <si>
    <t>Revenue requirement of accelerated CCA (on total capital additions)</t>
  </si>
  <si>
    <t>Line 2 amount grossed up for taxes</t>
  </si>
  <si>
    <t xml:space="preserve">Revenue requirement of accelerated CCA (ICM projects) </t>
  </si>
  <si>
    <t>Net revenue Requirement impact of Accelerated CCA</t>
  </si>
  <si>
    <t>Low</t>
  </si>
  <si>
    <t>High</t>
  </si>
  <si>
    <t>Without opening CWIP</t>
  </si>
  <si>
    <t>Notes</t>
  </si>
  <si>
    <t xml:space="preserve">Assuming Opening 2019 CWIP qualifies for Accelerated CCA </t>
  </si>
  <si>
    <t>Total Change in CCA</t>
  </si>
  <si>
    <t>B.1</t>
  </si>
  <si>
    <t>B.2</t>
  </si>
  <si>
    <t xml:space="preserve">Assuming Opening 2019 CWIP does not qualify for Accelerated CCA </t>
  </si>
  <si>
    <t xml:space="preserve">Union Rate Zone - Proposed Accelerated CCA Rules - Assuming Opening 2019 CWIP does not qualify for Accelerated CCA </t>
  </si>
  <si>
    <t>EGD rate zone</t>
  </si>
  <si>
    <t>Union rate zone</t>
  </si>
  <si>
    <t xml:space="preserve">EGD Rate Zone - Proposed Accelerated CCA Rules - Assuming Opening 2019 CWIP does not qualify for Accelerated CCA </t>
  </si>
  <si>
    <t>Forecast CCA Change (Year 2019) - Proposed Accelerated CCA vs Current Rules</t>
  </si>
  <si>
    <t>Forecast CCA Change (Year 2019-2023) - Proposed Accelerated CCA vs Current Rules</t>
  </si>
  <si>
    <t>Current CCA Rules</t>
  </si>
  <si>
    <t xml:space="preserve">Proposed Accelerated CCA </t>
  </si>
  <si>
    <t>Forecast Revenue Requirement Impact of Accelerated CCA for 2019</t>
  </si>
  <si>
    <t>ICM rev. req. will be trued up through the ICM Deferral a/c</t>
  </si>
  <si>
    <t>ICM Revenue Requirement by Project</t>
  </si>
  <si>
    <t>Impact of Accelerated CCA</t>
  </si>
  <si>
    <t>Revenue Requirement</t>
  </si>
  <si>
    <t>2019</t>
  </si>
  <si>
    <t>Revenue Requirment as Filed</t>
  </si>
  <si>
    <t>Don River Replacement</t>
  </si>
  <si>
    <t>Sudbury Replacement</t>
  </si>
  <si>
    <t>Kingsville Transmission Reinforcement (Updated Evidence)</t>
  </si>
  <si>
    <t>Stratford Reinforcement</t>
  </si>
  <si>
    <t>Revenue Requirement with Accelerated CCA</t>
  </si>
  <si>
    <t>Kingsville Transmission Reinforcement</t>
  </si>
  <si>
    <t>Accelerated CCA vs Filed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</si>
</sst>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#,##0.0_);\(#,##0.0\)"/>
    <numFmt numFmtId="165" formatCode="_(* #,##0_);_(* \(#,##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.5"/>
      <name val="MS Sans Serif"/>
      <family val="2"/>
    </font>
    <font>
      <b/>
      <sz val="8.5"/>
      <name val="MS Sans Serif"/>
      <family val="2"/>
    </font>
    <font>
      <b/>
      <u/>
      <sz val="8.5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name val="Calibri"/>
      <family val="2"/>
      <scheme val="minor"/>
    </font>
    <font>
      <b/>
      <sz val="9"/>
      <color theme="1"/>
      <name val="MS Sans Serif"/>
      <family val="2"/>
    </font>
    <font>
      <sz val="9"/>
      <name val="MS Sans Serif"/>
      <family val="2"/>
    </font>
    <font>
      <sz val="9"/>
      <color theme="1"/>
      <name val="MS Sans Serif"/>
      <family val="2"/>
    </font>
    <font>
      <b/>
      <sz val="9"/>
      <name val="MS Sans Serif"/>
      <family val="2"/>
    </font>
    <font>
      <b/>
      <u val="singleAccounting"/>
      <sz val="9"/>
      <color theme="1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5" fillId="0" borderId="0" xfId="0" quotePrefix="1" applyFont="1" applyAlignment="1">
      <alignment horizontal="center"/>
    </xf>
    <xf numFmtId="0" fontId="4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Continuous"/>
    </xf>
    <xf numFmtId="41" fontId="2" fillId="0" borderId="0" xfId="0" applyNumberFormat="1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Continuous"/>
    </xf>
    <xf numFmtId="41" fontId="2" fillId="0" borderId="0" xfId="0" applyNumberFormat="1" applyFont="1" applyFill="1" applyBorder="1"/>
    <xf numFmtId="0" fontId="3" fillId="0" borderId="4" xfId="0" applyFont="1" applyBorder="1" applyAlignment="1">
      <alignment horizontal="centerContinuous"/>
    </xf>
    <xf numFmtId="0" fontId="4" fillId="0" borderId="4" xfId="0" applyFont="1" applyBorder="1"/>
    <xf numFmtId="0" fontId="3" fillId="0" borderId="3" xfId="0" applyFont="1" applyBorder="1"/>
    <xf numFmtId="1" fontId="2" fillId="0" borderId="4" xfId="0" applyNumberFormat="1" applyFont="1" applyBorder="1" applyAlignment="1">
      <alignment horizontal="centerContinuous"/>
    </xf>
    <xf numFmtId="1" fontId="3" fillId="0" borderId="4" xfId="0" applyNumberFormat="1" applyFont="1" applyBorder="1" applyAlignment="1">
      <alignment horizontal="centerContinuous"/>
    </xf>
    <xf numFmtId="41" fontId="3" fillId="0" borderId="3" xfId="0" applyNumberFormat="1" applyFont="1" applyBorder="1"/>
    <xf numFmtId="10" fontId="3" fillId="0" borderId="3" xfId="1" applyNumberFormat="1" applyFont="1" applyBorder="1" applyAlignment="1"/>
    <xf numFmtId="41" fontId="3" fillId="0" borderId="0" xfId="0" applyNumberFormat="1" applyFont="1"/>
    <xf numFmtId="37" fontId="2" fillId="0" borderId="0" xfId="0" applyNumberFormat="1" applyFont="1" applyFill="1" applyBorder="1"/>
    <xf numFmtId="37" fontId="2" fillId="0" borderId="0" xfId="0" applyNumberFormat="1" applyFont="1" applyBorder="1"/>
    <xf numFmtId="0" fontId="3" fillId="0" borderId="7" xfId="0" applyFont="1" applyBorder="1" applyAlignment="1">
      <alignment horizontal="centerContinuous"/>
    </xf>
    <xf numFmtId="41" fontId="3" fillId="0" borderId="7" xfId="0" applyNumberFormat="1" applyFont="1" applyBorder="1"/>
    <xf numFmtId="37" fontId="3" fillId="0" borderId="7" xfId="0" applyNumberFormat="1" applyFont="1" applyBorder="1"/>
    <xf numFmtId="41" fontId="2" fillId="0" borderId="0" xfId="0" applyNumberFormat="1" applyFont="1" applyFill="1"/>
    <xf numFmtId="41" fontId="3" fillId="0" borderId="0" xfId="0" applyNumberFormat="1" applyFont="1" applyFill="1"/>
    <xf numFmtId="41" fontId="3" fillId="0" borderId="0" xfId="0" quotePrefix="1" applyNumberFormat="1" applyFont="1" applyFill="1"/>
    <xf numFmtId="41" fontId="3" fillId="0" borderId="0" xfId="0" applyNumberFormat="1" applyFont="1" applyFill="1" applyBorder="1" applyAlignment="1">
      <alignment horizontal="right"/>
    </xf>
    <xf numFmtId="41" fontId="3" fillId="0" borderId="0" xfId="0" applyNumberFormat="1" applyFont="1" applyFill="1" applyBorder="1"/>
    <xf numFmtId="0" fontId="2" fillId="0" borderId="0" xfId="0" quotePrefix="1" applyFont="1"/>
    <xf numFmtId="41" fontId="3" fillId="0" borderId="4" xfId="0" applyNumberFormat="1" applyFont="1" applyBorder="1"/>
    <xf numFmtId="9" fontId="3" fillId="0" borderId="3" xfId="1" applyFont="1" applyBorder="1"/>
    <xf numFmtId="0" fontId="8" fillId="0" borderId="3" xfId="0" applyFont="1" applyBorder="1"/>
    <xf numFmtId="0" fontId="3" fillId="0" borderId="8" xfId="0" applyFont="1" applyBorder="1" applyAlignment="1">
      <alignment horizontal="centerContinuous"/>
    </xf>
    <xf numFmtId="164" fontId="2" fillId="0" borderId="0" xfId="0" applyNumberFormat="1" applyFont="1" applyFill="1" applyBorder="1"/>
    <xf numFmtId="0" fontId="3" fillId="0" borderId="4" xfId="0" applyFont="1" applyBorder="1"/>
    <xf numFmtId="41" fontId="3" fillId="0" borderId="9" xfId="0" applyNumberFormat="1" applyFont="1" applyBorder="1"/>
    <xf numFmtId="0" fontId="3" fillId="2" borderId="1" xfId="0" applyFont="1" applyFill="1" applyBorder="1"/>
    <xf numFmtId="0" fontId="3" fillId="2" borderId="3" xfId="0" applyFont="1" applyFill="1" applyBorder="1" applyAlignment="1">
      <alignment horizontal="centerContinuous"/>
    </xf>
    <xf numFmtId="0" fontId="3" fillId="2" borderId="5" xfId="0" applyFont="1" applyFill="1" applyBorder="1" applyAlignment="1">
      <alignment horizontal="centerContinuous"/>
    </xf>
    <xf numFmtId="10" fontId="3" fillId="2" borderId="3" xfId="1" applyNumberFormat="1" applyFont="1" applyFill="1" applyBorder="1" applyAlignment="1"/>
    <xf numFmtId="41" fontId="3" fillId="2" borderId="3" xfId="1" applyNumberFormat="1" applyFont="1" applyFill="1" applyBorder="1" applyAlignment="1"/>
    <xf numFmtId="10" fontId="3" fillId="2" borderId="3" xfId="1" applyNumberFormat="1" applyFont="1" applyFill="1" applyBorder="1" applyAlignment="1">
      <alignment horizontal="right"/>
    </xf>
    <xf numFmtId="37" fontId="3" fillId="2" borderId="7" xfId="0" applyNumberFormat="1" applyFont="1" applyFill="1" applyBorder="1"/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4" xfId="0" applyFont="1" applyFill="1" applyBorder="1"/>
    <xf numFmtId="0" fontId="3" fillId="2" borderId="3" xfId="0" applyFont="1" applyFill="1" applyBorder="1"/>
    <xf numFmtId="41" fontId="3" fillId="2" borderId="3" xfId="0" applyNumberFormat="1" applyFont="1" applyFill="1" applyBorder="1"/>
    <xf numFmtId="9" fontId="3" fillId="2" borderId="3" xfId="1" applyFont="1" applyFill="1" applyBorder="1"/>
    <xf numFmtId="41" fontId="3" fillId="2" borderId="7" xfId="0" applyNumberFormat="1" applyFont="1" applyFill="1" applyBorder="1"/>
    <xf numFmtId="1" fontId="2" fillId="0" borderId="0" xfId="0" applyNumberFormat="1" applyFont="1" applyBorder="1" applyAlignment="1">
      <alignment horizontal="centerContinuous"/>
    </xf>
    <xf numFmtId="165" fontId="3" fillId="0" borderId="3" xfId="4" applyNumberFormat="1" applyFont="1" applyBorder="1"/>
    <xf numFmtId="41" fontId="3" fillId="0" borderId="5" xfId="0" applyNumberFormat="1" applyFont="1" applyBorder="1"/>
    <xf numFmtId="41" fontId="3" fillId="0" borderId="6" xfId="0" applyNumberFormat="1" applyFont="1" applyBorder="1"/>
    <xf numFmtId="165" fontId="2" fillId="0" borderId="0" xfId="4" applyNumberFormat="1" applyFont="1"/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Continuous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3" borderId="4" xfId="0" applyFont="1" applyFill="1" applyBorder="1"/>
    <xf numFmtId="0" fontId="3" fillId="3" borderId="3" xfId="0" applyFont="1" applyFill="1" applyBorder="1"/>
    <xf numFmtId="41" fontId="3" fillId="3" borderId="3" xfId="0" applyNumberFormat="1" applyFont="1" applyFill="1" applyBorder="1"/>
    <xf numFmtId="9" fontId="3" fillId="3" borderId="3" xfId="1" applyFont="1" applyFill="1" applyBorder="1"/>
    <xf numFmtId="41" fontId="3" fillId="3" borderId="7" xfId="0" applyNumberFormat="1" applyFont="1" applyFill="1" applyBorder="1"/>
    <xf numFmtId="0" fontId="3" fillId="3" borderId="5" xfId="0" applyFont="1" applyFill="1" applyBorder="1" applyAlignment="1">
      <alignment horizontal="centerContinuous"/>
    </xf>
    <xf numFmtId="10" fontId="3" fillId="3" borderId="3" xfId="1" applyNumberFormat="1" applyFont="1" applyFill="1" applyBorder="1" applyAlignment="1"/>
    <xf numFmtId="37" fontId="3" fillId="3" borderId="7" xfId="0" applyNumberFormat="1" applyFont="1" applyFill="1" applyBorder="1"/>
    <xf numFmtId="9" fontId="3" fillId="0" borderId="3" xfId="1" applyFont="1" applyFill="1" applyBorder="1"/>
    <xf numFmtId="0" fontId="9" fillId="0" borderId="0" xfId="0" applyFont="1"/>
    <xf numFmtId="0" fontId="10" fillId="0" borderId="0" xfId="0" applyFont="1"/>
    <xf numFmtId="0" fontId="10" fillId="0" borderId="0" xfId="0" applyFont="1" applyBorder="1"/>
    <xf numFmtId="0" fontId="11" fillId="0" borderId="0" xfId="0" applyFont="1"/>
    <xf numFmtId="0" fontId="11" fillId="0" borderId="0" xfId="0" applyFont="1" applyBorder="1"/>
    <xf numFmtId="0" fontId="12" fillId="0" borderId="11" xfId="0" applyFont="1" applyBorder="1"/>
    <xf numFmtId="0" fontId="10" fillId="0" borderId="11" xfId="0" applyFont="1" applyBorder="1"/>
    <xf numFmtId="0" fontId="12" fillId="0" borderId="11" xfId="0" applyFont="1" applyBorder="1" applyAlignment="1">
      <alignment horizontal="right"/>
    </xf>
    <xf numFmtId="165" fontId="10" fillId="0" borderId="0" xfId="4" applyNumberFormat="1" applyFont="1"/>
    <xf numFmtId="165" fontId="10" fillId="0" borderId="0" xfId="4" applyNumberFormat="1" applyFont="1" applyBorder="1"/>
    <xf numFmtId="0" fontId="12" fillId="0" borderId="0" xfId="0" applyFont="1"/>
    <xf numFmtId="0" fontId="12" fillId="0" borderId="18" xfId="0" applyFont="1" applyBorder="1"/>
    <xf numFmtId="165" fontId="12" fillId="0" borderId="18" xfId="4" applyNumberFormat="1" applyFont="1" applyBorder="1"/>
    <xf numFmtId="0" fontId="12" fillId="0" borderId="0" xfId="0" applyFont="1" applyBorder="1"/>
    <xf numFmtId="165" fontId="12" fillId="0" borderId="0" xfId="4" applyNumberFormat="1" applyFont="1" applyBorder="1"/>
    <xf numFmtId="0" fontId="11" fillId="4" borderId="1" xfId="0" applyFont="1" applyFill="1" applyBorder="1"/>
    <xf numFmtId="0" fontId="11" fillId="4" borderId="17" xfId="0" applyFont="1" applyFill="1" applyBorder="1"/>
    <xf numFmtId="0" fontId="11" fillId="4" borderId="12" xfId="0" applyFont="1" applyFill="1" applyBorder="1" applyAlignment="1">
      <alignment horizontal="center" wrapText="1"/>
    </xf>
    <xf numFmtId="0" fontId="11" fillId="4" borderId="21" xfId="0" applyFont="1" applyFill="1" applyBorder="1" applyAlignment="1">
      <alignment wrapText="1"/>
    </xf>
    <xf numFmtId="0" fontId="11" fillId="4" borderId="22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wrapText="1"/>
    </xf>
    <xf numFmtId="0" fontId="10" fillId="0" borderId="3" xfId="0" applyFont="1" applyBorder="1"/>
    <xf numFmtId="0" fontId="10" fillId="0" borderId="4" xfId="0" applyFont="1" applyBorder="1"/>
    <xf numFmtId="0" fontId="10" fillId="0" borderId="23" xfId="0" applyFont="1" applyBorder="1"/>
    <xf numFmtId="165" fontId="10" fillId="0" borderId="3" xfId="5" applyNumberFormat="1" applyFont="1" applyBorder="1"/>
    <xf numFmtId="165" fontId="10" fillId="0" borderId="4" xfId="5" applyNumberFormat="1" applyFont="1" applyBorder="1"/>
    <xf numFmtId="165" fontId="10" fillId="0" borderId="4" xfId="0" applyNumberFormat="1" applyFont="1" applyBorder="1"/>
    <xf numFmtId="165" fontId="10" fillId="0" borderId="23" xfId="5" applyNumberFormat="1" applyFont="1" applyBorder="1"/>
    <xf numFmtId="165" fontId="10" fillId="0" borderId="3" xfId="0" applyNumberFormat="1" applyFont="1" applyBorder="1"/>
    <xf numFmtId="0" fontId="11" fillId="0" borderId="7" xfId="0" applyFont="1" applyBorder="1"/>
    <xf numFmtId="165" fontId="11" fillId="0" borderId="7" xfId="0" applyNumberFormat="1" applyFont="1" applyBorder="1"/>
    <xf numFmtId="165" fontId="11" fillId="0" borderId="9" xfId="0" applyNumberFormat="1" applyFont="1" applyBorder="1"/>
    <xf numFmtId="165" fontId="11" fillId="0" borderId="20" xfId="0" applyNumberFormat="1" applyFont="1" applyBorder="1"/>
    <xf numFmtId="0" fontId="11" fillId="0" borderId="11" xfId="0" applyFont="1" applyBorder="1"/>
    <xf numFmtId="0" fontId="13" fillId="0" borderId="0" xfId="0" applyFont="1"/>
    <xf numFmtId="41" fontId="10" fillId="0" borderId="0" xfId="0" applyNumberFormat="1" applyFont="1" applyBorder="1"/>
    <xf numFmtId="0" fontId="11" fillId="0" borderId="10" xfId="0" applyFont="1" applyBorder="1"/>
    <xf numFmtId="41" fontId="11" fillId="0" borderId="10" xfId="0" applyNumberFormat="1" applyFont="1" applyBorder="1"/>
    <xf numFmtId="41" fontId="10" fillId="0" borderId="19" xfId="0" applyNumberFormat="1" applyFont="1" applyBorder="1"/>
    <xf numFmtId="165" fontId="3" fillId="0" borderId="7" xfId="4" applyNumberFormat="1" applyFont="1" applyBorder="1"/>
    <xf numFmtId="41" fontId="14" fillId="0" borderId="0" xfId="0" applyNumberFormat="1" applyFont="1" applyAlignment="1">
      <alignment horizontal="centerContinuous"/>
    </xf>
    <xf numFmtId="41" fontId="15" fillId="0" borderId="0" xfId="0" applyNumberFormat="1" applyFont="1" applyAlignment="1">
      <alignment horizontal="centerContinuous"/>
    </xf>
    <xf numFmtId="41" fontId="15" fillId="0" borderId="0" xfId="0" applyNumberFormat="1" applyFont="1"/>
    <xf numFmtId="41" fontId="14" fillId="0" borderId="11" xfId="0" applyNumberFormat="1" applyFont="1" applyBorder="1"/>
    <xf numFmtId="41" fontId="14" fillId="0" borderId="11" xfId="0" quotePrefix="1" applyNumberFormat="1" applyFont="1" applyBorder="1" applyAlignment="1">
      <alignment horizontal="center"/>
    </xf>
    <xf numFmtId="41" fontId="14" fillId="0" borderId="0" xfId="0" applyNumberFormat="1" applyFont="1"/>
    <xf numFmtId="41" fontId="14" fillId="0" borderId="0" xfId="0" applyNumberFormat="1" applyFont="1" applyFill="1"/>
    <xf numFmtId="41" fontId="17" fillId="0" borderId="0" xfId="0" applyNumberFormat="1" applyFont="1"/>
    <xf numFmtId="41" fontId="18" fillId="0" borderId="0" xfId="0" applyNumberFormat="1" applyFont="1"/>
    <xf numFmtId="41" fontId="18" fillId="0" borderId="0" xfId="0" applyNumberFormat="1" applyFont="1" applyAlignment="1">
      <alignment horizontal="left"/>
    </xf>
    <xf numFmtId="43" fontId="15" fillId="0" borderId="0" xfId="0" applyNumberFormat="1" applyFont="1"/>
    <xf numFmtId="43" fontId="15" fillId="0" borderId="0" xfId="0" applyNumberFormat="1" applyFont="1" applyBorder="1"/>
    <xf numFmtId="41" fontId="15" fillId="0" borderId="0" xfId="0" applyNumberFormat="1" applyFont="1" applyBorder="1"/>
    <xf numFmtId="165" fontId="15" fillId="0" borderId="0" xfId="4" applyNumberFormat="1" applyFont="1"/>
    <xf numFmtId="165" fontId="16" fillId="0" borderId="19" xfId="4" applyNumberFormat="1" applyFont="1" applyBorder="1"/>
    <xf numFmtId="165" fontId="14" fillId="0" borderId="0" xfId="4" applyNumberFormat="1" applyFont="1"/>
    <xf numFmtId="165" fontId="15" fillId="0" borderId="0" xfId="4" applyNumberFormat="1" applyFont="1" applyFill="1"/>
    <xf numFmtId="165" fontId="17" fillId="0" borderId="0" xfId="4" applyNumberFormat="1" applyFont="1"/>
    <xf numFmtId="0" fontId="11" fillId="4" borderId="1" xfId="0" applyFont="1" applyFill="1" applyBorder="1" applyAlignment="1">
      <alignment horizontal="center" wrapText="1"/>
    </xf>
    <xf numFmtId="0" fontId="11" fillId="4" borderId="17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</cellXfs>
  <cellStyles count="6">
    <cellStyle name="Comma" xfId="4" builtinId="3"/>
    <cellStyle name="Comma 10 10" xfId="5"/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190501</xdr:colOff>
      <xdr:row>0</xdr:row>
      <xdr:rowOff>136524</xdr:rowOff>
    </xdr:from>
    <xdr:ext cx="1333500" cy="953466"/>
    <xdr:sp macro="" textlink="">
      <xdr:nvSpPr>
        <xdr:cNvPr id="2" name="TextBox 1"/>
        <xdr:cNvSpPr txBox="1"/>
      </xdr:nvSpPr>
      <xdr:spPr>
        <a:xfrm>
          <a:off x="8143876" y="136524"/>
          <a:ext cx="1333500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Filed: 2019-05-29</a:t>
          </a:r>
        </a:p>
        <a:p>
          <a:r>
            <a:rPr lang="en-US" sz="1100"/>
            <a:t>EB-2018-0305</a:t>
          </a:r>
        </a:p>
        <a:p>
          <a:r>
            <a:rPr lang="en-US" sz="1100"/>
            <a:t>Attachment 3</a:t>
          </a:r>
        </a:p>
        <a:p>
          <a:r>
            <a:rPr lang="en-US" sz="1100" u="sng"/>
            <a:t>Page 1 of 6</a:t>
          </a:r>
        </a:p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561975</xdr:colOff>
      <xdr:row>1</xdr:row>
      <xdr:rowOff>57149</xdr:rowOff>
    </xdr:from>
    <xdr:ext cx="1657350" cy="781240"/>
    <xdr:sp macro="" textlink="">
      <xdr:nvSpPr>
        <xdr:cNvPr id="2" name="TextBox 1"/>
        <xdr:cNvSpPr txBox="1"/>
      </xdr:nvSpPr>
      <xdr:spPr>
        <a:xfrm>
          <a:off x="11287125" y="219074"/>
          <a:ext cx="165735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Filed: 2019-05-29</a:t>
          </a:r>
        </a:p>
        <a:p>
          <a:r>
            <a:rPr lang="en-US" sz="1100"/>
            <a:t>EB-2018-0305</a:t>
          </a:r>
        </a:p>
        <a:p>
          <a:r>
            <a:rPr lang="en-US" sz="1100"/>
            <a:t>Attachment</a:t>
          </a:r>
          <a:r>
            <a:rPr lang="en-US" sz="1100" baseline="0"/>
            <a:t> 3</a:t>
          </a:r>
        </a:p>
        <a:p>
          <a:r>
            <a:rPr lang="en-US" sz="1100" u="sng" baseline="0"/>
            <a:t>Page 2 of 6</a:t>
          </a:r>
          <a:endParaRPr lang="en-US" sz="1100" u="sng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438150</xdr:colOff>
      <xdr:row>1</xdr:row>
      <xdr:rowOff>28575</xdr:rowOff>
    </xdr:from>
    <xdr:ext cx="1962150" cy="781240"/>
    <xdr:sp macro="" textlink="">
      <xdr:nvSpPr>
        <xdr:cNvPr id="2" name="TextBox 1"/>
        <xdr:cNvSpPr txBox="1"/>
      </xdr:nvSpPr>
      <xdr:spPr>
        <a:xfrm>
          <a:off x="11210925" y="190500"/>
          <a:ext cx="196215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Filed: 2019-05-29</a:t>
          </a:r>
        </a:p>
        <a:p>
          <a:r>
            <a:rPr lang="en-US" sz="1100"/>
            <a:t>EB-2018-0305</a:t>
          </a:r>
        </a:p>
        <a:p>
          <a:r>
            <a:rPr lang="en-US" sz="1100"/>
            <a:t>Attachment 3</a:t>
          </a:r>
        </a:p>
        <a:p>
          <a:r>
            <a:rPr lang="en-US" sz="1100" u="sng"/>
            <a:t>Page 3 of 6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228600</xdr:colOff>
      <xdr:row>1</xdr:row>
      <xdr:rowOff>47624</xdr:rowOff>
    </xdr:from>
    <xdr:ext cx="1304925" cy="781240"/>
    <xdr:sp macro="" textlink="">
      <xdr:nvSpPr>
        <xdr:cNvPr id="2" name="TextBox 1"/>
        <xdr:cNvSpPr txBox="1"/>
      </xdr:nvSpPr>
      <xdr:spPr>
        <a:xfrm>
          <a:off x="10982325" y="209549"/>
          <a:ext cx="1304925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Filed: 2019-05-29</a:t>
          </a:r>
        </a:p>
        <a:p>
          <a:r>
            <a:rPr lang="en-US" sz="1100"/>
            <a:t>EB-2018-0305</a:t>
          </a:r>
        </a:p>
        <a:p>
          <a:r>
            <a:rPr lang="en-US" sz="1100"/>
            <a:t>Attachment 3</a:t>
          </a:r>
        </a:p>
        <a:p>
          <a:r>
            <a:rPr lang="en-US" sz="1100" u="sng"/>
            <a:t>Page 4 of 6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66675</xdr:colOff>
      <xdr:row>1</xdr:row>
      <xdr:rowOff>66675</xdr:rowOff>
    </xdr:from>
    <xdr:ext cx="1752600" cy="781240"/>
    <xdr:sp macro="" textlink="">
      <xdr:nvSpPr>
        <xdr:cNvPr id="2" name="TextBox 1"/>
        <xdr:cNvSpPr txBox="1"/>
      </xdr:nvSpPr>
      <xdr:spPr>
        <a:xfrm>
          <a:off x="10791825" y="228600"/>
          <a:ext cx="175260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Filed: 2019-05-29</a:t>
          </a:r>
        </a:p>
        <a:p>
          <a:r>
            <a:rPr lang="en-US" sz="1100"/>
            <a:t>EB-2018-0305</a:t>
          </a:r>
        </a:p>
        <a:p>
          <a:r>
            <a:rPr lang="en-US" sz="1100"/>
            <a:t>Attachment 3</a:t>
          </a:r>
        </a:p>
        <a:p>
          <a:r>
            <a:rPr lang="en-US" sz="1100" u="sng"/>
            <a:t>Page 5 of 6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333375</xdr:colOff>
      <xdr:row>0</xdr:row>
      <xdr:rowOff>133349</xdr:rowOff>
    </xdr:from>
    <xdr:ext cx="1428750" cy="781240"/>
    <xdr:sp macro="" textlink="">
      <xdr:nvSpPr>
        <xdr:cNvPr id="2" name="TextBox 1"/>
        <xdr:cNvSpPr txBox="1"/>
      </xdr:nvSpPr>
      <xdr:spPr>
        <a:xfrm>
          <a:off x="4657725" y="133349"/>
          <a:ext cx="142875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Filed: 2019-05-29</a:t>
          </a:r>
        </a:p>
        <a:p>
          <a:r>
            <a:rPr lang="en-US" sz="1100"/>
            <a:t>EB-2018-0305</a:t>
          </a:r>
        </a:p>
        <a:p>
          <a:r>
            <a:rPr lang="en-US" sz="1100"/>
            <a:t>Attachment 3</a:t>
          </a:r>
        </a:p>
        <a:p>
          <a:r>
            <a:rPr lang="en-US" sz="1100" u="sng"/>
            <a:t>Page 6 of 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showGridLines="0" tabSelected="1" zoomScaleNormal="100" workbookViewId="0">
      <selection activeCell="M12" sqref="M12"/>
    </sheetView>
  </sheetViews>
  <sheetFormatPr defaultColWidth="8.85546875" defaultRowHeight="12" x14ac:dyDescent="0.2"/>
  <cols>
    <col min="1" max="1" width="1.5703125" style="85" customWidth="1"/>
    <col min="2" max="2" width="3" style="85" customWidth="1"/>
    <col min="3" max="3" width="39.42578125" style="85" customWidth="1"/>
    <col min="4" max="4" width="8.28515625" style="85" customWidth="1"/>
    <col min="5" max="5" width="8.85546875" style="85" customWidth="1"/>
    <col min="6" max="6" width="7.7109375" style="85" customWidth="1"/>
    <col min="7" max="7" width="9" style="85" customWidth="1"/>
    <col min="8" max="8" width="8.28515625" style="85" customWidth="1"/>
    <col min="9" max="9" width="8.85546875" style="85"/>
    <col min="10" max="10" width="15.140625" style="85" customWidth="1"/>
    <col min="11" max="11" width="8.85546875" style="86"/>
    <col min="12" max="16384" width="8.85546875" style="85"/>
  </cols>
  <sheetData>
    <row r="1" spans="1:11" ht="12.75" x14ac:dyDescent="0.2">
      <c r="A1" s="84" t="s">
        <v>65</v>
      </c>
    </row>
    <row r="3" spans="1:11" s="87" customFormat="1" x14ac:dyDescent="0.2">
      <c r="A3" s="87" t="s">
        <v>62</v>
      </c>
      <c r="C3" s="87" t="s">
        <v>94</v>
      </c>
      <c r="K3" s="88"/>
    </row>
    <row r="5" spans="1:11" ht="12.75" thickBot="1" x14ac:dyDescent="0.25">
      <c r="C5" s="89" t="s">
        <v>66</v>
      </c>
      <c r="D5" s="90"/>
      <c r="E5" s="91" t="s">
        <v>77</v>
      </c>
      <c r="F5" s="91" t="s">
        <v>78</v>
      </c>
      <c r="G5" s="89" t="s">
        <v>80</v>
      </c>
      <c r="H5" s="90"/>
      <c r="I5" s="90"/>
      <c r="J5" s="90"/>
    </row>
    <row r="7" spans="1:11" x14ac:dyDescent="0.2">
      <c r="B7" s="85">
        <v>1</v>
      </c>
      <c r="C7" s="85" t="s">
        <v>70</v>
      </c>
      <c r="E7" s="92">
        <f>F21</f>
        <v>83.823844544199858</v>
      </c>
      <c r="F7" s="92">
        <f>H21</f>
        <v>120.92759295949992</v>
      </c>
      <c r="G7" s="85" t="s">
        <v>71</v>
      </c>
    </row>
    <row r="8" spans="1:11" x14ac:dyDescent="0.2">
      <c r="B8" s="85">
        <v>2</v>
      </c>
      <c r="C8" s="85" t="s">
        <v>69</v>
      </c>
      <c r="E8" s="92">
        <f>-E7*0.265</f>
        <v>-22.213318804212964</v>
      </c>
      <c r="F8" s="92">
        <f>-F7*0.265</f>
        <v>-32.045812134267479</v>
      </c>
      <c r="G8" s="85" t="s">
        <v>72</v>
      </c>
    </row>
    <row r="9" spans="1:11" x14ac:dyDescent="0.2">
      <c r="E9" s="92"/>
      <c r="F9" s="92"/>
    </row>
    <row r="10" spans="1:11" x14ac:dyDescent="0.2">
      <c r="B10" s="85">
        <v>3</v>
      </c>
      <c r="C10" s="85" t="s">
        <v>73</v>
      </c>
      <c r="E10" s="92">
        <f>E8/0.735</f>
        <v>-30.222202454711518</v>
      </c>
      <c r="F10" s="92">
        <f>F8/0.735</f>
        <v>-43.599744400363917</v>
      </c>
      <c r="G10" s="85" t="s">
        <v>74</v>
      </c>
    </row>
    <row r="11" spans="1:11" x14ac:dyDescent="0.2">
      <c r="B11" s="85">
        <v>4</v>
      </c>
      <c r="C11" s="85" t="s">
        <v>75</v>
      </c>
      <c r="E11" s="93">
        <f>-'ICM projects'!B29</f>
        <v>4.1470000000000002</v>
      </c>
      <c r="F11" s="93">
        <f>-'ICM projects'!B29</f>
        <v>4.1470000000000002</v>
      </c>
      <c r="G11" s="85" t="s">
        <v>95</v>
      </c>
    </row>
    <row r="12" spans="1:11" s="94" customFormat="1" ht="12.75" thickBot="1" x14ac:dyDescent="0.25">
      <c r="B12" s="85">
        <v>5</v>
      </c>
      <c r="C12" s="95" t="s">
        <v>76</v>
      </c>
      <c r="D12" s="95"/>
      <c r="E12" s="96">
        <f>SUM(E10:E11)</f>
        <v>-26.075202454711516</v>
      </c>
      <c r="F12" s="96">
        <f>SUM(F10:F11)</f>
        <v>-39.452744400363919</v>
      </c>
      <c r="K12" s="97"/>
    </row>
    <row r="13" spans="1:11" s="94" customFormat="1" x14ac:dyDescent="0.2">
      <c r="C13" s="97"/>
      <c r="D13" s="97"/>
      <c r="E13" s="98"/>
      <c r="F13" s="98"/>
      <c r="K13" s="97"/>
    </row>
    <row r="14" spans="1:11" s="87" customFormat="1" x14ac:dyDescent="0.2">
      <c r="B14" s="87" t="s">
        <v>83</v>
      </c>
      <c r="C14" s="87" t="s">
        <v>90</v>
      </c>
      <c r="K14" s="88"/>
    </row>
    <row r="16" spans="1:11" s="87" customFormat="1" ht="13.15" customHeight="1" x14ac:dyDescent="0.2">
      <c r="C16" s="99"/>
      <c r="D16" s="142" t="s">
        <v>92</v>
      </c>
      <c r="E16" s="144" t="s">
        <v>93</v>
      </c>
      <c r="F16" s="145"/>
      <c r="G16" s="145"/>
      <c r="H16" s="146"/>
      <c r="K16" s="88"/>
    </row>
    <row r="17" spans="2:11" s="87" customFormat="1" ht="37.15" customHeight="1" thickBot="1" x14ac:dyDescent="0.25">
      <c r="C17" s="100" t="s">
        <v>66</v>
      </c>
      <c r="D17" s="143"/>
      <c r="E17" s="101" t="s">
        <v>79</v>
      </c>
      <c r="F17" s="102" t="s">
        <v>68</v>
      </c>
      <c r="G17" s="103" t="s">
        <v>67</v>
      </c>
      <c r="H17" s="104" t="s">
        <v>68</v>
      </c>
      <c r="K17" s="88"/>
    </row>
    <row r="18" spans="2:11" x14ac:dyDescent="0.2">
      <c r="C18" s="105"/>
      <c r="D18" s="105"/>
      <c r="E18" s="106"/>
      <c r="F18" s="106"/>
      <c r="G18" s="107"/>
      <c r="H18" s="105"/>
    </row>
    <row r="19" spans="2:11" x14ac:dyDescent="0.2">
      <c r="C19" s="105" t="s">
        <v>87</v>
      </c>
      <c r="D19" s="108">
        <f>'EGD CCA Continuity_CWIP qual '!I29</f>
        <v>342.81296588772801</v>
      </c>
      <c r="E19" s="109">
        <f>'EGD CCA Continuity_No CWIP qual'!I67</f>
        <v>386.14434478192788</v>
      </c>
      <c r="F19" s="110">
        <f>E19-D19</f>
        <v>43.331378894199872</v>
      </c>
      <c r="G19" s="111">
        <f>'EGD CCA Continuity_CWIP qual '!I55</f>
        <v>407.00832111722792</v>
      </c>
      <c r="H19" s="112">
        <f>G19-D19</f>
        <v>64.19535522949991</v>
      </c>
    </row>
    <row r="20" spans="2:11" x14ac:dyDescent="0.2">
      <c r="C20" s="105" t="s">
        <v>88</v>
      </c>
      <c r="D20" s="108">
        <f>'UG CCA Continuity_CWIP qual'!I33</f>
        <v>380.1814246725699</v>
      </c>
      <c r="E20" s="109">
        <f>'UG CCA Continuity_No CWIP qual'!I79</f>
        <v>420.67389032256989</v>
      </c>
      <c r="F20" s="110">
        <f>E20-D20</f>
        <v>40.492465649999986</v>
      </c>
      <c r="G20" s="111">
        <f>'UG CCA Continuity_CWIP qual'!I63</f>
        <v>436.91366240256991</v>
      </c>
      <c r="H20" s="112">
        <f>G20-D20</f>
        <v>56.732237730000008</v>
      </c>
    </row>
    <row r="21" spans="2:11" ht="12.75" thickBot="1" x14ac:dyDescent="0.25">
      <c r="C21" s="113" t="s">
        <v>14</v>
      </c>
      <c r="D21" s="114">
        <f>SUM(D19:D20)</f>
        <v>722.99439056029792</v>
      </c>
      <c r="E21" s="115">
        <f>SUM(E19:E20)</f>
        <v>806.81823510449772</v>
      </c>
      <c r="F21" s="115">
        <f>SUM(F19:F20)</f>
        <v>83.823844544199858</v>
      </c>
      <c r="G21" s="116">
        <f>SUM(G19:G20)</f>
        <v>843.92198351979778</v>
      </c>
      <c r="H21" s="114">
        <f>SUM(H19:H20)</f>
        <v>120.92759295949992</v>
      </c>
    </row>
    <row r="22" spans="2:11" ht="12.75" thickTop="1" x14ac:dyDescent="0.2"/>
    <row r="23" spans="2:11" s="87" customFormat="1" x14ac:dyDescent="0.2">
      <c r="B23" s="87" t="s">
        <v>84</v>
      </c>
      <c r="C23" s="87" t="s">
        <v>91</v>
      </c>
      <c r="K23" s="88"/>
    </row>
    <row r="24" spans="2:11" s="87" customFormat="1" x14ac:dyDescent="0.2">
      <c r="K24" s="88"/>
    </row>
    <row r="25" spans="2:11" s="87" customFormat="1" ht="12.75" thickBot="1" x14ac:dyDescent="0.25">
      <c r="C25" s="117" t="s">
        <v>66</v>
      </c>
      <c r="D25" s="117">
        <v>2019</v>
      </c>
      <c r="E25" s="117">
        <f>D25+1</f>
        <v>2020</v>
      </c>
      <c r="F25" s="117">
        <f t="shared" ref="F25:H25" si="0">E25+1</f>
        <v>2021</v>
      </c>
      <c r="G25" s="117">
        <f t="shared" si="0"/>
        <v>2022</v>
      </c>
      <c r="H25" s="117">
        <f t="shared" si="0"/>
        <v>2023</v>
      </c>
      <c r="K25" s="88"/>
    </row>
    <row r="27" spans="2:11" x14ac:dyDescent="0.2">
      <c r="C27" s="118" t="s">
        <v>85</v>
      </c>
    </row>
    <row r="28" spans="2:11" x14ac:dyDescent="0.2">
      <c r="C28" s="85" t="s">
        <v>87</v>
      </c>
      <c r="D28" s="119">
        <f>'EGD CCA Continuity_No CWIP qual'!I99</f>
        <v>43.331378894200029</v>
      </c>
      <c r="E28" s="119">
        <f>'EGD CCA Continuity_No CWIP qual'!L99</f>
        <v>-15.628179805126999</v>
      </c>
      <c r="F28" s="119">
        <f>'EGD CCA Continuity_No CWIP qual'!O99</f>
        <v>-3.667988713186614</v>
      </c>
      <c r="G28" s="119">
        <f>'EGD CCA Continuity_No CWIP qual'!R99</f>
        <v>-2.7252976045588539</v>
      </c>
      <c r="H28" s="119">
        <f>'EGD CCA Continuity_No CWIP qual'!U99</f>
        <v>-2.1408367864052411</v>
      </c>
    </row>
    <row r="29" spans="2:11" x14ac:dyDescent="0.2">
      <c r="C29" s="85" t="s">
        <v>88</v>
      </c>
      <c r="D29" s="119">
        <f>'UG CCA Continuity_No CWIP qual'!I117</f>
        <v>40.49246565</v>
      </c>
      <c r="E29" s="119">
        <f>'UG CCA Continuity_No CWIP qual'!L117</f>
        <v>-7.5849668811000086</v>
      </c>
      <c r="F29" s="119">
        <f>'UG CCA Continuity_No CWIP qual'!O117</f>
        <v>-4.1890838131109707</v>
      </c>
      <c r="G29" s="119">
        <f>'UG CCA Continuity_No CWIP qual'!R117</f>
        <v>-3.1424630633724115</v>
      </c>
      <c r="H29" s="119">
        <f>'UG CCA Continuity_No CWIP qual'!U117</f>
        <v>-2.5147183938047712</v>
      </c>
    </row>
    <row r="30" spans="2:11" s="87" customFormat="1" ht="12.75" thickBot="1" x14ac:dyDescent="0.25">
      <c r="C30" s="120" t="s">
        <v>82</v>
      </c>
      <c r="D30" s="121">
        <f>SUM(D28:D29)</f>
        <v>83.823844544200028</v>
      </c>
      <c r="E30" s="121">
        <f t="shared" ref="E30:H30" si="1">SUM(E28:E29)</f>
        <v>-23.213146686227006</v>
      </c>
      <c r="F30" s="121">
        <f t="shared" si="1"/>
        <v>-7.8570725262975847</v>
      </c>
      <c r="G30" s="121">
        <f t="shared" si="1"/>
        <v>-5.8677606679312655</v>
      </c>
      <c r="H30" s="121">
        <f t="shared" si="1"/>
        <v>-4.6555551802100119</v>
      </c>
      <c r="K30" s="88"/>
    </row>
    <row r="31" spans="2:11" ht="12.75" thickTop="1" x14ac:dyDescent="0.2"/>
    <row r="32" spans="2:11" x14ac:dyDescent="0.2">
      <c r="C32" s="118" t="s">
        <v>81</v>
      </c>
    </row>
    <row r="33" spans="3:11" x14ac:dyDescent="0.2">
      <c r="C33" s="85" t="s">
        <v>87</v>
      </c>
      <c r="D33" s="119">
        <f>'EGD CCA Continuity_CWIP qual '!I81</f>
        <v>64.195355229499981</v>
      </c>
      <c r="E33" s="119">
        <f>'EGD CCA Continuity_CWIP qual '!L81</f>
        <v>-23.703127418009995</v>
      </c>
      <c r="F33" s="119">
        <f>'EGD CCA Continuity_CWIP qual '!O81</f>
        <v>-5.9024698527918842</v>
      </c>
      <c r="G33" s="119">
        <f>'EGD CCA Continuity_CWIP qual '!R81</f>
        <v>-4.3014467165492105</v>
      </c>
      <c r="H33" s="119">
        <f>'EGD CCA Continuity_CWIP qual '!U81</f>
        <v>-3.3139306606244299</v>
      </c>
    </row>
    <row r="34" spans="3:11" x14ac:dyDescent="0.2">
      <c r="C34" s="85" t="s">
        <v>88</v>
      </c>
      <c r="D34" s="122">
        <f>'UG CCA Continuity_CWIP qual'!I93</f>
        <v>56.732237730000001</v>
      </c>
      <c r="E34" s="122">
        <f>'UG CCA Continuity_CWIP qual'!L93</f>
        <v>-15.181668032499966</v>
      </c>
      <c r="F34" s="122">
        <f>'UG CCA Continuity_CWIP qual'!O93</f>
        <v>-7.7160071788090079</v>
      </c>
      <c r="G34" s="122">
        <f>'UG CCA Continuity_CWIP qual'!R93</f>
        <v>-4.826524328146494</v>
      </c>
      <c r="H34" s="122">
        <f>'UG CCA Continuity_CWIP qual'!U93</f>
        <v>-3.3596641111814902</v>
      </c>
    </row>
    <row r="35" spans="3:11" s="87" customFormat="1" ht="12.75" thickBot="1" x14ac:dyDescent="0.25">
      <c r="C35" s="120" t="s">
        <v>82</v>
      </c>
      <c r="D35" s="121">
        <f>SUM(D33:D34)</f>
        <v>120.92759295949998</v>
      </c>
      <c r="E35" s="121">
        <f t="shared" ref="E35" si="2">SUM(E33:E34)</f>
        <v>-38.884795450509962</v>
      </c>
      <c r="F35" s="121">
        <f t="shared" ref="F35" si="3">SUM(F33:F34)</f>
        <v>-13.618477031600893</v>
      </c>
      <c r="G35" s="121">
        <f t="shared" ref="G35" si="4">SUM(G33:G34)</f>
        <v>-9.1279710446957054</v>
      </c>
      <c r="H35" s="121">
        <f t="shared" ref="H35" si="5">SUM(H33:H34)</f>
        <v>-6.6735947718059201</v>
      </c>
      <c r="K35" s="88"/>
    </row>
    <row r="36" spans="3:11" ht="12.75" thickTop="1" x14ac:dyDescent="0.2"/>
  </sheetData>
  <mergeCells count="2">
    <mergeCell ref="D16:D17"/>
    <mergeCell ref="E16:H16"/>
  </mergeCells>
  <pageMargins left="0.2" right="0.2" top="0.5" bottom="0.25" header="0.3" footer="0.3"/>
  <pageSetup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"/>
  <sheetViews>
    <sheetView showGridLines="0" zoomScaleNormal="100" workbookViewId="0">
      <selection activeCell="Y30" sqref="Y30"/>
    </sheetView>
  </sheetViews>
  <sheetFormatPr defaultColWidth="9.140625" defaultRowHeight="11.25" x14ac:dyDescent="0.2"/>
  <cols>
    <col min="1" max="1" width="1.28515625" style="1" customWidth="1"/>
    <col min="2" max="2" width="7.5703125" style="1" customWidth="1"/>
    <col min="3" max="3" width="7.42578125" style="1" bestFit="1" customWidth="1"/>
    <col min="4" max="4" width="7" style="1" bestFit="1" customWidth="1"/>
    <col min="5" max="5" width="8.42578125" style="1" bestFit="1" customWidth="1"/>
    <col min="6" max="6" width="10.28515625" style="1" bestFit="1" customWidth="1"/>
    <col min="7" max="7" width="9.7109375" style="1" bestFit="1" customWidth="1"/>
    <col min="8" max="8" width="8.140625" style="1" bestFit="1" customWidth="1"/>
    <col min="9" max="9" width="8.42578125" style="1" bestFit="1" customWidth="1"/>
    <col min="10" max="10" width="10.5703125" style="1" bestFit="1" customWidth="1"/>
    <col min="11" max="11" width="1.140625" style="12" customWidth="1"/>
    <col min="12" max="12" width="8.42578125" style="12" bestFit="1" customWidth="1"/>
    <col min="13" max="13" width="9.140625" style="12" bestFit="1" customWidth="1"/>
    <col min="14" max="14" width="0.7109375" style="1" customWidth="1"/>
    <col min="15" max="15" width="9.28515625" style="1" bestFit="1" customWidth="1"/>
    <col min="16" max="16" width="9.85546875" style="1" bestFit="1" customWidth="1"/>
    <col min="17" max="17" width="0.7109375" style="1" customWidth="1"/>
    <col min="18" max="18" width="9.28515625" style="1" bestFit="1" customWidth="1"/>
    <col min="19" max="19" width="9.85546875" style="1" bestFit="1" customWidth="1"/>
    <col min="20" max="20" width="0.7109375" style="1" customWidth="1"/>
    <col min="21" max="21" width="9.28515625" style="1" bestFit="1" customWidth="1"/>
    <col min="22" max="22" width="9.85546875" style="1" bestFit="1" customWidth="1"/>
    <col min="23" max="23" width="3.7109375" style="1" customWidth="1"/>
    <col min="24" max="16384" width="9.140625" style="1"/>
  </cols>
  <sheetData>
    <row r="1" spans="1:22" ht="13.15" customHeight="1" x14ac:dyDescent="0.2">
      <c r="B1" s="147" t="s">
        <v>16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</row>
    <row r="2" spans="1:22" ht="12.75" x14ac:dyDescent="0.2"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</row>
    <row r="3" spans="1:22" ht="12.75" x14ac:dyDescent="0.2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24</v>
      </c>
      <c r="K3" s="1"/>
      <c r="L3" s="5" t="s">
        <v>25</v>
      </c>
      <c r="M3" s="5" t="s">
        <v>26</v>
      </c>
      <c r="O3" s="5" t="s">
        <v>27</v>
      </c>
      <c r="P3" s="5" t="s">
        <v>28</v>
      </c>
      <c r="R3" s="5" t="s">
        <v>29</v>
      </c>
      <c r="S3" s="5" t="s">
        <v>30</v>
      </c>
      <c r="U3" s="5" t="s">
        <v>31</v>
      </c>
      <c r="V3" s="5" t="s">
        <v>35</v>
      </c>
    </row>
    <row r="4" spans="1:22" ht="12.75" x14ac:dyDescent="0.2">
      <c r="B4" s="5"/>
      <c r="C4" s="5"/>
      <c r="D4" s="5"/>
      <c r="E4" s="5"/>
      <c r="F4" s="5"/>
      <c r="G4" s="5"/>
      <c r="H4" s="5"/>
      <c r="I4" s="5"/>
      <c r="J4" s="5"/>
      <c r="K4" s="1"/>
      <c r="L4" s="5"/>
      <c r="M4" s="5"/>
      <c r="O4" s="5"/>
      <c r="P4" s="5"/>
      <c r="R4" s="5"/>
      <c r="S4" s="5"/>
      <c r="U4" s="5"/>
      <c r="V4" s="5"/>
    </row>
    <row r="5" spans="1:22" ht="12.75" x14ac:dyDescent="0.2">
      <c r="B5" s="3" t="s">
        <v>47</v>
      </c>
      <c r="C5" s="5"/>
      <c r="D5" s="5"/>
      <c r="E5" s="5"/>
      <c r="F5" s="5"/>
      <c r="G5" s="5"/>
      <c r="H5" s="5"/>
      <c r="I5" s="5"/>
      <c r="J5" s="5"/>
      <c r="K5" s="1"/>
      <c r="L5" s="5"/>
      <c r="M5" s="5"/>
      <c r="O5" s="5"/>
      <c r="P5" s="5"/>
      <c r="R5" s="5"/>
      <c r="S5" s="5"/>
      <c r="U5" s="5"/>
      <c r="V5" s="5"/>
    </row>
    <row r="6" spans="1:22" ht="12.75" x14ac:dyDescent="0.2">
      <c r="B6" s="6"/>
      <c r="C6" s="7"/>
      <c r="D6" s="7"/>
      <c r="E6" s="7"/>
      <c r="F6" s="7"/>
      <c r="G6" s="4"/>
      <c r="H6" s="4"/>
      <c r="I6" s="4"/>
      <c r="J6" s="4"/>
      <c r="K6" s="1"/>
      <c r="L6" s="1"/>
      <c r="M6" s="1"/>
    </row>
    <row r="7" spans="1:22" ht="12.75" x14ac:dyDescent="0.2">
      <c r="B7" s="8"/>
      <c r="C7" s="9" t="s">
        <v>8</v>
      </c>
      <c r="D7" s="8"/>
      <c r="E7" s="8"/>
      <c r="F7" s="11" t="s">
        <v>21</v>
      </c>
      <c r="G7" s="11" t="s">
        <v>18</v>
      </c>
      <c r="H7" s="8"/>
      <c r="I7" s="10">
        <v>2019</v>
      </c>
      <c r="J7" s="11">
        <v>2019</v>
      </c>
      <c r="L7" s="10">
        <v>2020</v>
      </c>
      <c r="M7" s="11">
        <v>2020</v>
      </c>
      <c r="O7" s="10">
        <v>2021</v>
      </c>
      <c r="P7" s="11">
        <v>2021</v>
      </c>
      <c r="R7" s="10">
        <v>2022</v>
      </c>
      <c r="S7" s="11">
        <v>2022</v>
      </c>
      <c r="U7" s="10">
        <v>2023</v>
      </c>
      <c r="V7" s="11">
        <v>2023</v>
      </c>
    </row>
    <row r="8" spans="1:22" ht="12.75" x14ac:dyDescent="0.2">
      <c r="B8" s="15" t="s">
        <v>11</v>
      </c>
      <c r="C8" s="13" t="s">
        <v>9</v>
      </c>
      <c r="D8" s="15" t="s">
        <v>17</v>
      </c>
      <c r="E8" s="14" t="s">
        <v>32</v>
      </c>
      <c r="F8" s="14" t="s">
        <v>22</v>
      </c>
      <c r="G8" s="14" t="s">
        <v>19</v>
      </c>
      <c r="H8" s="14" t="s">
        <v>10</v>
      </c>
      <c r="I8" s="14" t="s">
        <v>11</v>
      </c>
      <c r="J8" s="14" t="s">
        <v>20</v>
      </c>
      <c r="L8" s="14" t="s">
        <v>11</v>
      </c>
      <c r="M8" s="14" t="s">
        <v>20</v>
      </c>
      <c r="O8" s="14" t="s">
        <v>11</v>
      </c>
      <c r="P8" s="14" t="s">
        <v>20</v>
      </c>
      <c r="R8" s="14" t="s">
        <v>11</v>
      </c>
      <c r="S8" s="14" t="s">
        <v>20</v>
      </c>
      <c r="U8" s="14" t="s">
        <v>11</v>
      </c>
      <c r="V8" s="14" t="s">
        <v>20</v>
      </c>
    </row>
    <row r="9" spans="1:22" ht="12.75" x14ac:dyDescent="0.2">
      <c r="B9" s="16" t="s">
        <v>23</v>
      </c>
      <c r="C9" s="17" t="s">
        <v>15</v>
      </c>
      <c r="D9" s="16" t="s">
        <v>12</v>
      </c>
      <c r="E9" s="16" t="s">
        <v>33</v>
      </c>
      <c r="F9" s="18" t="s">
        <v>34</v>
      </c>
      <c r="G9" s="18" t="s">
        <v>36</v>
      </c>
      <c r="H9" s="18" t="s">
        <v>13</v>
      </c>
      <c r="I9" s="16" t="s">
        <v>37</v>
      </c>
      <c r="J9" s="16" t="s">
        <v>38</v>
      </c>
      <c r="K9" s="19"/>
      <c r="L9" s="16" t="s">
        <v>39</v>
      </c>
      <c r="M9" s="16" t="s">
        <v>40</v>
      </c>
      <c r="O9" s="16" t="s">
        <v>41</v>
      </c>
      <c r="P9" s="16" t="s">
        <v>42</v>
      </c>
      <c r="R9" s="16" t="s">
        <v>43</v>
      </c>
      <c r="S9" s="16" t="s">
        <v>44</v>
      </c>
      <c r="U9" s="16" t="s">
        <v>45</v>
      </c>
      <c r="V9" s="16" t="s">
        <v>46</v>
      </c>
    </row>
    <row r="10" spans="1:22" ht="12.75" x14ac:dyDescent="0.2">
      <c r="B10" s="11"/>
      <c r="C10" s="21"/>
      <c r="D10" s="22"/>
      <c r="E10" s="22"/>
      <c r="F10" s="22"/>
      <c r="G10" s="22"/>
      <c r="H10" s="14"/>
      <c r="I10" s="22"/>
      <c r="J10" s="8"/>
      <c r="K10" s="19"/>
      <c r="L10" s="8"/>
      <c r="M10" s="8"/>
      <c r="O10" s="8"/>
      <c r="P10" s="8"/>
      <c r="R10" s="8"/>
      <c r="S10" s="8"/>
      <c r="U10" s="8"/>
      <c r="V10" s="8"/>
    </row>
    <row r="11" spans="1:22" ht="12.75" x14ac:dyDescent="0.2">
      <c r="A11" s="23"/>
      <c r="B11" s="41">
        <v>1</v>
      </c>
      <c r="C11" s="25">
        <v>1457.9191776</v>
      </c>
      <c r="D11" s="64">
        <v>0</v>
      </c>
      <c r="E11" s="40">
        <v>0.5</v>
      </c>
      <c r="F11" s="25">
        <f>D11*E11</f>
        <v>0</v>
      </c>
      <c r="G11" s="25">
        <f>C11+F11</f>
        <v>1457.9191776</v>
      </c>
      <c r="H11" s="26">
        <v>0.04</v>
      </c>
      <c r="I11" s="27">
        <f>G11*H11</f>
        <v>58.316767104</v>
      </c>
      <c r="J11" s="25">
        <f>C11+D11-I11</f>
        <v>1399.6024104959999</v>
      </c>
      <c r="K11" s="28"/>
      <c r="L11" s="39">
        <f>J11*H11</f>
        <v>55.98409641984</v>
      </c>
      <c r="M11" s="25">
        <f>J11-L11</f>
        <v>1343.61831407616</v>
      </c>
      <c r="O11" s="39">
        <f>M11*H11</f>
        <v>53.744732563046398</v>
      </c>
      <c r="P11" s="25">
        <f>M11-O11</f>
        <v>1289.8735815131135</v>
      </c>
      <c r="R11" s="39">
        <f>P11*H11</f>
        <v>51.594943260524545</v>
      </c>
      <c r="S11" s="25">
        <f>P11-R11</f>
        <v>1238.278638252589</v>
      </c>
      <c r="U11" s="39">
        <f>S11*H11</f>
        <v>49.531145530103558</v>
      </c>
      <c r="V11" s="25">
        <f>S11-U11</f>
        <v>1188.7474927224855</v>
      </c>
    </row>
    <row r="12" spans="1:22" ht="12.75" x14ac:dyDescent="0.2">
      <c r="A12" s="23"/>
      <c r="B12" s="41">
        <v>51</v>
      </c>
      <c r="C12" s="25">
        <v>3279.8717110960515</v>
      </c>
      <c r="D12" s="64">
        <v>345.68950594500006</v>
      </c>
      <c r="E12" s="40">
        <v>0.5</v>
      </c>
      <c r="F12" s="25">
        <f t="shared" ref="F12:F34" si="0">D12*E12</f>
        <v>172.84475297250003</v>
      </c>
      <c r="G12" s="25">
        <f t="shared" ref="G12:G34" si="1">C12+F12</f>
        <v>3452.7164640685514</v>
      </c>
      <c r="H12" s="26">
        <v>0.06</v>
      </c>
      <c r="I12" s="27">
        <f t="shared" ref="I12" si="2">G12*H12</f>
        <v>207.16298784411308</v>
      </c>
      <c r="J12" s="25">
        <f t="shared" ref="J12" si="3">C12+D12-I12</f>
        <v>3418.3982291969382</v>
      </c>
      <c r="K12" s="28"/>
      <c r="L12" s="39">
        <f t="shared" ref="L12" si="4">J12*H12</f>
        <v>205.10389375181629</v>
      </c>
      <c r="M12" s="25">
        <f t="shared" ref="M12" si="5">J12-L12</f>
        <v>3213.2943354451218</v>
      </c>
      <c r="O12" s="39">
        <f t="shared" ref="O12:O34" si="6">M12*H12</f>
        <v>192.79766012670729</v>
      </c>
      <c r="P12" s="25">
        <f t="shared" ref="P12:P34" si="7">M12-O12</f>
        <v>3020.4966753184144</v>
      </c>
      <c r="R12" s="39">
        <f t="shared" ref="R12:R34" si="8">P12*H12</f>
        <v>181.22980051910486</v>
      </c>
      <c r="S12" s="25">
        <f t="shared" ref="S12:S34" si="9">P12-R12</f>
        <v>2839.2668747993093</v>
      </c>
      <c r="U12" s="39">
        <f t="shared" ref="U12:U34" si="10">S12*H12</f>
        <v>170.35601248795857</v>
      </c>
      <c r="V12" s="25">
        <f t="shared" ref="V12:V34" si="11">S12-U12</f>
        <v>2668.9108623113507</v>
      </c>
    </row>
    <row r="13" spans="1:22" ht="12.75" x14ac:dyDescent="0.2">
      <c r="A13" s="23"/>
      <c r="B13" s="41" t="s">
        <v>57</v>
      </c>
      <c r="C13" s="25"/>
      <c r="D13" s="64">
        <v>121.29826877999997</v>
      </c>
      <c r="E13" s="40">
        <v>0.5</v>
      </c>
      <c r="F13" s="25">
        <f t="shared" si="0"/>
        <v>60.649134389999986</v>
      </c>
      <c r="G13" s="25">
        <f t="shared" si="1"/>
        <v>60.649134389999986</v>
      </c>
      <c r="H13" s="26">
        <f>H12</f>
        <v>0.06</v>
      </c>
      <c r="I13" s="27">
        <f t="shared" ref="I13:I34" si="12">G13*H13</f>
        <v>3.6389480633999991</v>
      </c>
      <c r="J13" s="25">
        <f t="shared" ref="J13:J34" si="13">C13+D13-I13</f>
        <v>117.65932071659998</v>
      </c>
      <c r="K13" s="28"/>
      <c r="L13" s="39">
        <f t="shared" ref="L13:L34" si="14">J13*H13</f>
        <v>7.0595592429959986</v>
      </c>
      <c r="M13" s="25">
        <f t="shared" ref="M13:M34" si="15">J13-L13</f>
        <v>110.59976147360398</v>
      </c>
      <c r="O13" s="39">
        <f t="shared" si="6"/>
        <v>6.6359856884162385</v>
      </c>
      <c r="P13" s="25">
        <f t="shared" si="7"/>
        <v>103.96377578518774</v>
      </c>
      <c r="R13" s="39">
        <f t="shared" si="8"/>
        <v>6.2378265471112639</v>
      </c>
      <c r="S13" s="25">
        <f t="shared" si="9"/>
        <v>97.725949238076467</v>
      </c>
      <c r="U13" s="39">
        <f t="shared" si="10"/>
        <v>5.8635569542845882</v>
      </c>
      <c r="V13" s="25">
        <f t="shared" si="11"/>
        <v>91.862392283791877</v>
      </c>
    </row>
    <row r="14" spans="1:22" ht="12.75" x14ac:dyDescent="0.2">
      <c r="A14" s="23"/>
      <c r="B14" s="41">
        <v>2</v>
      </c>
      <c r="C14" s="25">
        <v>81.80531701999999</v>
      </c>
      <c r="D14" s="64">
        <v>0</v>
      </c>
      <c r="E14" s="40">
        <v>0.5</v>
      </c>
      <c r="F14" s="25">
        <f t="shared" si="0"/>
        <v>0</v>
      </c>
      <c r="G14" s="25">
        <f t="shared" si="1"/>
        <v>81.80531701999999</v>
      </c>
      <c r="H14" s="26">
        <v>0.06</v>
      </c>
      <c r="I14" s="27">
        <f t="shared" si="12"/>
        <v>4.9083190211999996</v>
      </c>
      <c r="J14" s="25">
        <f t="shared" si="13"/>
        <v>76.896997998799989</v>
      </c>
      <c r="K14" s="28"/>
      <c r="L14" s="39">
        <f t="shared" si="14"/>
        <v>4.6138198799279992</v>
      </c>
      <c r="M14" s="25">
        <f t="shared" si="15"/>
        <v>72.283178118871987</v>
      </c>
      <c r="O14" s="39">
        <f t="shared" si="6"/>
        <v>4.3369906871323192</v>
      </c>
      <c r="P14" s="25">
        <f t="shared" si="7"/>
        <v>67.946187431739673</v>
      </c>
      <c r="R14" s="39">
        <f t="shared" si="8"/>
        <v>4.0767712459043803</v>
      </c>
      <c r="S14" s="25">
        <f t="shared" si="9"/>
        <v>63.869416185835291</v>
      </c>
      <c r="U14" s="39">
        <f t="shared" si="10"/>
        <v>3.8321649711501173</v>
      </c>
      <c r="V14" s="25">
        <f t="shared" si="11"/>
        <v>60.03725121468517</v>
      </c>
    </row>
    <row r="15" spans="1:22" ht="12.75" x14ac:dyDescent="0.2">
      <c r="A15" s="23"/>
      <c r="B15" s="41">
        <v>6</v>
      </c>
      <c r="C15" s="25">
        <v>7.2531000000000002E-3</v>
      </c>
      <c r="D15" s="64">
        <v>0</v>
      </c>
      <c r="E15" s="40">
        <v>0.5</v>
      </c>
      <c r="F15" s="25">
        <f t="shared" si="0"/>
        <v>0</v>
      </c>
      <c r="G15" s="25">
        <f t="shared" si="1"/>
        <v>7.2531000000000002E-3</v>
      </c>
      <c r="H15" s="26">
        <v>0.1</v>
      </c>
      <c r="I15" s="27">
        <f t="shared" si="12"/>
        <v>7.2531000000000006E-4</v>
      </c>
      <c r="J15" s="25">
        <f t="shared" si="13"/>
        <v>6.5277900000000003E-3</v>
      </c>
      <c r="K15" s="28"/>
      <c r="L15" s="39">
        <f t="shared" si="14"/>
        <v>6.5277900000000003E-4</v>
      </c>
      <c r="M15" s="25">
        <f t="shared" si="15"/>
        <v>5.8750110000000003E-3</v>
      </c>
      <c r="O15" s="39">
        <f t="shared" si="6"/>
        <v>5.8750110000000007E-4</v>
      </c>
      <c r="P15" s="25">
        <f t="shared" si="7"/>
        <v>5.2875099E-3</v>
      </c>
      <c r="R15" s="39">
        <f t="shared" si="8"/>
        <v>5.2875098999999998E-4</v>
      </c>
      <c r="S15" s="25">
        <f t="shared" si="9"/>
        <v>4.7587589099999999E-3</v>
      </c>
      <c r="U15" s="39">
        <f t="shared" si="10"/>
        <v>4.7587589100000002E-4</v>
      </c>
      <c r="V15" s="25">
        <f t="shared" si="11"/>
        <v>4.2828830189999998E-3</v>
      </c>
    </row>
    <row r="16" spans="1:22" ht="12.75" x14ac:dyDescent="0.2">
      <c r="A16" s="23"/>
      <c r="B16" s="41">
        <v>8</v>
      </c>
      <c r="C16" s="25">
        <v>14.474298832000001</v>
      </c>
      <c r="D16" s="64">
        <v>4.2238704199999981</v>
      </c>
      <c r="E16" s="40">
        <v>0.5</v>
      </c>
      <c r="F16" s="25">
        <f t="shared" si="0"/>
        <v>2.1119352099999991</v>
      </c>
      <c r="G16" s="25">
        <f t="shared" si="1"/>
        <v>16.586234042000001</v>
      </c>
      <c r="H16" s="26">
        <v>0.2</v>
      </c>
      <c r="I16" s="27">
        <f t="shared" si="12"/>
        <v>3.3172468084000002</v>
      </c>
      <c r="J16" s="25">
        <f t="shared" si="13"/>
        <v>15.380922443599999</v>
      </c>
      <c r="K16" s="28"/>
      <c r="L16" s="39">
        <f t="shared" si="14"/>
        <v>3.0761844887200001</v>
      </c>
      <c r="M16" s="25">
        <f t="shared" si="15"/>
        <v>12.30473795488</v>
      </c>
      <c r="O16" s="39">
        <f t="shared" si="6"/>
        <v>2.4609475909760001</v>
      </c>
      <c r="P16" s="25">
        <f t="shared" si="7"/>
        <v>9.8437903639040005</v>
      </c>
      <c r="R16" s="39">
        <f t="shared" si="8"/>
        <v>1.9687580727808003</v>
      </c>
      <c r="S16" s="25">
        <f t="shared" si="9"/>
        <v>7.8750322911232002</v>
      </c>
      <c r="U16" s="39">
        <f t="shared" si="10"/>
        <v>1.5750064582246401</v>
      </c>
      <c r="V16" s="25">
        <f t="shared" si="11"/>
        <v>6.3000258328985606</v>
      </c>
    </row>
    <row r="17" spans="1:22" ht="12.75" x14ac:dyDescent="0.2">
      <c r="A17" s="23"/>
      <c r="B17" s="41" t="s">
        <v>51</v>
      </c>
      <c r="C17" s="25"/>
      <c r="D17" s="64">
        <v>0.21061691999999999</v>
      </c>
      <c r="E17" s="40">
        <v>0.5</v>
      </c>
      <c r="F17" s="25">
        <f t="shared" si="0"/>
        <v>0.10530845999999999</v>
      </c>
      <c r="G17" s="25">
        <f t="shared" si="1"/>
        <v>0.10530845999999999</v>
      </c>
      <c r="H17" s="26">
        <f>H16</f>
        <v>0.2</v>
      </c>
      <c r="I17" s="27">
        <f t="shared" si="12"/>
        <v>2.1061692E-2</v>
      </c>
      <c r="J17" s="25">
        <f t="shared" si="13"/>
        <v>0.18955522799999999</v>
      </c>
      <c r="K17" s="28"/>
      <c r="L17" s="39">
        <f t="shared" si="14"/>
        <v>3.7911045599999998E-2</v>
      </c>
      <c r="M17" s="25">
        <f t="shared" si="15"/>
        <v>0.15164418239999999</v>
      </c>
      <c r="O17" s="39">
        <f t="shared" si="6"/>
        <v>3.0328836479999999E-2</v>
      </c>
      <c r="P17" s="25">
        <f t="shared" si="7"/>
        <v>0.12131534592</v>
      </c>
      <c r="R17" s="39">
        <f t="shared" si="8"/>
        <v>2.4263069184000001E-2</v>
      </c>
      <c r="S17" s="25">
        <f t="shared" si="9"/>
        <v>9.7052276736000004E-2</v>
      </c>
      <c r="U17" s="39">
        <f t="shared" si="10"/>
        <v>1.9410455347200001E-2</v>
      </c>
      <c r="V17" s="25">
        <f t="shared" si="11"/>
        <v>7.7641821388800006E-2</v>
      </c>
    </row>
    <row r="18" spans="1:22" ht="12.75" x14ac:dyDescent="0.2">
      <c r="A18" s="23"/>
      <c r="B18" s="41">
        <v>10</v>
      </c>
      <c r="C18" s="25">
        <v>18.703693075499999</v>
      </c>
      <c r="D18" s="64">
        <v>3.11794657</v>
      </c>
      <c r="E18" s="40">
        <v>0.5</v>
      </c>
      <c r="F18" s="25">
        <f t="shared" si="0"/>
        <v>1.558973285</v>
      </c>
      <c r="G18" s="25">
        <f t="shared" si="1"/>
        <v>20.262666360499999</v>
      </c>
      <c r="H18" s="26">
        <v>0.3</v>
      </c>
      <c r="I18" s="27">
        <f t="shared" si="12"/>
        <v>6.0787999081499997</v>
      </c>
      <c r="J18" s="25">
        <f t="shared" si="13"/>
        <v>15.74283973735</v>
      </c>
      <c r="K18" s="28"/>
      <c r="L18" s="39">
        <f t="shared" si="14"/>
        <v>4.7228519212049997</v>
      </c>
      <c r="M18" s="25">
        <f t="shared" si="15"/>
        <v>11.019987816145001</v>
      </c>
      <c r="O18" s="39">
        <f t="shared" si="6"/>
        <v>3.3059963448435004</v>
      </c>
      <c r="P18" s="25">
        <f t="shared" si="7"/>
        <v>7.713991471301501</v>
      </c>
      <c r="R18" s="39">
        <f t="shared" si="8"/>
        <v>2.31419744139045</v>
      </c>
      <c r="S18" s="25">
        <f t="shared" si="9"/>
        <v>5.3997940299110514</v>
      </c>
      <c r="U18" s="39">
        <f t="shared" si="10"/>
        <v>1.6199382089733154</v>
      </c>
      <c r="V18" s="25">
        <f t="shared" si="11"/>
        <v>3.779855820937736</v>
      </c>
    </row>
    <row r="19" spans="1:22" ht="12.75" x14ac:dyDescent="0.2">
      <c r="A19" s="23"/>
      <c r="B19" s="41" t="s">
        <v>63</v>
      </c>
      <c r="C19" s="25"/>
      <c r="D19" s="64">
        <v>3.1500814300000002</v>
      </c>
      <c r="E19" s="40">
        <v>0.5</v>
      </c>
      <c r="F19" s="25">
        <f t="shared" si="0"/>
        <v>1.5750407150000001</v>
      </c>
      <c r="G19" s="25">
        <f t="shared" si="1"/>
        <v>1.5750407150000001</v>
      </c>
      <c r="H19" s="26">
        <f>H18</f>
        <v>0.3</v>
      </c>
      <c r="I19" s="27">
        <f t="shared" si="12"/>
        <v>0.47251221450000003</v>
      </c>
      <c r="J19" s="25">
        <f t="shared" si="13"/>
        <v>2.6775692155000002</v>
      </c>
      <c r="K19" s="28"/>
      <c r="L19" s="39">
        <f t="shared" si="14"/>
        <v>0.80327076465000002</v>
      </c>
      <c r="M19" s="25">
        <f t="shared" si="15"/>
        <v>1.87429845085</v>
      </c>
      <c r="O19" s="39">
        <f t="shared" si="6"/>
        <v>0.56228953525500003</v>
      </c>
      <c r="P19" s="25">
        <f t="shared" si="7"/>
        <v>1.3120089155949999</v>
      </c>
      <c r="R19" s="39">
        <f t="shared" si="8"/>
        <v>0.39360267467849996</v>
      </c>
      <c r="S19" s="25">
        <f t="shared" si="9"/>
        <v>0.91840624091649992</v>
      </c>
      <c r="U19" s="39">
        <f t="shared" si="10"/>
        <v>0.27552187227494995</v>
      </c>
      <c r="V19" s="25">
        <f t="shared" si="11"/>
        <v>0.64288436864154996</v>
      </c>
    </row>
    <row r="20" spans="1:22" ht="12.75" x14ac:dyDescent="0.2">
      <c r="A20" s="23"/>
      <c r="B20" s="41">
        <v>12</v>
      </c>
      <c r="C20" s="25">
        <v>19.567034050115993</v>
      </c>
      <c r="D20" s="64">
        <v>20.642809000000014</v>
      </c>
      <c r="E20" s="40">
        <v>0.5</v>
      </c>
      <c r="F20" s="25">
        <f t="shared" si="0"/>
        <v>10.321404500000007</v>
      </c>
      <c r="G20" s="25">
        <f t="shared" si="1"/>
        <v>29.888438550116</v>
      </c>
      <c r="H20" s="26">
        <v>1</v>
      </c>
      <c r="I20" s="27">
        <f t="shared" si="12"/>
        <v>29.888438550116</v>
      </c>
      <c r="J20" s="25">
        <f t="shared" si="13"/>
        <v>10.321404500000007</v>
      </c>
      <c r="K20" s="28"/>
      <c r="L20" s="39">
        <f t="shared" si="14"/>
        <v>10.321404500000007</v>
      </c>
      <c r="M20" s="25">
        <f t="shared" si="15"/>
        <v>0</v>
      </c>
      <c r="O20" s="39">
        <f t="shared" si="6"/>
        <v>0</v>
      </c>
      <c r="P20" s="25">
        <f t="shared" si="7"/>
        <v>0</v>
      </c>
      <c r="R20" s="39">
        <f t="shared" si="8"/>
        <v>0</v>
      </c>
      <c r="S20" s="25">
        <f t="shared" si="9"/>
        <v>0</v>
      </c>
      <c r="U20" s="39">
        <f t="shared" si="10"/>
        <v>0</v>
      </c>
      <c r="V20" s="25">
        <f t="shared" si="11"/>
        <v>0</v>
      </c>
    </row>
    <row r="21" spans="1:22" ht="12.75" x14ac:dyDescent="0.2">
      <c r="A21" s="23"/>
      <c r="B21" s="41" t="s">
        <v>64</v>
      </c>
      <c r="C21" s="25"/>
      <c r="D21" s="64">
        <v>9.3796067899999951</v>
      </c>
      <c r="E21" s="40">
        <v>0.5</v>
      </c>
      <c r="F21" s="25">
        <f t="shared" si="0"/>
        <v>4.6898033949999975</v>
      </c>
      <c r="G21" s="25">
        <f t="shared" si="1"/>
        <v>4.6898033949999975</v>
      </c>
      <c r="H21" s="26">
        <f>H20</f>
        <v>1</v>
      </c>
      <c r="I21" s="27">
        <f t="shared" si="12"/>
        <v>4.6898033949999975</v>
      </c>
      <c r="J21" s="25">
        <f t="shared" si="13"/>
        <v>4.6898033949999975</v>
      </c>
      <c r="K21" s="28"/>
      <c r="L21" s="39">
        <f t="shared" si="14"/>
        <v>4.6898033949999975</v>
      </c>
      <c r="M21" s="25">
        <f t="shared" si="15"/>
        <v>0</v>
      </c>
      <c r="O21" s="39">
        <f t="shared" si="6"/>
        <v>0</v>
      </c>
      <c r="P21" s="25">
        <f t="shared" si="7"/>
        <v>0</v>
      </c>
      <c r="R21" s="39">
        <f t="shared" si="8"/>
        <v>0</v>
      </c>
      <c r="S21" s="25">
        <f t="shared" si="9"/>
        <v>0</v>
      </c>
      <c r="U21" s="39">
        <f t="shared" si="10"/>
        <v>0</v>
      </c>
      <c r="V21" s="25">
        <f t="shared" si="11"/>
        <v>0</v>
      </c>
    </row>
    <row r="22" spans="1:22" ht="12.75" x14ac:dyDescent="0.2">
      <c r="A22" s="23"/>
      <c r="B22" s="41">
        <v>17</v>
      </c>
      <c r="C22" s="25">
        <v>1.9509519999999999E-2</v>
      </c>
      <c r="D22" s="64">
        <v>0</v>
      </c>
      <c r="E22" s="40">
        <v>0.5</v>
      </c>
      <c r="F22" s="25">
        <f t="shared" si="0"/>
        <v>0</v>
      </c>
      <c r="G22" s="25">
        <f t="shared" si="1"/>
        <v>1.9509519999999999E-2</v>
      </c>
      <c r="H22" s="26">
        <v>0.08</v>
      </c>
      <c r="I22" s="27">
        <f t="shared" si="12"/>
        <v>1.5607615999999999E-3</v>
      </c>
      <c r="J22" s="25">
        <f t="shared" si="13"/>
        <v>1.7948758400000001E-2</v>
      </c>
      <c r="K22" s="28"/>
      <c r="L22" s="39">
        <f t="shared" si="14"/>
        <v>1.4359006720000001E-3</v>
      </c>
      <c r="M22" s="25">
        <f t="shared" si="15"/>
        <v>1.6512857727999999E-2</v>
      </c>
      <c r="O22" s="39">
        <f t="shared" si="6"/>
        <v>1.3210286182399999E-3</v>
      </c>
      <c r="P22" s="25">
        <f t="shared" si="7"/>
        <v>1.519182910976E-2</v>
      </c>
      <c r="R22" s="39">
        <f t="shared" si="8"/>
        <v>1.2153463287808001E-3</v>
      </c>
      <c r="S22" s="25">
        <f t="shared" si="9"/>
        <v>1.39764827809792E-2</v>
      </c>
      <c r="U22" s="39">
        <f t="shared" si="10"/>
        <v>1.118118622478336E-3</v>
      </c>
      <c r="V22" s="25">
        <f t="shared" si="11"/>
        <v>1.2858364158500864E-2</v>
      </c>
    </row>
    <row r="23" spans="1:22" ht="12.75" x14ac:dyDescent="0.2">
      <c r="A23" s="23"/>
      <c r="B23" s="41">
        <v>38</v>
      </c>
      <c r="C23" s="25">
        <v>3.0313244340000001</v>
      </c>
      <c r="D23" s="64">
        <v>0.5</v>
      </c>
      <c r="E23" s="40">
        <v>0.5</v>
      </c>
      <c r="F23" s="25">
        <f t="shared" si="0"/>
        <v>0.25</v>
      </c>
      <c r="G23" s="25">
        <f t="shared" si="1"/>
        <v>3.2813244340000001</v>
      </c>
      <c r="H23" s="26">
        <v>0.3</v>
      </c>
      <c r="I23" s="27">
        <f t="shared" si="12"/>
        <v>0.98439733019999998</v>
      </c>
      <c r="J23" s="25">
        <f t="shared" si="13"/>
        <v>2.5469271037999999</v>
      </c>
      <c r="K23" s="28"/>
      <c r="L23" s="39">
        <f t="shared" si="14"/>
        <v>0.76407813113999989</v>
      </c>
      <c r="M23" s="25">
        <f t="shared" si="15"/>
        <v>1.7828489726600001</v>
      </c>
      <c r="O23" s="39">
        <f t="shared" si="6"/>
        <v>0.53485469179800005</v>
      </c>
      <c r="P23" s="25">
        <f t="shared" si="7"/>
        <v>1.2479942808620001</v>
      </c>
      <c r="R23" s="39">
        <f t="shared" si="8"/>
        <v>0.37439828425860006</v>
      </c>
      <c r="S23" s="25">
        <f t="shared" si="9"/>
        <v>0.87359599660340015</v>
      </c>
      <c r="U23" s="39">
        <f t="shared" si="10"/>
        <v>0.26207879898102004</v>
      </c>
      <c r="V23" s="25">
        <f t="shared" si="11"/>
        <v>0.6115171976223801</v>
      </c>
    </row>
    <row r="24" spans="1:22" ht="12.75" x14ac:dyDescent="0.2">
      <c r="A24" s="23"/>
      <c r="B24" s="41">
        <v>41</v>
      </c>
      <c r="C24" s="25">
        <v>38.653682251026183</v>
      </c>
      <c r="D24" s="64">
        <v>28.245629529999984</v>
      </c>
      <c r="E24" s="40">
        <v>0.5</v>
      </c>
      <c r="F24" s="25">
        <f t="shared" si="0"/>
        <v>14.122814764999992</v>
      </c>
      <c r="G24" s="25">
        <f t="shared" si="1"/>
        <v>52.776497016026177</v>
      </c>
      <c r="H24" s="26">
        <v>0.25</v>
      </c>
      <c r="I24" s="27">
        <f t="shared" si="12"/>
        <v>13.194124254006544</v>
      </c>
      <c r="J24" s="25">
        <f t="shared" si="13"/>
        <v>53.705187527019625</v>
      </c>
      <c r="K24" s="28"/>
      <c r="L24" s="39">
        <f t="shared" si="14"/>
        <v>13.426296881754906</v>
      </c>
      <c r="M24" s="25">
        <f t="shared" si="15"/>
        <v>40.278890645264717</v>
      </c>
      <c r="O24" s="39">
        <f t="shared" si="6"/>
        <v>10.069722661316179</v>
      </c>
      <c r="P24" s="25">
        <f t="shared" si="7"/>
        <v>30.209167983948539</v>
      </c>
      <c r="R24" s="39">
        <f t="shared" si="8"/>
        <v>7.5522919959871349</v>
      </c>
      <c r="S24" s="25">
        <f t="shared" si="9"/>
        <v>22.656875987961406</v>
      </c>
      <c r="U24" s="39">
        <f t="shared" si="10"/>
        <v>5.6642189969903516</v>
      </c>
      <c r="V24" s="25">
        <f t="shared" si="11"/>
        <v>16.992656990971057</v>
      </c>
    </row>
    <row r="25" spans="1:22" ht="12.75" x14ac:dyDescent="0.2">
      <c r="A25" s="23"/>
      <c r="B25" s="41" t="s">
        <v>52</v>
      </c>
      <c r="C25" s="25"/>
      <c r="D25" s="64">
        <v>22.579766740000007</v>
      </c>
      <c r="E25" s="40">
        <v>0.5</v>
      </c>
      <c r="F25" s="25">
        <f t="shared" si="0"/>
        <v>11.289883370000004</v>
      </c>
      <c r="G25" s="25">
        <f t="shared" si="1"/>
        <v>11.289883370000004</v>
      </c>
      <c r="H25" s="26">
        <f>H24</f>
        <v>0.25</v>
      </c>
      <c r="I25" s="27">
        <f t="shared" si="12"/>
        <v>2.8224708425000009</v>
      </c>
      <c r="J25" s="25">
        <f t="shared" si="13"/>
        <v>19.757295897500008</v>
      </c>
      <c r="K25" s="28"/>
      <c r="L25" s="39">
        <f t="shared" si="14"/>
        <v>4.9393239743750019</v>
      </c>
      <c r="M25" s="25">
        <f t="shared" si="15"/>
        <v>14.817971923125006</v>
      </c>
      <c r="O25" s="39">
        <f t="shared" si="6"/>
        <v>3.7044929807812514</v>
      </c>
      <c r="P25" s="25">
        <f t="shared" si="7"/>
        <v>11.113478942343754</v>
      </c>
      <c r="R25" s="39">
        <f t="shared" si="8"/>
        <v>2.7783697355859385</v>
      </c>
      <c r="S25" s="25">
        <f t="shared" si="9"/>
        <v>8.3351092067578154</v>
      </c>
      <c r="U25" s="39">
        <f t="shared" si="10"/>
        <v>2.0837773016894539</v>
      </c>
      <c r="V25" s="25">
        <f t="shared" si="11"/>
        <v>6.251331905068362</v>
      </c>
    </row>
    <row r="26" spans="1:22" ht="12.75" hidden="1" x14ac:dyDescent="0.2">
      <c r="A26" s="23"/>
      <c r="B26" s="41">
        <v>13</v>
      </c>
      <c r="C26" s="25">
        <v>0</v>
      </c>
      <c r="D26" s="64">
        <v>0</v>
      </c>
      <c r="E26" s="40">
        <v>0.5</v>
      </c>
      <c r="F26" s="25">
        <f t="shared" si="0"/>
        <v>0</v>
      </c>
      <c r="G26" s="25">
        <f t="shared" si="1"/>
        <v>0</v>
      </c>
      <c r="H26" s="26">
        <v>0</v>
      </c>
      <c r="I26" s="27">
        <f t="shared" si="12"/>
        <v>0</v>
      </c>
      <c r="J26" s="25">
        <f t="shared" si="13"/>
        <v>0</v>
      </c>
      <c r="K26" s="28"/>
      <c r="L26" s="39">
        <f t="shared" si="14"/>
        <v>0</v>
      </c>
      <c r="M26" s="25">
        <f t="shared" si="15"/>
        <v>0</v>
      </c>
      <c r="O26" s="39">
        <f t="shared" si="6"/>
        <v>0</v>
      </c>
      <c r="P26" s="25">
        <f t="shared" si="7"/>
        <v>0</v>
      </c>
      <c r="R26" s="39">
        <f t="shared" si="8"/>
        <v>0</v>
      </c>
      <c r="S26" s="25">
        <f t="shared" si="9"/>
        <v>0</v>
      </c>
      <c r="U26" s="39">
        <f t="shared" si="10"/>
        <v>0</v>
      </c>
      <c r="V26" s="25">
        <f t="shared" si="11"/>
        <v>0</v>
      </c>
    </row>
    <row r="27" spans="1:22" ht="12.75" x14ac:dyDescent="0.2">
      <c r="A27" s="23"/>
      <c r="B27" s="41">
        <v>3</v>
      </c>
      <c r="C27" s="25">
        <v>0.17401054999999999</v>
      </c>
      <c r="D27" s="64">
        <v>0</v>
      </c>
      <c r="E27" s="40">
        <v>0.5</v>
      </c>
      <c r="F27" s="25">
        <f t="shared" si="0"/>
        <v>0</v>
      </c>
      <c r="G27" s="25">
        <f t="shared" si="1"/>
        <v>0.17401054999999999</v>
      </c>
      <c r="H27" s="26">
        <v>0.05</v>
      </c>
      <c r="I27" s="27">
        <f t="shared" si="12"/>
        <v>8.7005274999999993E-3</v>
      </c>
      <c r="J27" s="25">
        <f t="shared" si="13"/>
        <v>0.16531002249999999</v>
      </c>
      <c r="K27" s="28"/>
      <c r="L27" s="39">
        <f t="shared" si="14"/>
        <v>8.2655011249999997E-3</v>
      </c>
      <c r="M27" s="25">
        <f t="shared" si="15"/>
        <v>0.157044521375</v>
      </c>
      <c r="O27" s="39">
        <f t="shared" si="6"/>
        <v>7.8522260687500008E-3</v>
      </c>
      <c r="P27" s="25">
        <f t="shared" si="7"/>
        <v>0.14919229530625</v>
      </c>
      <c r="R27" s="39">
        <f t="shared" si="8"/>
        <v>7.4596147653125007E-3</v>
      </c>
      <c r="S27" s="25">
        <f t="shared" si="9"/>
        <v>0.14173268054093749</v>
      </c>
      <c r="U27" s="39">
        <f t="shared" si="10"/>
        <v>7.0866340270468748E-3</v>
      </c>
      <c r="V27" s="25">
        <f t="shared" si="11"/>
        <v>0.13464604651389062</v>
      </c>
    </row>
    <row r="28" spans="1:22" ht="12.75" x14ac:dyDescent="0.2">
      <c r="A28" s="23"/>
      <c r="B28" s="41">
        <v>45</v>
      </c>
      <c r="C28" s="25">
        <v>1.3556567749999996E-2</v>
      </c>
      <c r="D28" s="64">
        <v>0</v>
      </c>
      <c r="E28" s="40">
        <v>0.5</v>
      </c>
      <c r="F28" s="25">
        <f t="shared" si="0"/>
        <v>0</v>
      </c>
      <c r="G28" s="25">
        <f t="shared" si="1"/>
        <v>1.3556567749999996E-2</v>
      </c>
      <c r="H28" s="26">
        <v>0.45</v>
      </c>
      <c r="I28" s="27">
        <f t="shared" si="12"/>
        <v>6.1004554874999981E-3</v>
      </c>
      <c r="J28" s="25">
        <f t="shared" si="13"/>
        <v>7.4561122624999983E-3</v>
      </c>
      <c r="K28" s="28"/>
      <c r="L28" s="39">
        <f t="shared" si="14"/>
        <v>3.3552505181249992E-3</v>
      </c>
      <c r="M28" s="25">
        <f t="shared" si="15"/>
        <v>4.1008617443749991E-3</v>
      </c>
      <c r="O28" s="39">
        <f t="shared" si="6"/>
        <v>1.8453877849687497E-3</v>
      </c>
      <c r="P28" s="25">
        <f t="shared" si="7"/>
        <v>2.2554739594062494E-3</v>
      </c>
      <c r="R28" s="39">
        <f t="shared" si="8"/>
        <v>1.0149632817328122E-3</v>
      </c>
      <c r="S28" s="25">
        <f t="shared" si="9"/>
        <v>1.2405106776734371E-3</v>
      </c>
      <c r="U28" s="39">
        <f t="shared" si="10"/>
        <v>5.5822980495304675E-4</v>
      </c>
      <c r="V28" s="25">
        <f t="shared" si="11"/>
        <v>6.8228087272039037E-4</v>
      </c>
    </row>
    <row r="29" spans="1:22" ht="12.75" x14ac:dyDescent="0.2">
      <c r="A29" s="23"/>
      <c r="B29" s="41">
        <v>50</v>
      </c>
      <c r="C29" s="25">
        <v>3.7890387061342103</v>
      </c>
      <c r="D29" s="64">
        <v>5.9582519999999954</v>
      </c>
      <c r="E29" s="40">
        <v>0.5</v>
      </c>
      <c r="F29" s="25">
        <f t="shared" si="0"/>
        <v>2.9791259999999977</v>
      </c>
      <c r="G29" s="25">
        <f t="shared" si="1"/>
        <v>6.7681647061342076</v>
      </c>
      <c r="H29" s="26">
        <v>0.55000000000000004</v>
      </c>
      <c r="I29" s="27">
        <f t="shared" si="12"/>
        <v>3.7224905883738146</v>
      </c>
      <c r="J29" s="25">
        <f t="shared" si="13"/>
        <v>6.0248001177603907</v>
      </c>
      <c r="K29" s="28"/>
      <c r="L29" s="39">
        <f t="shared" si="14"/>
        <v>3.3136400647682152</v>
      </c>
      <c r="M29" s="25">
        <f t="shared" si="15"/>
        <v>2.7111600529921756</v>
      </c>
      <c r="O29" s="39">
        <f t="shared" si="6"/>
        <v>1.4911380291456966</v>
      </c>
      <c r="P29" s="25">
        <f t="shared" si="7"/>
        <v>1.220022023846479</v>
      </c>
      <c r="R29" s="39">
        <f t="shared" si="8"/>
        <v>0.67101211311556352</v>
      </c>
      <c r="S29" s="25">
        <f t="shared" si="9"/>
        <v>0.54900991073091543</v>
      </c>
      <c r="U29" s="39">
        <f t="shared" si="10"/>
        <v>0.30195545090200349</v>
      </c>
      <c r="V29" s="25">
        <f t="shared" si="11"/>
        <v>0.24705445982891194</v>
      </c>
    </row>
    <row r="30" spans="1:22" ht="12.75" x14ac:dyDescent="0.2">
      <c r="A30" s="23"/>
      <c r="B30" s="41" t="s">
        <v>54</v>
      </c>
      <c r="C30" s="25"/>
      <c r="D30" s="64">
        <v>4.1167042099999991</v>
      </c>
      <c r="E30" s="40">
        <v>0.5</v>
      </c>
      <c r="F30" s="25">
        <f t="shared" si="0"/>
        <v>2.0583521049999995</v>
      </c>
      <c r="G30" s="25">
        <f t="shared" si="1"/>
        <v>2.0583521049999995</v>
      </c>
      <c r="H30" s="26">
        <f>H29</f>
        <v>0.55000000000000004</v>
      </c>
      <c r="I30" s="27">
        <f t="shared" si="12"/>
        <v>1.1320936577499998</v>
      </c>
      <c r="J30" s="25">
        <f t="shared" si="13"/>
        <v>2.9846105522499995</v>
      </c>
      <c r="K30" s="28"/>
      <c r="L30" s="39">
        <f t="shared" si="14"/>
        <v>1.6415358037374999</v>
      </c>
      <c r="M30" s="25">
        <f t="shared" si="15"/>
        <v>1.3430747485124996</v>
      </c>
      <c r="O30" s="39">
        <f t="shared" si="6"/>
        <v>0.73869111168187485</v>
      </c>
      <c r="P30" s="25">
        <f t="shared" si="7"/>
        <v>0.60438363683062479</v>
      </c>
      <c r="R30" s="39">
        <f t="shared" si="8"/>
        <v>0.33241100025684367</v>
      </c>
      <c r="S30" s="25">
        <f t="shared" si="9"/>
        <v>0.27197263657378112</v>
      </c>
      <c r="U30" s="39">
        <f t="shared" si="10"/>
        <v>0.14958495011557962</v>
      </c>
      <c r="V30" s="25">
        <f t="shared" si="11"/>
        <v>0.1223876864582015</v>
      </c>
    </row>
    <row r="31" spans="1:22" ht="12.75" hidden="1" x14ac:dyDescent="0.2">
      <c r="A31" s="23"/>
      <c r="B31" s="41">
        <v>0</v>
      </c>
      <c r="C31" s="25">
        <v>0</v>
      </c>
      <c r="D31" s="64">
        <v>0</v>
      </c>
      <c r="E31" s="40">
        <v>0.5</v>
      </c>
      <c r="F31" s="25">
        <f t="shared" si="0"/>
        <v>0</v>
      </c>
      <c r="G31" s="25">
        <f t="shared" si="1"/>
        <v>0</v>
      </c>
      <c r="H31" s="26">
        <v>1</v>
      </c>
      <c r="I31" s="27">
        <f t="shared" si="12"/>
        <v>0</v>
      </c>
      <c r="J31" s="25">
        <f t="shared" si="13"/>
        <v>0</v>
      </c>
      <c r="K31" s="28"/>
      <c r="L31" s="39">
        <f t="shared" si="14"/>
        <v>0</v>
      </c>
      <c r="M31" s="25">
        <f t="shared" si="15"/>
        <v>0</v>
      </c>
      <c r="O31" s="39">
        <f t="shared" si="6"/>
        <v>0</v>
      </c>
      <c r="P31" s="25">
        <f t="shared" si="7"/>
        <v>0</v>
      </c>
      <c r="R31" s="39">
        <f t="shared" si="8"/>
        <v>0</v>
      </c>
      <c r="S31" s="25">
        <f t="shared" si="9"/>
        <v>0</v>
      </c>
      <c r="U31" s="39">
        <f t="shared" si="10"/>
        <v>0</v>
      </c>
      <c r="V31" s="25">
        <f t="shared" si="11"/>
        <v>0</v>
      </c>
    </row>
    <row r="32" spans="1:22" ht="12.75" hidden="1" x14ac:dyDescent="0.2">
      <c r="A32" s="23"/>
      <c r="B32" s="41">
        <v>0</v>
      </c>
      <c r="C32" s="25">
        <v>0</v>
      </c>
      <c r="D32" s="64">
        <v>0</v>
      </c>
      <c r="E32" s="40">
        <v>0.5</v>
      </c>
      <c r="F32" s="25">
        <f t="shared" si="0"/>
        <v>0</v>
      </c>
      <c r="G32" s="25">
        <f t="shared" si="1"/>
        <v>0</v>
      </c>
      <c r="H32" s="26">
        <v>0.06</v>
      </c>
      <c r="I32" s="27">
        <f t="shared" si="12"/>
        <v>0</v>
      </c>
      <c r="J32" s="25">
        <f t="shared" si="13"/>
        <v>0</v>
      </c>
      <c r="K32" s="28"/>
      <c r="L32" s="39">
        <f t="shared" si="14"/>
        <v>0</v>
      </c>
      <c r="M32" s="25">
        <f t="shared" si="15"/>
        <v>0</v>
      </c>
      <c r="O32" s="39">
        <f t="shared" si="6"/>
        <v>0</v>
      </c>
      <c r="P32" s="25">
        <f t="shared" si="7"/>
        <v>0</v>
      </c>
      <c r="R32" s="39">
        <f t="shared" si="8"/>
        <v>0</v>
      </c>
      <c r="S32" s="25">
        <f t="shared" si="9"/>
        <v>0</v>
      </c>
      <c r="U32" s="39">
        <f t="shared" si="10"/>
        <v>0</v>
      </c>
      <c r="V32" s="25">
        <f t="shared" si="11"/>
        <v>0</v>
      </c>
    </row>
    <row r="33" spans="1:22" ht="12.75" x14ac:dyDescent="0.2">
      <c r="A33" s="23"/>
      <c r="B33" s="41">
        <v>14.1</v>
      </c>
      <c r="C33" s="25">
        <v>34.9345365633</v>
      </c>
      <c r="D33" s="64">
        <v>0</v>
      </c>
      <c r="E33" s="40">
        <v>0.5</v>
      </c>
      <c r="F33" s="25">
        <f t="shared" si="0"/>
        <v>0</v>
      </c>
      <c r="G33" s="25">
        <f t="shared" si="1"/>
        <v>34.9345365633</v>
      </c>
      <c r="H33" s="26">
        <v>7.0000000000000007E-2</v>
      </c>
      <c r="I33" s="27">
        <f t="shared" si="12"/>
        <v>2.4454175594310001</v>
      </c>
      <c r="J33" s="25">
        <f t="shared" si="13"/>
        <v>32.489119003869</v>
      </c>
      <c r="K33" s="28"/>
      <c r="L33" s="39">
        <f t="shared" si="14"/>
        <v>2.2742383302708302</v>
      </c>
      <c r="M33" s="25">
        <f t="shared" si="15"/>
        <v>30.21488067359817</v>
      </c>
      <c r="O33" s="39">
        <f t="shared" si="6"/>
        <v>2.1150416471518723</v>
      </c>
      <c r="P33" s="25">
        <f t="shared" si="7"/>
        <v>28.099839026446297</v>
      </c>
      <c r="R33" s="39">
        <f t="shared" si="8"/>
        <v>1.9669887318512409</v>
      </c>
      <c r="S33" s="25">
        <f t="shared" si="9"/>
        <v>26.132850294595055</v>
      </c>
      <c r="U33" s="39">
        <f t="shared" si="10"/>
        <v>1.829299520621654</v>
      </c>
      <c r="V33" s="25">
        <f t="shared" si="11"/>
        <v>24.303550773973402</v>
      </c>
    </row>
    <row r="34" spans="1:22" ht="12.75" hidden="1" x14ac:dyDescent="0.2">
      <c r="A34" s="23"/>
      <c r="B34" s="41">
        <v>0</v>
      </c>
      <c r="C34" s="25">
        <v>0</v>
      </c>
      <c r="D34" s="64">
        <v>0</v>
      </c>
      <c r="E34" s="40">
        <v>0.5</v>
      </c>
      <c r="F34" s="25">
        <f t="shared" si="0"/>
        <v>0</v>
      </c>
      <c r="G34" s="25">
        <f t="shared" si="1"/>
        <v>0</v>
      </c>
      <c r="H34" s="26">
        <v>0.05</v>
      </c>
      <c r="I34" s="27">
        <f t="shared" si="12"/>
        <v>0</v>
      </c>
      <c r="J34" s="25">
        <f t="shared" si="13"/>
        <v>0</v>
      </c>
      <c r="K34" s="28"/>
      <c r="L34" s="39">
        <f t="shared" si="14"/>
        <v>0</v>
      </c>
      <c r="M34" s="25">
        <f t="shared" si="15"/>
        <v>0</v>
      </c>
      <c r="O34" s="39">
        <f t="shared" si="6"/>
        <v>0</v>
      </c>
      <c r="P34" s="25">
        <f t="shared" si="7"/>
        <v>0</v>
      </c>
      <c r="R34" s="39">
        <f t="shared" si="8"/>
        <v>0</v>
      </c>
      <c r="S34" s="25">
        <f t="shared" si="9"/>
        <v>0</v>
      </c>
      <c r="U34" s="39">
        <f t="shared" si="10"/>
        <v>0</v>
      </c>
      <c r="V34" s="25">
        <f t="shared" si="11"/>
        <v>0</v>
      </c>
    </row>
    <row r="35" spans="1:22" ht="13.5" thickBot="1" x14ac:dyDescent="0.25">
      <c r="B35" s="42" t="s">
        <v>14</v>
      </c>
      <c r="C35" s="31">
        <f>SUM(C11:C34)</f>
        <v>4952.964143365878</v>
      </c>
      <c r="D35" s="123">
        <f>SUM(D11:D34)</f>
        <v>569.11305833500001</v>
      </c>
      <c r="E35" s="31"/>
      <c r="F35" s="31">
        <f>SUM(F11:F34)</f>
        <v>284.5565291675</v>
      </c>
      <c r="G35" s="31">
        <f>SUM(G11:G34)</f>
        <v>5237.5206725333774</v>
      </c>
      <c r="H35" s="32"/>
      <c r="I35" s="31">
        <f>SUM(I11:I34)</f>
        <v>342.81296588772801</v>
      </c>
      <c r="J35" s="31">
        <f>SUM(J11:J34)</f>
        <v>5179.2642358131507</v>
      </c>
      <c r="K35" s="19"/>
      <c r="L35" s="31">
        <f>SUM(L11:L34)</f>
        <v>322.78561802711687</v>
      </c>
      <c r="M35" s="31">
        <f>SUM(M11:M34)</f>
        <v>4856.4786177860333</v>
      </c>
      <c r="O35" s="31">
        <f>SUM(O11:O34)</f>
        <v>282.54047863830351</v>
      </c>
      <c r="P35" s="31">
        <f>SUM(P11:P34)</f>
        <v>4573.93813914773</v>
      </c>
      <c r="R35" s="31">
        <f>SUM(R11:R34)</f>
        <v>261.52585336709996</v>
      </c>
      <c r="S35" s="31">
        <f>SUM(S11:S34)</f>
        <v>4312.4122857806287</v>
      </c>
      <c r="U35" s="31">
        <f>SUM(U11:U34)</f>
        <v>243.37291081596243</v>
      </c>
      <c r="V35" s="31">
        <f>SUM(V11:V34)</f>
        <v>4069.0393749646673</v>
      </c>
    </row>
    <row r="36" spans="1:22" s="33" customFormat="1" ht="13.5" thickTop="1" x14ac:dyDescent="0.2">
      <c r="B36" s="34"/>
      <c r="C36" s="34"/>
      <c r="D36" s="35"/>
      <c r="E36" s="35"/>
      <c r="F36" s="35"/>
      <c r="G36" s="35"/>
      <c r="H36" s="36"/>
      <c r="I36" s="37"/>
      <c r="J36" s="37"/>
      <c r="K36" s="19"/>
      <c r="L36" s="19"/>
      <c r="M36" s="19"/>
    </row>
    <row r="37" spans="1:22" ht="12.75" x14ac:dyDescent="0.2">
      <c r="B37" s="3" t="s">
        <v>89</v>
      </c>
      <c r="D37" s="38"/>
      <c r="E37" s="38"/>
      <c r="F37" s="38"/>
      <c r="K37" s="1"/>
      <c r="L37" s="1"/>
      <c r="M37" s="1"/>
    </row>
    <row r="38" spans="1:22" x14ac:dyDescent="0.2">
      <c r="D38" s="38"/>
      <c r="E38" s="38"/>
      <c r="F38" s="38"/>
      <c r="K38" s="1"/>
      <c r="L38" s="1"/>
      <c r="M38" s="1"/>
    </row>
    <row r="39" spans="1:22" ht="12.75" x14ac:dyDescent="0.2">
      <c r="B39" s="8"/>
      <c r="C39" s="9" t="s">
        <v>8</v>
      </c>
      <c r="D39" s="8"/>
      <c r="E39" s="8"/>
      <c r="F39" s="11" t="s">
        <v>21</v>
      </c>
      <c r="G39" s="11" t="s">
        <v>18</v>
      </c>
      <c r="H39" s="8"/>
      <c r="I39" s="10">
        <v>2019</v>
      </c>
      <c r="J39" s="11">
        <v>2019</v>
      </c>
      <c r="L39" s="10">
        <v>2020</v>
      </c>
      <c r="M39" s="11">
        <v>2020</v>
      </c>
      <c r="O39" s="10">
        <v>2021</v>
      </c>
      <c r="P39" s="11">
        <v>2021</v>
      </c>
      <c r="R39" s="10">
        <v>2022</v>
      </c>
      <c r="S39" s="11">
        <v>2022</v>
      </c>
      <c r="U39" s="10">
        <v>2023</v>
      </c>
      <c r="V39" s="11">
        <v>2023</v>
      </c>
    </row>
    <row r="40" spans="1:22" ht="12.75" x14ac:dyDescent="0.2">
      <c r="B40" s="15" t="s">
        <v>11</v>
      </c>
      <c r="C40" s="13" t="s">
        <v>9</v>
      </c>
      <c r="D40" s="15" t="s">
        <v>17</v>
      </c>
      <c r="E40" s="14" t="s">
        <v>32</v>
      </c>
      <c r="F40" s="14" t="s">
        <v>22</v>
      </c>
      <c r="G40" s="14" t="s">
        <v>19</v>
      </c>
      <c r="H40" s="14" t="s">
        <v>10</v>
      </c>
      <c r="I40" s="14" t="s">
        <v>11</v>
      </c>
      <c r="J40" s="14" t="s">
        <v>20</v>
      </c>
      <c r="L40" s="14" t="s">
        <v>11</v>
      </c>
      <c r="M40" s="14" t="s">
        <v>20</v>
      </c>
      <c r="O40" s="14" t="s">
        <v>11</v>
      </c>
      <c r="P40" s="14" t="s">
        <v>20</v>
      </c>
      <c r="R40" s="14" t="s">
        <v>11</v>
      </c>
      <c r="S40" s="14" t="s">
        <v>20</v>
      </c>
      <c r="U40" s="14" t="s">
        <v>11</v>
      </c>
      <c r="V40" s="14" t="s">
        <v>20</v>
      </c>
    </row>
    <row r="41" spans="1:22" ht="12.75" x14ac:dyDescent="0.2">
      <c r="B41" s="16" t="s">
        <v>23</v>
      </c>
      <c r="C41" s="17" t="s">
        <v>15</v>
      </c>
      <c r="D41" s="16" t="s">
        <v>12</v>
      </c>
      <c r="E41" s="16" t="s">
        <v>33</v>
      </c>
      <c r="F41" s="18" t="s">
        <v>34</v>
      </c>
      <c r="G41" s="18" t="s">
        <v>36</v>
      </c>
      <c r="H41" s="18" t="s">
        <v>13</v>
      </c>
      <c r="I41" s="16" t="s">
        <v>37</v>
      </c>
      <c r="J41" s="16" t="s">
        <v>38</v>
      </c>
      <c r="K41" s="19"/>
      <c r="L41" s="16" t="s">
        <v>39</v>
      </c>
      <c r="M41" s="16" t="s">
        <v>40</v>
      </c>
      <c r="O41" s="16" t="s">
        <v>41</v>
      </c>
      <c r="P41" s="16" t="s">
        <v>42</v>
      </c>
      <c r="R41" s="16" t="s">
        <v>43</v>
      </c>
      <c r="S41" s="16" t="s">
        <v>44</v>
      </c>
      <c r="U41" s="16" t="s">
        <v>45</v>
      </c>
      <c r="V41" s="16" t="s">
        <v>46</v>
      </c>
    </row>
    <row r="42" spans="1:22" ht="12.75" x14ac:dyDescent="0.2">
      <c r="B42" s="11"/>
      <c r="C42" s="21"/>
      <c r="D42" s="22"/>
      <c r="E42" s="22"/>
      <c r="F42" s="22"/>
      <c r="G42" s="22"/>
      <c r="H42" s="14"/>
      <c r="I42" s="22"/>
      <c r="J42" s="8"/>
      <c r="K42" s="19"/>
      <c r="L42" s="8"/>
      <c r="M42" s="8"/>
      <c r="O42" s="8"/>
      <c r="P42" s="8"/>
      <c r="R42" s="8"/>
      <c r="S42" s="8"/>
      <c r="U42" s="8"/>
      <c r="V42" s="8"/>
    </row>
    <row r="43" spans="1:22" ht="12.75" x14ac:dyDescent="0.2">
      <c r="A43" s="23"/>
      <c r="B43" s="41">
        <f t="shared" ref="B43:D66" si="16">B11</f>
        <v>1</v>
      </c>
      <c r="C43" s="25">
        <f t="shared" si="16"/>
        <v>1457.9191776</v>
      </c>
      <c r="D43" s="25">
        <f t="shared" si="16"/>
        <v>0</v>
      </c>
      <c r="E43" s="40">
        <v>1.5</v>
      </c>
      <c r="F43" s="25">
        <f>D43*E43</f>
        <v>0</v>
      </c>
      <c r="G43" s="25">
        <f>C43+F43</f>
        <v>1457.9191776</v>
      </c>
      <c r="H43" s="26">
        <f t="shared" ref="H43:H66" si="17">H11</f>
        <v>0.04</v>
      </c>
      <c r="I43" s="27">
        <f>G43*H43</f>
        <v>58.316767104</v>
      </c>
      <c r="J43" s="25">
        <f>C43+D43-I43</f>
        <v>1399.6024104959999</v>
      </c>
      <c r="K43" s="28"/>
      <c r="L43" s="39">
        <f>J43*H43</f>
        <v>55.98409641984</v>
      </c>
      <c r="M43" s="25">
        <f>J43-L43</f>
        <v>1343.61831407616</v>
      </c>
      <c r="O43" s="39">
        <f>M43*H43</f>
        <v>53.744732563046398</v>
      </c>
      <c r="P43" s="25">
        <f>M43-O43</f>
        <v>1289.8735815131135</v>
      </c>
      <c r="R43" s="39">
        <f>P43*H43</f>
        <v>51.594943260524545</v>
      </c>
      <c r="S43" s="25">
        <f>P43-R43</f>
        <v>1238.278638252589</v>
      </c>
      <c r="U43" s="39">
        <f>S43*H43</f>
        <v>49.531145530103558</v>
      </c>
      <c r="V43" s="25">
        <f>S43-U43</f>
        <v>1188.7474927224855</v>
      </c>
    </row>
    <row r="44" spans="1:22" ht="12.75" x14ac:dyDescent="0.2">
      <c r="A44" s="23"/>
      <c r="B44" s="41">
        <f t="shared" si="16"/>
        <v>51</v>
      </c>
      <c r="C44" s="25">
        <f t="shared" si="16"/>
        <v>3279.8717110960515</v>
      </c>
      <c r="D44" s="25">
        <f t="shared" si="16"/>
        <v>345.68950594500006</v>
      </c>
      <c r="E44" s="40">
        <v>1.5</v>
      </c>
      <c r="F44" s="25">
        <f t="shared" ref="F44:F66" si="18">D44*E44</f>
        <v>518.5342589175001</v>
      </c>
      <c r="G44" s="25">
        <f t="shared" ref="G44:G66" si="19">C44+F44</f>
        <v>3798.4059700135517</v>
      </c>
      <c r="H44" s="26">
        <f t="shared" si="17"/>
        <v>0.06</v>
      </c>
      <c r="I44" s="27">
        <f t="shared" ref="I44:I66" si="20">G44*H44</f>
        <v>227.90435820081311</v>
      </c>
      <c r="J44" s="25">
        <f t="shared" ref="J44:J66" si="21">C44+D44-I44</f>
        <v>3397.6568588402383</v>
      </c>
      <c r="K44" s="28"/>
      <c r="L44" s="39">
        <f t="shared" ref="L44:L66" si="22">J44*H44</f>
        <v>203.85941153041429</v>
      </c>
      <c r="M44" s="25">
        <f t="shared" ref="M44:M66" si="23">J44-L44</f>
        <v>3193.7974473098238</v>
      </c>
      <c r="O44" s="39">
        <f t="shared" ref="O44:O66" si="24">M44*H44</f>
        <v>191.62784683858942</v>
      </c>
      <c r="P44" s="25">
        <f t="shared" ref="P44:P66" si="25">M44-O44</f>
        <v>3002.1696004712344</v>
      </c>
      <c r="R44" s="39">
        <f t="shared" ref="R44:R66" si="26">P44*H44</f>
        <v>180.13017602827406</v>
      </c>
      <c r="S44" s="25">
        <f t="shared" ref="S44:S66" si="27">P44-R44</f>
        <v>2822.0394244429604</v>
      </c>
      <c r="U44" s="39">
        <f t="shared" ref="U44:U66" si="28">S44*H44</f>
        <v>169.32236546657762</v>
      </c>
      <c r="V44" s="25">
        <f t="shared" ref="V44:V66" si="29">S44-U44</f>
        <v>2652.7170589763828</v>
      </c>
    </row>
    <row r="45" spans="1:22" ht="12.75" x14ac:dyDescent="0.2">
      <c r="A45" s="23"/>
      <c r="B45" s="41" t="str">
        <f t="shared" si="16"/>
        <v>51-CWIP</v>
      </c>
      <c r="C45" s="25">
        <f t="shared" si="16"/>
        <v>0</v>
      </c>
      <c r="D45" s="25">
        <f t="shared" si="16"/>
        <v>121.29826877999997</v>
      </c>
      <c r="E45" s="40">
        <v>0.5</v>
      </c>
      <c r="F45" s="25">
        <f t="shared" si="18"/>
        <v>60.649134389999986</v>
      </c>
      <c r="G45" s="25">
        <f t="shared" si="19"/>
        <v>60.649134389999986</v>
      </c>
      <c r="H45" s="26">
        <f t="shared" si="17"/>
        <v>0.06</v>
      </c>
      <c r="I45" s="27">
        <f t="shared" si="20"/>
        <v>3.6389480633999991</v>
      </c>
      <c r="J45" s="25">
        <f t="shared" si="21"/>
        <v>117.65932071659998</v>
      </c>
      <c r="K45" s="28"/>
      <c r="L45" s="39">
        <f t="shared" si="22"/>
        <v>7.0595592429959986</v>
      </c>
      <c r="M45" s="25">
        <f t="shared" si="23"/>
        <v>110.59976147360398</v>
      </c>
      <c r="O45" s="39">
        <f t="shared" si="24"/>
        <v>6.6359856884162385</v>
      </c>
      <c r="P45" s="25">
        <f t="shared" si="25"/>
        <v>103.96377578518774</v>
      </c>
      <c r="R45" s="39">
        <f t="shared" si="26"/>
        <v>6.2378265471112639</v>
      </c>
      <c r="S45" s="25">
        <f t="shared" si="27"/>
        <v>97.725949238076467</v>
      </c>
      <c r="U45" s="39">
        <f t="shared" si="28"/>
        <v>5.8635569542845882</v>
      </c>
      <c r="V45" s="25">
        <f t="shared" si="29"/>
        <v>91.862392283791877</v>
      </c>
    </row>
    <row r="46" spans="1:22" ht="12.75" x14ac:dyDescent="0.2">
      <c r="A46" s="23"/>
      <c r="B46" s="41">
        <f t="shared" si="16"/>
        <v>2</v>
      </c>
      <c r="C46" s="25">
        <f t="shared" si="16"/>
        <v>81.80531701999999</v>
      </c>
      <c r="D46" s="25">
        <f t="shared" si="16"/>
        <v>0</v>
      </c>
      <c r="E46" s="40">
        <v>1.5</v>
      </c>
      <c r="F46" s="25">
        <f t="shared" si="18"/>
        <v>0</v>
      </c>
      <c r="G46" s="25">
        <f t="shared" si="19"/>
        <v>81.80531701999999</v>
      </c>
      <c r="H46" s="26">
        <f t="shared" si="17"/>
        <v>0.06</v>
      </c>
      <c r="I46" s="27">
        <f t="shared" si="20"/>
        <v>4.9083190211999996</v>
      </c>
      <c r="J46" s="25">
        <f t="shared" si="21"/>
        <v>76.896997998799989</v>
      </c>
      <c r="K46" s="28"/>
      <c r="L46" s="39">
        <f t="shared" si="22"/>
        <v>4.6138198799279992</v>
      </c>
      <c r="M46" s="25">
        <f t="shared" si="23"/>
        <v>72.283178118871987</v>
      </c>
      <c r="O46" s="39">
        <f t="shared" si="24"/>
        <v>4.3369906871323192</v>
      </c>
      <c r="P46" s="25">
        <f t="shared" si="25"/>
        <v>67.946187431739673</v>
      </c>
      <c r="R46" s="39">
        <f t="shared" si="26"/>
        <v>4.0767712459043803</v>
      </c>
      <c r="S46" s="25">
        <f t="shared" si="27"/>
        <v>63.869416185835291</v>
      </c>
      <c r="U46" s="39">
        <f t="shared" si="28"/>
        <v>3.8321649711501173</v>
      </c>
      <c r="V46" s="25">
        <f t="shared" si="29"/>
        <v>60.03725121468517</v>
      </c>
    </row>
    <row r="47" spans="1:22" ht="12.75" x14ac:dyDescent="0.2">
      <c r="A47" s="23"/>
      <c r="B47" s="41">
        <f t="shared" si="16"/>
        <v>6</v>
      </c>
      <c r="C47" s="25">
        <f t="shared" si="16"/>
        <v>7.2531000000000002E-3</v>
      </c>
      <c r="D47" s="25">
        <f t="shared" si="16"/>
        <v>0</v>
      </c>
      <c r="E47" s="40">
        <v>1.5</v>
      </c>
      <c r="F47" s="25">
        <f t="shared" si="18"/>
        <v>0</v>
      </c>
      <c r="G47" s="25">
        <f t="shared" si="19"/>
        <v>7.2531000000000002E-3</v>
      </c>
      <c r="H47" s="26">
        <f t="shared" si="17"/>
        <v>0.1</v>
      </c>
      <c r="I47" s="27">
        <f t="shared" si="20"/>
        <v>7.2531000000000006E-4</v>
      </c>
      <c r="J47" s="25">
        <f t="shared" si="21"/>
        <v>6.5277900000000003E-3</v>
      </c>
      <c r="K47" s="28"/>
      <c r="L47" s="39">
        <f t="shared" si="22"/>
        <v>6.5277900000000003E-4</v>
      </c>
      <c r="M47" s="25">
        <f t="shared" si="23"/>
        <v>5.8750110000000003E-3</v>
      </c>
      <c r="O47" s="39">
        <f t="shared" si="24"/>
        <v>5.8750110000000007E-4</v>
      </c>
      <c r="P47" s="25">
        <f t="shared" si="25"/>
        <v>5.2875099E-3</v>
      </c>
      <c r="R47" s="39">
        <f t="shared" si="26"/>
        <v>5.2875098999999998E-4</v>
      </c>
      <c r="S47" s="25">
        <f t="shared" si="27"/>
        <v>4.7587589099999999E-3</v>
      </c>
      <c r="U47" s="39">
        <f t="shared" si="28"/>
        <v>4.7587589100000002E-4</v>
      </c>
      <c r="V47" s="25">
        <f t="shared" si="29"/>
        <v>4.2828830189999998E-3</v>
      </c>
    </row>
    <row r="48" spans="1:22" ht="12.75" x14ac:dyDescent="0.2">
      <c r="A48" s="23"/>
      <c r="B48" s="41">
        <f t="shared" si="16"/>
        <v>8</v>
      </c>
      <c r="C48" s="25">
        <f t="shared" si="16"/>
        <v>14.474298832000001</v>
      </c>
      <c r="D48" s="25">
        <f t="shared" si="16"/>
        <v>4.2238704199999981</v>
      </c>
      <c r="E48" s="40">
        <v>1.5</v>
      </c>
      <c r="F48" s="25">
        <f t="shared" si="18"/>
        <v>6.3358056299999976</v>
      </c>
      <c r="G48" s="25">
        <f t="shared" si="19"/>
        <v>20.810104461999998</v>
      </c>
      <c r="H48" s="26">
        <f t="shared" si="17"/>
        <v>0.2</v>
      </c>
      <c r="I48" s="27">
        <f t="shared" si="20"/>
        <v>4.1620208924000002</v>
      </c>
      <c r="J48" s="25">
        <f t="shared" si="21"/>
        <v>14.536148359599999</v>
      </c>
      <c r="K48" s="28"/>
      <c r="L48" s="39">
        <f t="shared" si="22"/>
        <v>2.9072296719199997</v>
      </c>
      <c r="M48" s="25">
        <f t="shared" si="23"/>
        <v>11.628918687679999</v>
      </c>
      <c r="O48" s="39">
        <f t="shared" si="24"/>
        <v>2.3257837375359998</v>
      </c>
      <c r="P48" s="25">
        <f t="shared" si="25"/>
        <v>9.303134950143999</v>
      </c>
      <c r="R48" s="39">
        <f t="shared" si="26"/>
        <v>1.8606269900287999</v>
      </c>
      <c r="S48" s="25">
        <f t="shared" si="27"/>
        <v>7.4425079601151989</v>
      </c>
      <c r="U48" s="39">
        <f t="shared" si="28"/>
        <v>1.4885015920230398</v>
      </c>
      <c r="V48" s="25">
        <f t="shared" si="29"/>
        <v>5.9540063680921591</v>
      </c>
    </row>
    <row r="49" spans="1:22" ht="12.75" x14ac:dyDescent="0.2">
      <c r="A49" s="23"/>
      <c r="B49" s="41" t="str">
        <f t="shared" si="16"/>
        <v>8- CWIP</v>
      </c>
      <c r="C49" s="25">
        <f t="shared" si="16"/>
        <v>0</v>
      </c>
      <c r="D49" s="25">
        <f t="shared" si="16"/>
        <v>0.21061691999999999</v>
      </c>
      <c r="E49" s="40">
        <v>0.5</v>
      </c>
      <c r="F49" s="25">
        <f t="shared" si="18"/>
        <v>0.10530845999999999</v>
      </c>
      <c r="G49" s="25">
        <f t="shared" si="19"/>
        <v>0.10530845999999999</v>
      </c>
      <c r="H49" s="26">
        <f t="shared" si="17"/>
        <v>0.2</v>
      </c>
      <c r="I49" s="27">
        <f t="shared" si="20"/>
        <v>2.1061692E-2</v>
      </c>
      <c r="J49" s="25">
        <f t="shared" si="21"/>
        <v>0.18955522799999999</v>
      </c>
      <c r="K49" s="28"/>
      <c r="L49" s="39">
        <f t="shared" si="22"/>
        <v>3.7911045599999998E-2</v>
      </c>
      <c r="M49" s="25">
        <f t="shared" si="23"/>
        <v>0.15164418239999999</v>
      </c>
      <c r="O49" s="39">
        <f t="shared" si="24"/>
        <v>3.0328836479999999E-2</v>
      </c>
      <c r="P49" s="25">
        <f t="shared" si="25"/>
        <v>0.12131534592</v>
      </c>
      <c r="R49" s="39">
        <f t="shared" si="26"/>
        <v>2.4263069184000001E-2</v>
      </c>
      <c r="S49" s="25">
        <f t="shared" si="27"/>
        <v>9.7052276736000004E-2</v>
      </c>
      <c r="U49" s="39">
        <f t="shared" si="28"/>
        <v>1.9410455347200001E-2</v>
      </c>
      <c r="V49" s="25">
        <f t="shared" si="29"/>
        <v>7.7641821388800006E-2</v>
      </c>
    </row>
    <row r="50" spans="1:22" ht="12.75" x14ac:dyDescent="0.2">
      <c r="A50" s="23"/>
      <c r="B50" s="41">
        <f t="shared" si="16"/>
        <v>10</v>
      </c>
      <c r="C50" s="25">
        <f t="shared" si="16"/>
        <v>18.703693075499999</v>
      </c>
      <c r="D50" s="25">
        <f t="shared" si="16"/>
        <v>3.11794657</v>
      </c>
      <c r="E50" s="40">
        <v>1.5</v>
      </c>
      <c r="F50" s="25">
        <f t="shared" si="18"/>
        <v>4.6769198549999995</v>
      </c>
      <c r="G50" s="25">
        <f t="shared" si="19"/>
        <v>23.3806129305</v>
      </c>
      <c r="H50" s="26">
        <f t="shared" si="17"/>
        <v>0.3</v>
      </c>
      <c r="I50" s="27">
        <f t="shared" si="20"/>
        <v>7.01418387915</v>
      </c>
      <c r="J50" s="25">
        <f t="shared" si="21"/>
        <v>14.807455766349999</v>
      </c>
      <c r="K50" s="28"/>
      <c r="L50" s="39">
        <f t="shared" si="22"/>
        <v>4.4422367299049998</v>
      </c>
      <c r="M50" s="25">
        <f t="shared" si="23"/>
        <v>10.365219036445</v>
      </c>
      <c r="O50" s="39">
        <f t="shared" si="24"/>
        <v>3.1095657109335</v>
      </c>
      <c r="P50" s="25">
        <f t="shared" si="25"/>
        <v>7.2556533255114992</v>
      </c>
      <c r="R50" s="39">
        <f t="shared" si="26"/>
        <v>2.1766959976534497</v>
      </c>
      <c r="S50" s="25">
        <f t="shared" si="27"/>
        <v>5.0789573278580491</v>
      </c>
      <c r="U50" s="39">
        <f t="shared" si="28"/>
        <v>1.5236871983574147</v>
      </c>
      <c r="V50" s="25">
        <f t="shared" si="29"/>
        <v>3.5552701295006344</v>
      </c>
    </row>
    <row r="51" spans="1:22" ht="12.75" x14ac:dyDescent="0.2">
      <c r="A51" s="23"/>
      <c r="B51" s="41" t="str">
        <f t="shared" si="16"/>
        <v>10-CWIP</v>
      </c>
      <c r="C51" s="25">
        <f t="shared" si="16"/>
        <v>0</v>
      </c>
      <c r="D51" s="25">
        <f t="shared" si="16"/>
        <v>3.1500814300000002</v>
      </c>
      <c r="E51" s="40">
        <v>0.5</v>
      </c>
      <c r="F51" s="25">
        <f t="shared" si="18"/>
        <v>1.5750407150000001</v>
      </c>
      <c r="G51" s="25">
        <f t="shared" si="19"/>
        <v>1.5750407150000001</v>
      </c>
      <c r="H51" s="26">
        <f t="shared" si="17"/>
        <v>0.3</v>
      </c>
      <c r="I51" s="27">
        <f t="shared" si="20"/>
        <v>0.47251221450000003</v>
      </c>
      <c r="J51" s="25">
        <f t="shared" si="21"/>
        <v>2.6775692155000002</v>
      </c>
      <c r="K51" s="28"/>
      <c r="L51" s="39">
        <f t="shared" si="22"/>
        <v>0.80327076465000002</v>
      </c>
      <c r="M51" s="25">
        <f t="shared" si="23"/>
        <v>1.87429845085</v>
      </c>
      <c r="O51" s="39">
        <f t="shared" si="24"/>
        <v>0.56228953525500003</v>
      </c>
      <c r="P51" s="25">
        <f t="shared" si="25"/>
        <v>1.3120089155949999</v>
      </c>
      <c r="R51" s="39">
        <f t="shared" si="26"/>
        <v>0.39360267467849996</v>
      </c>
      <c r="S51" s="25">
        <f t="shared" si="27"/>
        <v>0.91840624091649992</v>
      </c>
      <c r="U51" s="39">
        <f t="shared" si="28"/>
        <v>0.27552187227494995</v>
      </c>
      <c r="V51" s="25">
        <f t="shared" si="29"/>
        <v>0.64288436864154996</v>
      </c>
    </row>
    <row r="52" spans="1:22" ht="12.75" x14ac:dyDescent="0.2">
      <c r="A52" s="23"/>
      <c r="B52" s="41">
        <f t="shared" si="16"/>
        <v>12</v>
      </c>
      <c r="C52" s="25">
        <f t="shared" si="16"/>
        <v>19.567034050115993</v>
      </c>
      <c r="D52" s="25">
        <f t="shared" si="16"/>
        <v>20.642809000000014</v>
      </c>
      <c r="E52" s="83">
        <v>1</v>
      </c>
      <c r="F52" s="25">
        <f t="shared" si="18"/>
        <v>20.642809000000014</v>
      </c>
      <c r="G52" s="25">
        <f t="shared" si="19"/>
        <v>40.209843050116007</v>
      </c>
      <c r="H52" s="26">
        <f t="shared" si="17"/>
        <v>1</v>
      </c>
      <c r="I52" s="27">
        <f t="shared" si="20"/>
        <v>40.209843050116007</v>
      </c>
      <c r="J52" s="25">
        <f t="shared" si="21"/>
        <v>0</v>
      </c>
      <c r="K52" s="28"/>
      <c r="L52" s="39">
        <f t="shared" si="22"/>
        <v>0</v>
      </c>
      <c r="M52" s="25">
        <f t="shared" si="23"/>
        <v>0</v>
      </c>
      <c r="O52" s="39">
        <f t="shared" si="24"/>
        <v>0</v>
      </c>
      <c r="P52" s="25">
        <f t="shared" si="25"/>
        <v>0</v>
      </c>
      <c r="R52" s="39">
        <f t="shared" si="26"/>
        <v>0</v>
      </c>
      <c r="S52" s="25">
        <f t="shared" si="27"/>
        <v>0</v>
      </c>
      <c r="U52" s="39">
        <f t="shared" si="28"/>
        <v>0</v>
      </c>
      <c r="V52" s="25">
        <f t="shared" si="29"/>
        <v>0</v>
      </c>
    </row>
    <row r="53" spans="1:22" ht="12.75" x14ac:dyDescent="0.2">
      <c r="A53" s="23"/>
      <c r="B53" s="41" t="str">
        <f t="shared" si="16"/>
        <v>12-CWIP</v>
      </c>
      <c r="C53" s="25">
        <f t="shared" si="16"/>
        <v>0</v>
      </c>
      <c r="D53" s="25">
        <f t="shared" si="16"/>
        <v>9.3796067899999951</v>
      </c>
      <c r="E53" s="40">
        <v>0.5</v>
      </c>
      <c r="F53" s="25">
        <f t="shared" si="18"/>
        <v>4.6898033949999975</v>
      </c>
      <c r="G53" s="25">
        <f t="shared" si="19"/>
        <v>4.6898033949999975</v>
      </c>
      <c r="H53" s="26">
        <f t="shared" si="17"/>
        <v>1</v>
      </c>
      <c r="I53" s="27">
        <f t="shared" si="20"/>
        <v>4.6898033949999975</v>
      </c>
      <c r="J53" s="25">
        <f t="shared" si="21"/>
        <v>4.6898033949999975</v>
      </c>
      <c r="K53" s="28"/>
      <c r="L53" s="39">
        <f t="shared" si="22"/>
        <v>4.6898033949999975</v>
      </c>
      <c r="M53" s="25">
        <f t="shared" si="23"/>
        <v>0</v>
      </c>
      <c r="O53" s="39">
        <f t="shared" si="24"/>
        <v>0</v>
      </c>
      <c r="P53" s="25">
        <f t="shared" si="25"/>
        <v>0</v>
      </c>
      <c r="R53" s="39">
        <f t="shared" si="26"/>
        <v>0</v>
      </c>
      <c r="S53" s="25">
        <f t="shared" si="27"/>
        <v>0</v>
      </c>
      <c r="U53" s="39">
        <f t="shared" si="28"/>
        <v>0</v>
      </c>
      <c r="V53" s="25">
        <f t="shared" si="29"/>
        <v>0</v>
      </c>
    </row>
    <row r="54" spans="1:22" ht="12.75" x14ac:dyDescent="0.2">
      <c r="A54" s="23"/>
      <c r="B54" s="41">
        <f t="shared" si="16"/>
        <v>17</v>
      </c>
      <c r="C54" s="25">
        <f t="shared" si="16"/>
        <v>1.9509519999999999E-2</v>
      </c>
      <c r="D54" s="25">
        <f t="shared" si="16"/>
        <v>0</v>
      </c>
      <c r="E54" s="40">
        <v>1.5</v>
      </c>
      <c r="F54" s="25">
        <f t="shared" si="18"/>
        <v>0</v>
      </c>
      <c r="G54" s="25">
        <f t="shared" si="19"/>
        <v>1.9509519999999999E-2</v>
      </c>
      <c r="H54" s="26">
        <f t="shared" si="17"/>
        <v>0.08</v>
      </c>
      <c r="I54" s="27">
        <f t="shared" si="20"/>
        <v>1.5607615999999999E-3</v>
      </c>
      <c r="J54" s="25">
        <f t="shared" si="21"/>
        <v>1.7948758400000001E-2</v>
      </c>
      <c r="K54" s="28"/>
      <c r="L54" s="39">
        <f t="shared" si="22"/>
        <v>1.4359006720000001E-3</v>
      </c>
      <c r="M54" s="25">
        <f t="shared" si="23"/>
        <v>1.6512857727999999E-2</v>
      </c>
      <c r="O54" s="39">
        <f t="shared" si="24"/>
        <v>1.3210286182399999E-3</v>
      </c>
      <c r="P54" s="25">
        <f t="shared" si="25"/>
        <v>1.519182910976E-2</v>
      </c>
      <c r="R54" s="39">
        <f t="shared" si="26"/>
        <v>1.2153463287808001E-3</v>
      </c>
      <c r="S54" s="25">
        <f t="shared" si="27"/>
        <v>1.39764827809792E-2</v>
      </c>
      <c r="U54" s="39">
        <f t="shared" si="28"/>
        <v>1.118118622478336E-3</v>
      </c>
      <c r="V54" s="25">
        <f t="shared" si="29"/>
        <v>1.2858364158500864E-2</v>
      </c>
    </row>
    <row r="55" spans="1:22" ht="12.75" x14ac:dyDescent="0.2">
      <c r="A55" s="23"/>
      <c r="B55" s="41">
        <f t="shared" si="16"/>
        <v>38</v>
      </c>
      <c r="C55" s="25">
        <f t="shared" si="16"/>
        <v>3.0313244340000001</v>
      </c>
      <c r="D55" s="25">
        <f t="shared" si="16"/>
        <v>0.5</v>
      </c>
      <c r="E55" s="40">
        <v>1.5</v>
      </c>
      <c r="F55" s="25">
        <f t="shared" si="18"/>
        <v>0.75</v>
      </c>
      <c r="G55" s="25">
        <f t="shared" si="19"/>
        <v>3.7813244340000001</v>
      </c>
      <c r="H55" s="26">
        <f t="shared" si="17"/>
        <v>0.3</v>
      </c>
      <c r="I55" s="27">
        <f t="shared" si="20"/>
        <v>1.1343973301999999</v>
      </c>
      <c r="J55" s="25">
        <f t="shared" si="21"/>
        <v>2.3969271038000004</v>
      </c>
      <c r="K55" s="28"/>
      <c r="L55" s="39">
        <f t="shared" si="22"/>
        <v>0.71907813114000008</v>
      </c>
      <c r="M55" s="25">
        <f t="shared" si="23"/>
        <v>1.6778489726600003</v>
      </c>
      <c r="O55" s="39">
        <f t="shared" si="24"/>
        <v>0.50335469179800008</v>
      </c>
      <c r="P55" s="25">
        <f t="shared" si="25"/>
        <v>1.1744942808620003</v>
      </c>
      <c r="R55" s="39">
        <f t="shared" si="26"/>
        <v>0.35234828425860004</v>
      </c>
      <c r="S55" s="25">
        <f t="shared" si="27"/>
        <v>0.82214599660340015</v>
      </c>
      <c r="U55" s="39">
        <f t="shared" si="28"/>
        <v>0.24664379898102004</v>
      </c>
      <c r="V55" s="25">
        <f t="shared" si="29"/>
        <v>0.57550219762238009</v>
      </c>
    </row>
    <row r="56" spans="1:22" ht="12.75" x14ac:dyDescent="0.2">
      <c r="A56" s="23"/>
      <c r="B56" s="41">
        <f t="shared" si="16"/>
        <v>41</v>
      </c>
      <c r="C56" s="25">
        <f t="shared" si="16"/>
        <v>38.653682251026183</v>
      </c>
      <c r="D56" s="25">
        <f t="shared" si="16"/>
        <v>28.245629529999984</v>
      </c>
      <c r="E56" s="40">
        <v>1.5</v>
      </c>
      <c r="F56" s="25">
        <f t="shared" si="18"/>
        <v>42.368444294999975</v>
      </c>
      <c r="G56" s="25">
        <f t="shared" si="19"/>
        <v>81.022126546026158</v>
      </c>
      <c r="H56" s="26">
        <f t="shared" si="17"/>
        <v>0.25</v>
      </c>
      <c r="I56" s="27">
        <f t="shared" si="20"/>
        <v>20.255531636506539</v>
      </c>
      <c r="J56" s="25">
        <f t="shared" si="21"/>
        <v>46.643780144519631</v>
      </c>
      <c r="K56" s="28"/>
      <c r="L56" s="39">
        <f t="shared" si="22"/>
        <v>11.660945036129908</v>
      </c>
      <c r="M56" s="25">
        <f t="shared" si="23"/>
        <v>34.982835108389722</v>
      </c>
      <c r="O56" s="39">
        <f t="shared" si="24"/>
        <v>8.7457087770974304</v>
      </c>
      <c r="P56" s="25">
        <f t="shared" si="25"/>
        <v>26.237126331292291</v>
      </c>
      <c r="R56" s="39">
        <f t="shared" si="26"/>
        <v>6.5592815828230728</v>
      </c>
      <c r="S56" s="25">
        <f t="shared" si="27"/>
        <v>19.677844748469219</v>
      </c>
      <c r="U56" s="39">
        <f t="shared" si="28"/>
        <v>4.9194611871173048</v>
      </c>
      <c r="V56" s="25">
        <f t="shared" si="29"/>
        <v>14.758383561351915</v>
      </c>
    </row>
    <row r="57" spans="1:22" ht="12.75" x14ac:dyDescent="0.2">
      <c r="A57" s="23"/>
      <c r="B57" s="41" t="str">
        <f t="shared" si="16"/>
        <v>41-CWIP</v>
      </c>
      <c r="C57" s="25">
        <f t="shared" si="16"/>
        <v>0</v>
      </c>
      <c r="D57" s="25">
        <f t="shared" si="16"/>
        <v>22.579766740000007</v>
      </c>
      <c r="E57" s="40">
        <v>0.5</v>
      </c>
      <c r="F57" s="25">
        <f t="shared" si="18"/>
        <v>11.289883370000004</v>
      </c>
      <c r="G57" s="25">
        <f t="shared" si="19"/>
        <v>11.289883370000004</v>
      </c>
      <c r="H57" s="26">
        <f t="shared" si="17"/>
        <v>0.25</v>
      </c>
      <c r="I57" s="27">
        <f t="shared" si="20"/>
        <v>2.8224708425000009</v>
      </c>
      <c r="J57" s="25">
        <f t="shared" si="21"/>
        <v>19.757295897500008</v>
      </c>
      <c r="K57" s="28"/>
      <c r="L57" s="39">
        <f t="shared" si="22"/>
        <v>4.9393239743750019</v>
      </c>
      <c r="M57" s="25">
        <f t="shared" si="23"/>
        <v>14.817971923125006</v>
      </c>
      <c r="O57" s="39">
        <f t="shared" si="24"/>
        <v>3.7044929807812514</v>
      </c>
      <c r="P57" s="25">
        <f t="shared" si="25"/>
        <v>11.113478942343754</v>
      </c>
      <c r="R57" s="39">
        <f t="shared" si="26"/>
        <v>2.7783697355859385</v>
      </c>
      <c r="S57" s="25">
        <f t="shared" si="27"/>
        <v>8.3351092067578154</v>
      </c>
      <c r="U57" s="39">
        <f t="shared" si="28"/>
        <v>2.0837773016894539</v>
      </c>
      <c r="V57" s="25">
        <f t="shared" si="29"/>
        <v>6.251331905068362</v>
      </c>
    </row>
    <row r="58" spans="1:22" ht="12.75" hidden="1" x14ac:dyDescent="0.2">
      <c r="A58" s="23"/>
      <c r="B58" s="41">
        <f t="shared" si="16"/>
        <v>13</v>
      </c>
      <c r="C58" s="25">
        <f t="shared" si="16"/>
        <v>0</v>
      </c>
      <c r="D58" s="25">
        <f t="shared" si="16"/>
        <v>0</v>
      </c>
      <c r="E58" s="40">
        <v>1.5</v>
      </c>
      <c r="F58" s="25">
        <f t="shared" si="18"/>
        <v>0</v>
      </c>
      <c r="G58" s="25">
        <f t="shared" si="19"/>
        <v>0</v>
      </c>
      <c r="H58" s="26">
        <f t="shared" si="17"/>
        <v>0</v>
      </c>
      <c r="I58" s="27">
        <f t="shared" si="20"/>
        <v>0</v>
      </c>
      <c r="J58" s="25">
        <f t="shared" si="21"/>
        <v>0</v>
      </c>
      <c r="K58" s="28"/>
      <c r="L58" s="39">
        <f t="shared" si="22"/>
        <v>0</v>
      </c>
      <c r="M58" s="25">
        <f t="shared" si="23"/>
        <v>0</v>
      </c>
      <c r="O58" s="39">
        <f t="shared" si="24"/>
        <v>0</v>
      </c>
      <c r="P58" s="25">
        <f t="shared" si="25"/>
        <v>0</v>
      </c>
      <c r="R58" s="39">
        <f t="shared" si="26"/>
        <v>0</v>
      </c>
      <c r="S58" s="25">
        <f t="shared" si="27"/>
        <v>0</v>
      </c>
      <c r="U58" s="39">
        <f t="shared" si="28"/>
        <v>0</v>
      </c>
      <c r="V58" s="25">
        <f t="shared" si="29"/>
        <v>0</v>
      </c>
    </row>
    <row r="59" spans="1:22" ht="12.75" x14ac:dyDescent="0.2">
      <c r="A59" s="23"/>
      <c r="B59" s="41">
        <f t="shared" si="16"/>
        <v>3</v>
      </c>
      <c r="C59" s="25">
        <f t="shared" si="16"/>
        <v>0.17401054999999999</v>
      </c>
      <c r="D59" s="25">
        <f t="shared" si="16"/>
        <v>0</v>
      </c>
      <c r="E59" s="40">
        <v>1.5</v>
      </c>
      <c r="F59" s="25">
        <f t="shared" si="18"/>
        <v>0</v>
      </c>
      <c r="G59" s="25">
        <f t="shared" si="19"/>
        <v>0.17401054999999999</v>
      </c>
      <c r="H59" s="26">
        <f t="shared" si="17"/>
        <v>0.05</v>
      </c>
      <c r="I59" s="27">
        <f t="shared" si="20"/>
        <v>8.7005274999999993E-3</v>
      </c>
      <c r="J59" s="25">
        <f t="shared" si="21"/>
        <v>0.16531002249999999</v>
      </c>
      <c r="K59" s="28"/>
      <c r="L59" s="39">
        <f t="shared" si="22"/>
        <v>8.2655011249999997E-3</v>
      </c>
      <c r="M59" s="25">
        <f t="shared" si="23"/>
        <v>0.157044521375</v>
      </c>
      <c r="O59" s="39">
        <f t="shared" si="24"/>
        <v>7.8522260687500008E-3</v>
      </c>
      <c r="P59" s="25">
        <f t="shared" si="25"/>
        <v>0.14919229530625</v>
      </c>
      <c r="R59" s="39">
        <f t="shared" si="26"/>
        <v>7.4596147653125007E-3</v>
      </c>
      <c r="S59" s="25">
        <f t="shared" si="27"/>
        <v>0.14173268054093749</v>
      </c>
      <c r="U59" s="39">
        <f t="shared" si="28"/>
        <v>7.0866340270468748E-3</v>
      </c>
      <c r="V59" s="25">
        <f t="shared" si="29"/>
        <v>0.13464604651389062</v>
      </c>
    </row>
    <row r="60" spans="1:22" ht="12.75" x14ac:dyDescent="0.2">
      <c r="A60" s="23"/>
      <c r="B60" s="41">
        <f t="shared" si="16"/>
        <v>45</v>
      </c>
      <c r="C60" s="25">
        <f t="shared" si="16"/>
        <v>1.3556567749999996E-2</v>
      </c>
      <c r="D60" s="25">
        <f t="shared" si="16"/>
        <v>0</v>
      </c>
      <c r="E60" s="40">
        <v>1.5</v>
      </c>
      <c r="F60" s="25">
        <f t="shared" si="18"/>
        <v>0</v>
      </c>
      <c r="G60" s="25">
        <f t="shared" si="19"/>
        <v>1.3556567749999996E-2</v>
      </c>
      <c r="H60" s="26">
        <f t="shared" si="17"/>
        <v>0.45</v>
      </c>
      <c r="I60" s="27">
        <f t="shared" si="20"/>
        <v>6.1004554874999981E-3</v>
      </c>
      <c r="J60" s="25">
        <f t="shared" si="21"/>
        <v>7.4561122624999983E-3</v>
      </c>
      <c r="K60" s="28"/>
      <c r="L60" s="39">
        <f t="shared" si="22"/>
        <v>3.3552505181249992E-3</v>
      </c>
      <c r="M60" s="25">
        <f t="shared" si="23"/>
        <v>4.1008617443749991E-3</v>
      </c>
      <c r="O60" s="39">
        <f t="shared" si="24"/>
        <v>1.8453877849687497E-3</v>
      </c>
      <c r="P60" s="25">
        <f t="shared" si="25"/>
        <v>2.2554739594062494E-3</v>
      </c>
      <c r="R60" s="39">
        <f t="shared" si="26"/>
        <v>1.0149632817328122E-3</v>
      </c>
      <c r="S60" s="25">
        <f t="shared" si="27"/>
        <v>1.2405106776734371E-3</v>
      </c>
      <c r="U60" s="39">
        <f t="shared" si="28"/>
        <v>5.5822980495304675E-4</v>
      </c>
      <c r="V60" s="25">
        <f t="shared" si="29"/>
        <v>6.8228087272039037E-4</v>
      </c>
    </row>
    <row r="61" spans="1:22" ht="12.75" x14ac:dyDescent="0.2">
      <c r="A61" s="23"/>
      <c r="B61" s="41">
        <f t="shared" si="16"/>
        <v>50</v>
      </c>
      <c r="C61" s="25">
        <f t="shared" si="16"/>
        <v>3.7890387061342103</v>
      </c>
      <c r="D61" s="25">
        <f t="shared" si="16"/>
        <v>5.9582519999999954</v>
      </c>
      <c r="E61" s="40">
        <v>1.5</v>
      </c>
      <c r="F61" s="25">
        <f t="shared" si="18"/>
        <v>8.9373779999999936</v>
      </c>
      <c r="G61" s="25">
        <f t="shared" si="19"/>
        <v>12.726416706134204</v>
      </c>
      <c r="H61" s="26">
        <f t="shared" si="17"/>
        <v>0.55000000000000004</v>
      </c>
      <c r="I61" s="27">
        <f t="shared" si="20"/>
        <v>6.9995291883738124</v>
      </c>
      <c r="J61" s="25">
        <f t="shared" si="21"/>
        <v>2.7477615177603925</v>
      </c>
      <c r="K61" s="28"/>
      <c r="L61" s="39">
        <f t="shared" si="22"/>
        <v>1.5112688347682159</v>
      </c>
      <c r="M61" s="25">
        <f t="shared" si="23"/>
        <v>1.2364926829921765</v>
      </c>
      <c r="O61" s="39">
        <f t="shared" si="24"/>
        <v>0.68007097564569718</v>
      </c>
      <c r="P61" s="25">
        <f t="shared" si="25"/>
        <v>0.55642170734647933</v>
      </c>
      <c r="R61" s="39">
        <f t="shared" si="26"/>
        <v>0.30603193904056364</v>
      </c>
      <c r="S61" s="25">
        <f t="shared" si="27"/>
        <v>0.25038976830591569</v>
      </c>
      <c r="U61" s="39">
        <f t="shared" si="28"/>
        <v>0.13771437256825364</v>
      </c>
      <c r="V61" s="25">
        <f t="shared" si="29"/>
        <v>0.11267539573766205</v>
      </c>
    </row>
    <row r="62" spans="1:22" ht="12.75" x14ac:dyDescent="0.2">
      <c r="A62" s="23"/>
      <c r="B62" s="41" t="str">
        <f t="shared" si="16"/>
        <v>50-CWIP</v>
      </c>
      <c r="C62" s="25">
        <f t="shared" si="16"/>
        <v>0</v>
      </c>
      <c r="D62" s="25">
        <f t="shared" si="16"/>
        <v>4.1167042099999991</v>
      </c>
      <c r="E62" s="40">
        <v>0.5</v>
      </c>
      <c r="F62" s="25">
        <f t="shared" si="18"/>
        <v>2.0583521049999995</v>
      </c>
      <c r="G62" s="25">
        <f t="shared" si="19"/>
        <v>2.0583521049999995</v>
      </c>
      <c r="H62" s="26">
        <f t="shared" si="17"/>
        <v>0.55000000000000004</v>
      </c>
      <c r="I62" s="27">
        <f t="shared" si="20"/>
        <v>1.1320936577499998</v>
      </c>
      <c r="J62" s="25">
        <f t="shared" si="21"/>
        <v>2.9846105522499995</v>
      </c>
      <c r="K62" s="28"/>
      <c r="L62" s="39">
        <f t="shared" si="22"/>
        <v>1.6415358037374999</v>
      </c>
      <c r="M62" s="25">
        <f t="shared" si="23"/>
        <v>1.3430747485124996</v>
      </c>
      <c r="O62" s="39">
        <f t="shared" si="24"/>
        <v>0.73869111168187485</v>
      </c>
      <c r="P62" s="25">
        <f t="shared" si="25"/>
        <v>0.60438363683062479</v>
      </c>
      <c r="R62" s="39">
        <f t="shared" si="26"/>
        <v>0.33241100025684367</v>
      </c>
      <c r="S62" s="25">
        <f t="shared" si="27"/>
        <v>0.27197263657378112</v>
      </c>
      <c r="U62" s="39">
        <f t="shared" si="28"/>
        <v>0.14958495011557962</v>
      </c>
      <c r="V62" s="25">
        <f t="shared" si="29"/>
        <v>0.1223876864582015</v>
      </c>
    </row>
    <row r="63" spans="1:22" ht="12.75" hidden="1" x14ac:dyDescent="0.2">
      <c r="A63" s="23"/>
      <c r="B63" s="41">
        <f t="shared" si="16"/>
        <v>0</v>
      </c>
      <c r="C63" s="25">
        <f t="shared" si="16"/>
        <v>0</v>
      </c>
      <c r="D63" s="25">
        <f t="shared" si="16"/>
        <v>0</v>
      </c>
      <c r="E63" s="40">
        <v>1.5</v>
      </c>
      <c r="F63" s="25">
        <f t="shared" si="18"/>
        <v>0</v>
      </c>
      <c r="G63" s="25">
        <f t="shared" si="19"/>
        <v>0</v>
      </c>
      <c r="H63" s="26">
        <f t="shared" si="17"/>
        <v>1</v>
      </c>
      <c r="I63" s="27">
        <f t="shared" si="20"/>
        <v>0</v>
      </c>
      <c r="J63" s="25">
        <f t="shared" si="21"/>
        <v>0</v>
      </c>
      <c r="K63" s="28"/>
      <c r="L63" s="39">
        <f t="shared" si="22"/>
        <v>0</v>
      </c>
      <c r="M63" s="25">
        <f t="shared" si="23"/>
        <v>0</v>
      </c>
      <c r="O63" s="39">
        <f t="shared" si="24"/>
        <v>0</v>
      </c>
      <c r="P63" s="25">
        <f t="shared" si="25"/>
        <v>0</v>
      </c>
      <c r="R63" s="39">
        <f t="shared" si="26"/>
        <v>0</v>
      </c>
      <c r="S63" s="25">
        <f t="shared" si="27"/>
        <v>0</v>
      </c>
      <c r="U63" s="39">
        <f t="shared" si="28"/>
        <v>0</v>
      </c>
      <c r="V63" s="25">
        <f t="shared" si="29"/>
        <v>0</v>
      </c>
    </row>
    <row r="64" spans="1:22" ht="12.75" hidden="1" x14ac:dyDescent="0.2">
      <c r="A64" s="23"/>
      <c r="B64" s="41">
        <f t="shared" si="16"/>
        <v>0</v>
      </c>
      <c r="C64" s="25">
        <f t="shared" si="16"/>
        <v>0</v>
      </c>
      <c r="D64" s="25">
        <f t="shared" si="16"/>
        <v>0</v>
      </c>
      <c r="E64" s="40">
        <v>1.5</v>
      </c>
      <c r="F64" s="25">
        <f t="shared" si="18"/>
        <v>0</v>
      </c>
      <c r="G64" s="25">
        <f t="shared" si="19"/>
        <v>0</v>
      </c>
      <c r="H64" s="26">
        <f t="shared" si="17"/>
        <v>0.06</v>
      </c>
      <c r="I64" s="27">
        <f t="shared" si="20"/>
        <v>0</v>
      </c>
      <c r="J64" s="25">
        <f t="shared" si="21"/>
        <v>0</v>
      </c>
      <c r="K64" s="28"/>
      <c r="L64" s="39">
        <f t="shared" si="22"/>
        <v>0</v>
      </c>
      <c r="M64" s="25">
        <f t="shared" si="23"/>
        <v>0</v>
      </c>
      <c r="O64" s="39">
        <f t="shared" si="24"/>
        <v>0</v>
      </c>
      <c r="P64" s="25">
        <f t="shared" si="25"/>
        <v>0</v>
      </c>
      <c r="R64" s="39">
        <f t="shared" si="26"/>
        <v>0</v>
      </c>
      <c r="S64" s="25">
        <f t="shared" si="27"/>
        <v>0</v>
      </c>
      <c r="U64" s="39">
        <f t="shared" si="28"/>
        <v>0</v>
      </c>
      <c r="V64" s="25">
        <f t="shared" si="29"/>
        <v>0</v>
      </c>
    </row>
    <row r="65" spans="1:22" ht="12.75" x14ac:dyDescent="0.2">
      <c r="A65" s="23"/>
      <c r="B65" s="41">
        <f t="shared" si="16"/>
        <v>14.1</v>
      </c>
      <c r="C65" s="25">
        <f t="shared" si="16"/>
        <v>34.9345365633</v>
      </c>
      <c r="D65" s="25">
        <f t="shared" si="16"/>
        <v>0</v>
      </c>
      <c r="E65" s="40">
        <v>1.5</v>
      </c>
      <c r="F65" s="25">
        <f t="shared" si="18"/>
        <v>0</v>
      </c>
      <c r="G65" s="25">
        <f t="shared" si="19"/>
        <v>34.9345365633</v>
      </c>
      <c r="H65" s="26">
        <f t="shared" si="17"/>
        <v>7.0000000000000007E-2</v>
      </c>
      <c r="I65" s="27">
        <f t="shared" si="20"/>
        <v>2.4454175594310001</v>
      </c>
      <c r="J65" s="25">
        <f t="shared" si="21"/>
        <v>32.489119003869</v>
      </c>
      <c r="K65" s="28"/>
      <c r="L65" s="39">
        <f t="shared" si="22"/>
        <v>2.2742383302708302</v>
      </c>
      <c r="M65" s="25">
        <f t="shared" si="23"/>
        <v>30.21488067359817</v>
      </c>
      <c r="O65" s="39">
        <f t="shared" si="24"/>
        <v>2.1150416471518723</v>
      </c>
      <c r="P65" s="25">
        <f t="shared" si="25"/>
        <v>28.099839026446297</v>
      </c>
      <c r="R65" s="39">
        <f t="shared" si="26"/>
        <v>1.9669887318512409</v>
      </c>
      <c r="S65" s="25">
        <f t="shared" si="27"/>
        <v>26.132850294595055</v>
      </c>
      <c r="U65" s="39">
        <f t="shared" si="28"/>
        <v>1.829299520621654</v>
      </c>
      <c r="V65" s="25">
        <f t="shared" si="29"/>
        <v>24.303550773973402</v>
      </c>
    </row>
    <row r="66" spans="1:22" ht="12.75" hidden="1" x14ac:dyDescent="0.2">
      <c r="A66" s="23"/>
      <c r="B66" s="41">
        <f t="shared" si="16"/>
        <v>0</v>
      </c>
      <c r="C66" s="25">
        <f t="shared" si="16"/>
        <v>0</v>
      </c>
      <c r="D66" s="25">
        <f t="shared" si="16"/>
        <v>0</v>
      </c>
      <c r="E66" s="40">
        <v>1.5</v>
      </c>
      <c r="F66" s="25">
        <f t="shared" si="18"/>
        <v>0</v>
      </c>
      <c r="G66" s="25">
        <f t="shared" si="19"/>
        <v>0</v>
      </c>
      <c r="H66" s="26">
        <f t="shared" si="17"/>
        <v>0.05</v>
      </c>
      <c r="I66" s="27">
        <f t="shared" si="20"/>
        <v>0</v>
      </c>
      <c r="J66" s="25">
        <f t="shared" si="21"/>
        <v>0</v>
      </c>
      <c r="K66" s="28"/>
      <c r="L66" s="39">
        <f t="shared" si="22"/>
        <v>0</v>
      </c>
      <c r="M66" s="25">
        <f t="shared" si="23"/>
        <v>0</v>
      </c>
      <c r="O66" s="39">
        <f t="shared" si="24"/>
        <v>0</v>
      </c>
      <c r="P66" s="25">
        <f t="shared" si="25"/>
        <v>0</v>
      </c>
      <c r="R66" s="39">
        <f t="shared" si="26"/>
        <v>0</v>
      </c>
      <c r="S66" s="25">
        <f t="shared" si="27"/>
        <v>0</v>
      </c>
      <c r="U66" s="39">
        <f t="shared" si="28"/>
        <v>0</v>
      </c>
      <c r="V66" s="25">
        <f t="shared" si="29"/>
        <v>0</v>
      </c>
    </row>
    <row r="67" spans="1:22" ht="13.5" thickBot="1" x14ac:dyDescent="0.25">
      <c r="B67" s="42" t="s">
        <v>14</v>
      </c>
      <c r="C67" s="31">
        <f>SUM(C43:C66)</f>
        <v>4952.964143365878</v>
      </c>
      <c r="D67" s="31">
        <f>SUM(D43:D66)</f>
        <v>569.11305833500001</v>
      </c>
      <c r="E67" s="31"/>
      <c r="F67" s="31">
        <f>SUM(F43:F66)</f>
        <v>682.61313813250013</v>
      </c>
      <c r="G67" s="31">
        <f>SUM(G43:G66)</f>
        <v>5635.5772814983784</v>
      </c>
      <c r="H67" s="32"/>
      <c r="I67" s="31">
        <f>SUM(I43:I66)</f>
        <v>386.14434478192788</v>
      </c>
      <c r="J67" s="31">
        <f>SUM(J43:J66)</f>
        <v>5135.9328569189511</v>
      </c>
      <c r="K67" s="19"/>
      <c r="L67" s="31">
        <f>SUM(L43:L66)</f>
        <v>307.15743822198982</v>
      </c>
      <c r="M67" s="31">
        <f>SUM(M43:M66)</f>
        <v>4828.7754186969605</v>
      </c>
      <c r="O67" s="31">
        <f>SUM(O43:O66)</f>
        <v>278.87248992511689</v>
      </c>
      <c r="P67" s="31">
        <f>SUM(P43:P66)</f>
        <v>4549.9029287718431</v>
      </c>
      <c r="R67" s="31">
        <f>SUM(R43:R66)</f>
        <v>258.80055576254108</v>
      </c>
      <c r="S67" s="31">
        <f>SUM(S43:S66)</f>
        <v>4291.1023730093011</v>
      </c>
      <c r="U67" s="31">
        <f>SUM(U43:U66)</f>
        <v>241.23207402955717</v>
      </c>
      <c r="V67" s="31">
        <f>SUM(V43:V66)</f>
        <v>4049.8702989797448</v>
      </c>
    </row>
    <row r="68" spans="1:22" ht="12" thickTop="1" x14ac:dyDescent="0.2">
      <c r="D68" s="38"/>
      <c r="E68" s="38"/>
      <c r="F68" s="38"/>
      <c r="K68" s="1"/>
      <c r="L68" s="1"/>
      <c r="M68" s="1"/>
    </row>
    <row r="69" spans="1:22" ht="12.75" x14ac:dyDescent="0.2">
      <c r="B69" s="3" t="s">
        <v>48</v>
      </c>
    </row>
    <row r="71" spans="1:22" ht="12.75" x14ac:dyDescent="0.2">
      <c r="B71" s="8"/>
      <c r="C71" s="68" t="s">
        <v>8</v>
      </c>
      <c r="D71" s="69"/>
      <c r="E71" s="69"/>
      <c r="F71" s="11" t="s">
        <v>21</v>
      </c>
      <c r="G71" s="11" t="s">
        <v>18</v>
      </c>
      <c r="H71" s="69"/>
      <c r="I71" s="10">
        <v>2019</v>
      </c>
      <c r="J71" s="11">
        <v>2019</v>
      </c>
      <c r="L71" s="10">
        <v>2020</v>
      </c>
      <c r="M71" s="11">
        <v>2020</v>
      </c>
      <c r="O71" s="10">
        <v>2021</v>
      </c>
      <c r="P71" s="11">
        <v>2021</v>
      </c>
      <c r="R71" s="10">
        <v>2022</v>
      </c>
      <c r="S71" s="11">
        <v>2022</v>
      </c>
      <c r="U71" s="10">
        <v>2023</v>
      </c>
      <c r="V71" s="11">
        <v>2023</v>
      </c>
    </row>
    <row r="72" spans="1:22" ht="12.75" x14ac:dyDescent="0.2">
      <c r="B72" s="15" t="s">
        <v>11</v>
      </c>
      <c r="C72" s="70" t="s">
        <v>9</v>
      </c>
      <c r="D72" s="71" t="s">
        <v>17</v>
      </c>
      <c r="E72" s="72" t="s">
        <v>32</v>
      </c>
      <c r="F72" s="14" t="s">
        <v>22</v>
      </c>
      <c r="G72" s="14" t="s">
        <v>19</v>
      </c>
      <c r="H72" s="72" t="s">
        <v>10</v>
      </c>
      <c r="I72" s="14" t="s">
        <v>11</v>
      </c>
      <c r="J72" s="14" t="s">
        <v>20</v>
      </c>
      <c r="L72" s="14" t="s">
        <v>11</v>
      </c>
      <c r="M72" s="14" t="s">
        <v>20</v>
      </c>
      <c r="O72" s="14" t="s">
        <v>11</v>
      </c>
      <c r="P72" s="14" t="s">
        <v>20</v>
      </c>
      <c r="R72" s="14" t="s">
        <v>11</v>
      </c>
      <c r="S72" s="14" t="s">
        <v>20</v>
      </c>
      <c r="U72" s="14" t="s">
        <v>11</v>
      </c>
      <c r="V72" s="14" t="s">
        <v>20</v>
      </c>
    </row>
    <row r="73" spans="1:22" ht="12.75" x14ac:dyDescent="0.2">
      <c r="B73" s="16" t="s">
        <v>23</v>
      </c>
      <c r="C73" s="73" t="s">
        <v>15</v>
      </c>
      <c r="D73" s="74" t="s">
        <v>12</v>
      </c>
      <c r="E73" s="74" t="s">
        <v>33</v>
      </c>
      <c r="F73" s="18"/>
      <c r="G73" s="18"/>
      <c r="H73" s="80" t="s">
        <v>13</v>
      </c>
      <c r="I73" s="16"/>
      <c r="J73" s="16"/>
      <c r="K73" s="19"/>
      <c r="L73" s="16"/>
      <c r="M73" s="16"/>
      <c r="O73" s="16"/>
      <c r="P73" s="16"/>
      <c r="R73" s="16"/>
      <c r="S73" s="16"/>
      <c r="U73" s="16"/>
      <c r="V73" s="16"/>
    </row>
    <row r="74" spans="1:22" ht="12.75" x14ac:dyDescent="0.2">
      <c r="B74" s="11"/>
      <c r="C74" s="75"/>
      <c r="D74" s="76"/>
      <c r="E74" s="76"/>
      <c r="F74" s="22"/>
      <c r="G74" s="22"/>
      <c r="H74" s="72"/>
      <c r="I74" s="44"/>
      <c r="J74" s="8"/>
      <c r="K74" s="19"/>
      <c r="L74" s="8"/>
      <c r="M74" s="8"/>
      <c r="O74" s="8"/>
      <c r="P74" s="8"/>
      <c r="R74" s="8"/>
      <c r="S74" s="8"/>
      <c r="U74" s="8"/>
      <c r="V74" s="8"/>
    </row>
    <row r="75" spans="1:22" ht="12.75" x14ac:dyDescent="0.2">
      <c r="A75" s="23"/>
      <c r="B75" s="41">
        <f>B43</f>
        <v>1</v>
      </c>
      <c r="C75" s="77"/>
      <c r="D75" s="77"/>
      <c r="E75" s="78"/>
      <c r="F75" s="25">
        <f t="shared" ref="F75:G98" si="30">F43-F11</f>
        <v>0</v>
      </c>
      <c r="G75" s="25">
        <f t="shared" si="30"/>
        <v>0</v>
      </c>
      <c r="H75" s="81"/>
      <c r="I75" s="27">
        <f t="shared" ref="I75:J98" si="31">I43-I11</f>
        <v>0</v>
      </c>
      <c r="J75" s="25">
        <f t="shared" si="31"/>
        <v>0</v>
      </c>
      <c r="K75" s="28"/>
      <c r="L75" s="39">
        <f t="shared" ref="L75:M98" si="32">L43-L11</f>
        <v>0</v>
      </c>
      <c r="M75" s="25">
        <f t="shared" si="32"/>
        <v>0</v>
      </c>
      <c r="O75" s="39">
        <f t="shared" ref="O75:P98" si="33">O43-O11</f>
        <v>0</v>
      </c>
      <c r="P75" s="25">
        <f t="shared" si="33"/>
        <v>0</v>
      </c>
      <c r="R75" s="39">
        <f t="shared" ref="R75:S98" si="34">R43-R11</f>
        <v>0</v>
      </c>
      <c r="S75" s="25">
        <f t="shared" si="34"/>
        <v>0</v>
      </c>
      <c r="U75" s="39">
        <f t="shared" ref="U75:V98" si="35">U43-U11</f>
        <v>0</v>
      </c>
      <c r="V75" s="25">
        <f t="shared" si="35"/>
        <v>0</v>
      </c>
    </row>
    <row r="76" spans="1:22" ht="12.75" x14ac:dyDescent="0.2">
      <c r="A76" s="23"/>
      <c r="B76" s="41">
        <f t="shared" ref="B76" si="36">B44</f>
        <v>51</v>
      </c>
      <c r="C76" s="77"/>
      <c r="D76" s="77"/>
      <c r="E76" s="78"/>
      <c r="F76" s="25">
        <f t="shared" si="30"/>
        <v>345.68950594500006</v>
      </c>
      <c r="G76" s="25">
        <f t="shared" si="30"/>
        <v>345.68950594500029</v>
      </c>
      <c r="H76" s="81"/>
      <c r="I76" s="27">
        <f t="shared" si="31"/>
        <v>20.741370356700031</v>
      </c>
      <c r="J76" s="25">
        <f t="shared" si="31"/>
        <v>-20.741370356699917</v>
      </c>
      <c r="K76" s="28"/>
      <c r="L76" s="39">
        <f t="shared" si="32"/>
        <v>-1.244482221401995</v>
      </c>
      <c r="M76" s="25">
        <f t="shared" si="32"/>
        <v>-19.496888135297922</v>
      </c>
      <c r="O76" s="39">
        <f t="shared" si="33"/>
        <v>-1.1698132881178651</v>
      </c>
      <c r="P76" s="25">
        <f t="shared" si="33"/>
        <v>-18.327074847180029</v>
      </c>
      <c r="R76" s="39">
        <f t="shared" si="34"/>
        <v>-1.0996244908307915</v>
      </c>
      <c r="S76" s="25">
        <f t="shared" si="34"/>
        <v>-17.227450356348982</v>
      </c>
      <c r="U76" s="39">
        <f t="shared" si="35"/>
        <v>-1.0336470213809434</v>
      </c>
      <c r="V76" s="25">
        <f t="shared" si="35"/>
        <v>-16.193803334967924</v>
      </c>
    </row>
    <row r="77" spans="1:22" ht="12.75" x14ac:dyDescent="0.2">
      <c r="A77" s="23"/>
      <c r="B77" s="41" t="str">
        <f t="shared" ref="B77" si="37">B45</f>
        <v>51-CWIP</v>
      </c>
      <c r="C77" s="77"/>
      <c r="D77" s="77"/>
      <c r="E77" s="78"/>
      <c r="F77" s="25">
        <f t="shared" si="30"/>
        <v>0</v>
      </c>
      <c r="G77" s="25">
        <f t="shared" si="30"/>
        <v>0</v>
      </c>
      <c r="H77" s="81"/>
      <c r="I77" s="27">
        <f t="shared" si="31"/>
        <v>0</v>
      </c>
      <c r="J77" s="25">
        <f t="shared" si="31"/>
        <v>0</v>
      </c>
      <c r="K77" s="28"/>
      <c r="L77" s="39">
        <f t="shared" si="32"/>
        <v>0</v>
      </c>
      <c r="M77" s="25">
        <f t="shared" si="32"/>
        <v>0</v>
      </c>
      <c r="O77" s="39">
        <f t="shared" si="33"/>
        <v>0</v>
      </c>
      <c r="P77" s="25">
        <f t="shared" si="33"/>
        <v>0</v>
      </c>
      <c r="R77" s="39">
        <f t="shared" si="34"/>
        <v>0</v>
      </c>
      <c r="S77" s="25">
        <f t="shared" si="34"/>
        <v>0</v>
      </c>
      <c r="U77" s="39">
        <f t="shared" si="35"/>
        <v>0</v>
      </c>
      <c r="V77" s="25">
        <f t="shared" si="35"/>
        <v>0</v>
      </c>
    </row>
    <row r="78" spans="1:22" ht="12.75" x14ac:dyDescent="0.2">
      <c r="A78" s="23"/>
      <c r="B78" s="41">
        <f t="shared" ref="B78" si="38">B46</f>
        <v>2</v>
      </c>
      <c r="C78" s="77"/>
      <c r="D78" s="77"/>
      <c r="E78" s="78"/>
      <c r="F78" s="25">
        <f t="shared" si="30"/>
        <v>0</v>
      </c>
      <c r="G78" s="25">
        <f t="shared" si="30"/>
        <v>0</v>
      </c>
      <c r="H78" s="81"/>
      <c r="I78" s="27">
        <f t="shared" si="31"/>
        <v>0</v>
      </c>
      <c r="J78" s="25">
        <f t="shared" si="31"/>
        <v>0</v>
      </c>
      <c r="K78" s="28"/>
      <c r="L78" s="39">
        <f t="shared" si="32"/>
        <v>0</v>
      </c>
      <c r="M78" s="25">
        <f t="shared" si="32"/>
        <v>0</v>
      </c>
      <c r="O78" s="39">
        <f t="shared" si="33"/>
        <v>0</v>
      </c>
      <c r="P78" s="25">
        <f t="shared" si="33"/>
        <v>0</v>
      </c>
      <c r="R78" s="39">
        <f t="shared" si="34"/>
        <v>0</v>
      </c>
      <c r="S78" s="25">
        <f t="shared" si="34"/>
        <v>0</v>
      </c>
      <c r="U78" s="39">
        <f t="shared" si="35"/>
        <v>0</v>
      </c>
      <c r="V78" s="25">
        <f t="shared" si="35"/>
        <v>0</v>
      </c>
    </row>
    <row r="79" spans="1:22" ht="12.75" x14ac:dyDescent="0.2">
      <c r="A79" s="23"/>
      <c r="B79" s="41">
        <f t="shared" ref="B79" si="39">B47</f>
        <v>6</v>
      </c>
      <c r="C79" s="77"/>
      <c r="D79" s="77"/>
      <c r="E79" s="78"/>
      <c r="F79" s="25">
        <f t="shared" si="30"/>
        <v>0</v>
      </c>
      <c r="G79" s="25">
        <f t="shared" si="30"/>
        <v>0</v>
      </c>
      <c r="H79" s="81"/>
      <c r="I79" s="27">
        <f t="shared" si="31"/>
        <v>0</v>
      </c>
      <c r="J79" s="25">
        <f t="shared" si="31"/>
        <v>0</v>
      </c>
      <c r="K79" s="28"/>
      <c r="L79" s="39">
        <f t="shared" si="32"/>
        <v>0</v>
      </c>
      <c r="M79" s="25">
        <f t="shared" si="32"/>
        <v>0</v>
      </c>
      <c r="O79" s="39">
        <f t="shared" si="33"/>
        <v>0</v>
      </c>
      <c r="P79" s="25">
        <f t="shared" si="33"/>
        <v>0</v>
      </c>
      <c r="R79" s="39">
        <f t="shared" si="34"/>
        <v>0</v>
      </c>
      <c r="S79" s="25">
        <f t="shared" si="34"/>
        <v>0</v>
      </c>
      <c r="U79" s="39">
        <f t="shared" si="35"/>
        <v>0</v>
      </c>
      <c r="V79" s="25">
        <f t="shared" si="35"/>
        <v>0</v>
      </c>
    </row>
    <row r="80" spans="1:22" ht="12.75" x14ac:dyDescent="0.2">
      <c r="A80" s="23"/>
      <c r="B80" s="41">
        <f t="shared" ref="B80" si="40">B48</f>
        <v>8</v>
      </c>
      <c r="C80" s="77"/>
      <c r="D80" s="77"/>
      <c r="E80" s="78"/>
      <c r="F80" s="25">
        <f t="shared" si="30"/>
        <v>4.223870419999999</v>
      </c>
      <c r="G80" s="25">
        <f t="shared" si="30"/>
        <v>4.2238704199999972</v>
      </c>
      <c r="H80" s="81"/>
      <c r="I80" s="27">
        <f t="shared" si="31"/>
        <v>0.84477408399999998</v>
      </c>
      <c r="J80" s="25">
        <f t="shared" si="31"/>
        <v>-0.84477408400000087</v>
      </c>
      <c r="K80" s="28"/>
      <c r="L80" s="39">
        <f t="shared" si="32"/>
        <v>-0.16895481680000035</v>
      </c>
      <c r="M80" s="25">
        <f t="shared" si="32"/>
        <v>-0.67581926720000141</v>
      </c>
      <c r="O80" s="39">
        <f t="shared" si="33"/>
        <v>-0.13516385344000037</v>
      </c>
      <c r="P80" s="25">
        <f t="shared" si="33"/>
        <v>-0.54065541376000148</v>
      </c>
      <c r="R80" s="39">
        <f t="shared" si="34"/>
        <v>-0.10813108275200034</v>
      </c>
      <c r="S80" s="25">
        <f t="shared" si="34"/>
        <v>-0.43252433100800136</v>
      </c>
      <c r="U80" s="39">
        <f t="shared" si="35"/>
        <v>-8.6504866201600361E-2</v>
      </c>
      <c r="V80" s="25">
        <f t="shared" si="35"/>
        <v>-0.34601946480640144</v>
      </c>
    </row>
    <row r="81" spans="1:22" ht="12.75" x14ac:dyDescent="0.2">
      <c r="A81" s="23"/>
      <c r="B81" s="41" t="str">
        <f t="shared" ref="B81" si="41">B49</f>
        <v>8- CWIP</v>
      </c>
      <c r="C81" s="77"/>
      <c r="D81" s="77"/>
      <c r="E81" s="78"/>
      <c r="F81" s="25">
        <f t="shared" si="30"/>
        <v>0</v>
      </c>
      <c r="G81" s="25">
        <f t="shared" si="30"/>
        <v>0</v>
      </c>
      <c r="H81" s="81"/>
      <c r="I81" s="27">
        <f t="shared" si="31"/>
        <v>0</v>
      </c>
      <c r="J81" s="25">
        <f t="shared" si="31"/>
        <v>0</v>
      </c>
      <c r="K81" s="28"/>
      <c r="L81" s="39">
        <f t="shared" si="32"/>
        <v>0</v>
      </c>
      <c r="M81" s="25">
        <f t="shared" si="32"/>
        <v>0</v>
      </c>
      <c r="O81" s="39">
        <f t="shared" si="33"/>
        <v>0</v>
      </c>
      <c r="P81" s="25">
        <f t="shared" si="33"/>
        <v>0</v>
      </c>
      <c r="R81" s="39">
        <f t="shared" si="34"/>
        <v>0</v>
      </c>
      <c r="S81" s="25">
        <f t="shared" si="34"/>
        <v>0</v>
      </c>
      <c r="U81" s="39">
        <f t="shared" si="35"/>
        <v>0</v>
      </c>
      <c r="V81" s="25">
        <f t="shared" si="35"/>
        <v>0</v>
      </c>
    </row>
    <row r="82" spans="1:22" ht="12.75" x14ac:dyDescent="0.2">
      <c r="A82" s="23"/>
      <c r="B82" s="41">
        <f t="shared" ref="B82" si="42">B50</f>
        <v>10</v>
      </c>
      <c r="C82" s="77"/>
      <c r="D82" s="77"/>
      <c r="E82" s="78"/>
      <c r="F82" s="25">
        <f t="shared" si="30"/>
        <v>3.1179465699999995</v>
      </c>
      <c r="G82" s="25">
        <f t="shared" si="30"/>
        <v>3.1179465700000009</v>
      </c>
      <c r="H82" s="81"/>
      <c r="I82" s="27">
        <f t="shared" si="31"/>
        <v>0.93538397100000026</v>
      </c>
      <c r="J82" s="25">
        <f t="shared" si="31"/>
        <v>-0.93538397100000026</v>
      </c>
      <c r="K82" s="28"/>
      <c r="L82" s="39">
        <f t="shared" si="32"/>
        <v>-0.2806151912999999</v>
      </c>
      <c r="M82" s="25">
        <f t="shared" si="32"/>
        <v>-0.65476877970000125</v>
      </c>
      <c r="O82" s="39">
        <f t="shared" si="33"/>
        <v>-0.19643063391000037</v>
      </c>
      <c r="P82" s="25">
        <f t="shared" si="33"/>
        <v>-0.45833814579000176</v>
      </c>
      <c r="R82" s="39">
        <f t="shared" si="34"/>
        <v>-0.13750144373700035</v>
      </c>
      <c r="S82" s="25">
        <f t="shared" si="34"/>
        <v>-0.3208367020530023</v>
      </c>
      <c r="U82" s="39">
        <f t="shared" si="35"/>
        <v>-9.625101061590069E-2</v>
      </c>
      <c r="V82" s="25">
        <f t="shared" si="35"/>
        <v>-0.22458569143710161</v>
      </c>
    </row>
    <row r="83" spans="1:22" ht="12.75" x14ac:dyDescent="0.2">
      <c r="A83" s="23"/>
      <c r="B83" s="41" t="str">
        <f t="shared" ref="B83" si="43">B51</f>
        <v>10-CWIP</v>
      </c>
      <c r="C83" s="77"/>
      <c r="D83" s="77"/>
      <c r="E83" s="78"/>
      <c r="F83" s="25">
        <f t="shared" si="30"/>
        <v>0</v>
      </c>
      <c r="G83" s="25">
        <f t="shared" si="30"/>
        <v>0</v>
      </c>
      <c r="H83" s="81"/>
      <c r="I83" s="27">
        <f t="shared" si="31"/>
        <v>0</v>
      </c>
      <c r="J83" s="25">
        <f t="shared" si="31"/>
        <v>0</v>
      </c>
      <c r="K83" s="28"/>
      <c r="L83" s="39">
        <f t="shared" si="32"/>
        <v>0</v>
      </c>
      <c r="M83" s="25">
        <f t="shared" si="32"/>
        <v>0</v>
      </c>
      <c r="O83" s="39">
        <f t="shared" si="33"/>
        <v>0</v>
      </c>
      <c r="P83" s="25">
        <f t="shared" si="33"/>
        <v>0</v>
      </c>
      <c r="R83" s="39">
        <f t="shared" si="34"/>
        <v>0</v>
      </c>
      <c r="S83" s="25">
        <f t="shared" si="34"/>
        <v>0</v>
      </c>
      <c r="U83" s="39">
        <f t="shared" si="35"/>
        <v>0</v>
      </c>
      <c r="V83" s="25">
        <f t="shared" si="35"/>
        <v>0</v>
      </c>
    </row>
    <row r="84" spans="1:22" ht="12.75" x14ac:dyDescent="0.2">
      <c r="A84" s="23"/>
      <c r="B84" s="41">
        <f t="shared" ref="B84" si="44">B52</f>
        <v>12</v>
      </c>
      <c r="C84" s="77"/>
      <c r="D84" s="77"/>
      <c r="E84" s="78"/>
      <c r="F84" s="25">
        <f t="shared" si="30"/>
        <v>10.321404500000007</v>
      </c>
      <c r="G84" s="25">
        <f t="shared" si="30"/>
        <v>10.321404500000007</v>
      </c>
      <c r="H84" s="81"/>
      <c r="I84" s="27">
        <f t="shared" si="31"/>
        <v>10.321404500000007</v>
      </c>
      <c r="J84" s="25">
        <f t="shared" si="31"/>
        <v>-10.321404500000007</v>
      </c>
      <c r="K84" s="28"/>
      <c r="L84" s="39">
        <f t="shared" si="32"/>
        <v>-10.321404500000007</v>
      </c>
      <c r="M84" s="25">
        <f t="shared" si="32"/>
        <v>0</v>
      </c>
      <c r="O84" s="39">
        <f t="shared" si="33"/>
        <v>0</v>
      </c>
      <c r="P84" s="25">
        <f t="shared" si="33"/>
        <v>0</v>
      </c>
      <c r="R84" s="39">
        <f t="shared" si="34"/>
        <v>0</v>
      </c>
      <c r="S84" s="25">
        <f t="shared" si="34"/>
        <v>0</v>
      </c>
      <c r="U84" s="39">
        <f t="shared" si="35"/>
        <v>0</v>
      </c>
      <c r="V84" s="25">
        <f t="shared" si="35"/>
        <v>0</v>
      </c>
    </row>
    <row r="85" spans="1:22" ht="12.75" x14ac:dyDescent="0.2">
      <c r="A85" s="23"/>
      <c r="B85" s="41" t="str">
        <f t="shared" ref="B85" si="45">B53</f>
        <v>12-CWIP</v>
      </c>
      <c r="C85" s="77"/>
      <c r="D85" s="77"/>
      <c r="E85" s="78"/>
      <c r="F85" s="25">
        <f t="shared" si="30"/>
        <v>0</v>
      </c>
      <c r="G85" s="25">
        <f t="shared" si="30"/>
        <v>0</v>
      </c>
      <c r="H85" s="81"/>
      <c r="I85" s="27">
        <f t="shared" si="31"/>
        <v>0</v>
      </c>
      <c r="J85" s="25">
        <f t="shared" si="31"/>
        <v>0</v>
      </c>
      <c r="K85" s="28"/>
      <c r="L85" s="39">
        <f t="shared" si="32"/>
        <v>0</v>
      </c>
      <c r="M85" s="25">
        <f t="shared" si="32"/>
        <v>0</v>
      </c>
      <c r="O85" s="39">
        <f t="shared" si="33"/>
        <v>0</v>
      </c>
      <c r="P85" s="25">
        <f t="shared" si="33"/>
        <v>0</v>
      </c>
      <c r="R85" s="39">
        <f t="shared" si="34"/>
        <v>0</v>
      </c>
      <c r="S85" s="25">
        <f t="shared" si="34"/>
        <v>0</v>
      </c>
      <c r="U85" s="39">
        <f t="shared" si="35"/>
        <v>0</v>
      </c>
      <c r="V85" s="25">
        <f t="shared" si="35"/>
        <v>0</v>
      </c>
    </row>
    <row r="86" spans="1:22" ht="12.75" x14ac:dyDescent="0.2">
      <c r="A86" s="23"/>
      <c r="B86" s="41">
        <f t="shared" ref="B86" si="46">B54</f>
        <v>17</v>
      </c>
      <c r="C86" s="77"/>
      <c r="D86" s="77"/>
      <c r="E86" s="78"/>
      <c r="F86" s="25">
        <f t="shared" si="30"/>
        <v>0</v>
      </c>
      <c r="G86" s="25">
        <f t="shared" si="30"/>
        <v>0</v>
      </c>
      <c r="H86" s="81"/>
      <c r="I86" s="27">
        <f t="shared" si="31"/>
        <v>0</v>
      </c>
      <c r="J86" s="25">
        <f t="shared" si="31"/>
        <v>0</v>
      </c>
      <c r="K86" s="28"/>
      <c r="L86" s="39">
        <f t="shared" si="32"/>
        <v>0</v>
      </c>
      <c r="M86" s="25">
        <f t="shared" si="32"/>
        <v>0</v>
      </c>
      <c r="O86" s="39">
        <f t="shared" si="33"/>
        <v>0</v>
      </c>
      <c r="P86" s="25">
        <f t="shared" si="33"/>
        <v>0</v>
      </c>
      <c r="R86" s="39">
        <f t="shared" si="34"/>
        <v>0</v>
      </c>
      <c r="S86" s="25">
        <f t="shared" si="34"/>
        <v>0</v>
      </c>
      <c r="U86" s="39">
        <f t="shared" si="35"/>
        <v>0</v>
      </c>
      <c r="V86" s="25">
        <f t="shared" si="35"/>
        <v>0</v>
      </c>
    </row>
    <row r="87" spans="1:22" ht="12.75" x14ac:dyDescent="0.2">
      <c r="A87" s="23"/>
      <c r="B87" s="41">
        <f t="shared" ref="B87" si="47">B55</f>
        <v>38</v>
      </c>
      <c r="C87" s="77"/>
      <c r="D87" s="77"/>
      <c r="E87" s="78"/>
      <c r="F87" s="25">
        <f t="shared" si="30"/>
        <v>0.5</v>
      </c>
      <c r="G87" s="25">
        <f t="shared" si="30"/>
        <v>0.5</v>
      </c>
      <c r="H87" s="81"/>
      <c r="I87" s="27">
        <f t="shared" si="31"/>
        <v>0.14999999999999991</v>
      </c>
      <c r="J87" s="25">
        <f t="shared" si="31"/>
        <v>-0.14999999999999947</v>
      </c>
      <c r="K87" s="28"/>
      <c r="L87" s="39">
        <f t="shared" si="32"/>
        <v>-4.4999999999999818E-2</v>
      </c>
      <c r="M87" s="25">
        <f t="shared" si="32"/>
        <v>-0.10499999999999976</v>
      </c>
      <c r="O87" s="39">
        <f t="shared" si="33"/>
        <v>-3.1499999999999972E-2</v>
      </c>
      <c r="P87" s="25">
        <f t="shared" si="33"/>
        <v>-7.3499999999999899E-2</v>
      </c>
      <c r="R87" s="39">
        <f t="shared" si="34"/>
        <v>-2.2050000000000014E-2</v>
      </c>
      <c r="S87" s="25">
        <f t="shared" si="34"/>
        <v>-5.1449999999999996E-2</v>
      </c>
      <c r="U87" s="39">
        <f t="shared" si="35"/>
        <v>-1.5435000000000004E-2</v>
      </c>
      <c r="V87" s="25">
        <f t="shared" si="35"/>
        <v>-3.6015000000000019E-2</v>
      </c>
    </row>
    <row r="88" spans="1:22" ht="12.75" x14ac:dyDescent="0.2">
      <c r="A88" s="23"/>
      <c r="B88" s="41">
        <f t="shared" ref="B88" si="48">B56</f>
        <v>41</v>
      </c>
      <c r="C88" s="77"/>
      <c r="D88" s="77"/>
      <c r="E88" s="78"/>
      <c r="F88" s="25">
        <f t="shared" si="30"/>
        <v>28.245629529999981</v>
      </c>
      <c r="G88" s="25">
        <f t="shared" si="30"/>
        <v>28.245629529999981</v>
      </c>
      <c r="H88" s="81"/>
      <c r="I88" s="27">
        <f t="shared" si="31"/>
        <v>7.0614073824999952</v>
      </c>
      <c r="J88" s="25">
        <f t="shared" si="31"/>
        <v>-7.0614073824999934</v>
      </c>
      <c r="K88" s="28"/>
      <c r="L88" s="39">
        <f t="shared" si="32"/>
        <v>-1.7653518456249984</v>
      </c>
      <c r="M88" s="25">
        <f t="shared" si="32"/>
        <v>-5.2960555368749951</v>
      </c>
      <c r="O88" s="39">
        <f t="shared" si="33"/>
        <v>-1.3240138842187488</v>
      </c>
      <c r="P88" s="25">
        <f t="shared" si="33"/>
        <v>-3.9720416526562481</v>
      </c>
      <c r="R88" s="39">
        <f t="shared" si="34"/>
        <v>-0.99301041316406202</v>
      </c>
      <c r="S88" s="25">
        <f t="shared" si="34"/>
        <v>-2.979031239492187</v>
      </c>
      <c r="U88" s="39">
        <f t="shared" si="35"/>
        <v>-0.74475780987304674</v>
      </c>
      <c r="V88" s="25">
        <f t="shared" si="35"/>
        <v>-2.234273429619142</v>
      </c>
    </row>
    <row r="89" spans="1:22" ht="12.75" x14ac:dyDescent="0.2">
      <c r="A89" s="23"/>
      <c r="B89" s="41" t="str">
        <f t="shared" ref="B89" si="49">B57</f>
        <v>41-CWIP</v>
      </c>
      <c r="C89" s="77"/>
      <c r="D89" s="77"/>
      <c r="E89" s="78"/>
      <c r="F89" s="25">
        <f t="shared" si="30"/>
        <v>0</v>
      </c>
      <c r="G89" s="25">
        <f t="shared" si="30"/>
        <v>0</v>
      </c>
      <c r="H89" s="81"/>
      <c r="I89" s="27">
        <f t="shared" si="31"/>
        <v>0</v>
      </c>
      <c r="J89" s="25">
        <f t="shared" si="31"/>
        <v>0</v>
      </c>
      <c r="K89" s="28"/>
      <c r="L89" s="39">
        <f t="shared" si="32"/>
        <v>0</v>
      </c>
      <c r="M89" s="25">
        <f t="shared" si="32"/>
        <v>0</v>
      </c>
      <c r="O89" s="39">
        <f t="shared" si="33"/>
        <v>0</v>
      </c>
      <c r="P89" s="25">
        <f t="shared" si="33"/>
        <v>0</v>
      </c>
      <c r="R89" s="39">
        <f t="shared" si="34"/>
        <v>0</v>
      </c>
      <c r="S89" s="25">
        <f t="shared" si="34"/>
        <v>0</v>
      </c>
      <c r="U89" s="39">
        <f t="shared" si="35"/>
        <v>0</v>
      </c>
      <c r="V89" s="25">
        <f t="shared" si="35"/>
        <v>0</v>
      </c>
    </row>
    <row r="90" spans="1:22" ht="12.75" hidden="1" x14ac:dyDescent="0.2">
      <c r="A90" s="23"/>
      <c r="B90" s="41">
        <f t="shared" ref="B90" si="50">B58</f>
        <v>13</v>
      </c>
      <c r="C90" s="77"/>
      <c r="D90" s="77"/>
      <c r="E90" s="78"/>
      <c r="F90" s="25">
        <f t="shared" si="30"/>
        <v>0</v>
      </c>
      <c r="G90" s="25">
        <f t="shared" si="30"/>
        <v>0</v>
      </c>
      <c r="H90" s="81"/>
      <c r="I90" s="27">
        <f t="shared" si="31"/>
        <v>0</v>
      </c>
      <c r="J90" s="25">
        <f t="shared" si="31"/>
        <v>0</v>
      </c>
      <c r="K90" s="28"/>
      <c r="L90" s="39">
        <f t="shared" si="32"/>
        <v>0</v>
      </c>
      <c r="M90" s="25">
        <f t="shared" si="32"/>
        <v>0</v>
      </c>
      <c r="O90" s="39">
        <f t="shared" si="33"/>
        <v>0</v>
      </c>
      <c r="P90" s="25">
        <f t="shared" si="33"/>
        <v>0</v>
      </c>
      <c r="R90" s="39">
        <f t="shared" si="34"/>
        <v>0</v>
      </c>
      <c r="S90" s="25">
        <f t="shared" si="34"/>
        <v>0</v>
      </c>
      <c r="U90" s="39">
        <f t="shared" si="35"/>
        <v>0</v>
      </c>
      <c r="V90" s="25">
        <f t="shared" si="35"/>
        <v>0</v>
      </c>
    </row>
    <row r="91" spans="1:22" ht="12.75" x14ac:dyDescent="0.2">
      <c r="A91" s="23"/>
      <c r="B91" s="41">
        <f t="shared" ref="B91" si="51">B59</f>
        <v>3</v>
      </c>
      <c r="C91" s="77"/>
      <c r="D91" s="77"/>
      <c r="E91" s="78"/>
      <c r="F91" s="25">
        <f t="shared" si="30"/>
        <v>0</v>
      </c>
      <c r="G91" s="25">
        <f t="shared" si="30"/>
        <v>0</v>
      </c>
      <c r="H91" s="81"/>
      <c r="I91" s="27">
        <f t="shared" si="31"/>
        <v>0</v>
      </c>
      <c r="J91" s="25">
        <f t="shared" si="31"/>
        <v>0</v>
      </c>
      <c r="K91" s="28"/>
      <c r="L91" s="39">
        <f t="shared" si="32"/>
        <v>0</v>
      </c>
      <c r="M91" s="25">
        <f t="shared" si="32"/>
        <v>0</v>
      </c>
      <c r="O91" s="39">
        <f t="shared" si="33"/>
        <v>0</v>
      </c>
      <c r="P91" s="25">
        <f t="shared" si="33"/>
        <v>0</v>
      </c>
      <c r="R91" s="39">
        <f t="shared" si="34"/>
        <v>0</v>
      </c>
      <c r="S91" s="25">
        <f t="shared" si="34"/>
        <v>0</v>
      </c>
      <c r="U91" s="39">
        <f t="shared" si="35"/>
        <v>0</v>
      </c>
      <c r="V91" s="25">
        <f t="shared" si="35"/>
        <v>0</v>
      </c>
    </row>
    <row r="92" spans="1:22" ht="12.75" x14ac:dyDescent="0.2">
      <c r="A92" s="23"/>
      <c r="B92" s="41">
        <f t="shared" ref="B92" si="52">B60</f>
        <v>45</v>
      </c>
      <c r="C92" s="77"/>
      <c r="D92" s="77"/>
      <c r="E92" s="78"/>
      <c r="F92" s="25">
        <f t="shared" si="30"/>
        <v>0</v>
      </c>
      <c r="G92" s="25">
        <f t="shared" si="30"/>
        <v>0</v>
      </c>
      <c r="H92" s="81"/>
      <c r="I92" s="27">
        <f t="shared" si="31"/>
        <v>0</v>
      </c>
      <c r="J92" s="25">
        <f t="shared" si="31"/>
        <v>0</v>
      </c>
      <c r="K92" s="28"/>
      <c r="L92" s="39">
        <f t="shared" si="32"/>
        <v>0</v>
      </c>
      <c r="M92" s="25">
        <f t="shared" si="32"/>
        <v>0</v>
      </c>
      <c r="O92" s="39">
        <f t="shared" si="33"/>
        <v>0</v>
      </c>
      <c r="P92" s="25">
        <f t="shared" si="33"/>
        <v>0</v>
      </c>
      <c r="R92" s="39">
        <f t="shared" si="34"/>
        <v>0</v>
      </c>
      <c r="S92" s="25">
        <f t="shared" si="34"/>
        <v>0</v>
      </c>
      <c r="U92" s="39">
        <f t="shared" si="35"/>
        <v>0</v>
      </c>
      <c r="V92" s="25">
        <f t="shared" si="35"/>
        <v>0</v>
      </c>
    </row>
    <row r="93" spans="1:22" ht="12.75" x14ac:dyDescent="0.2">
      <c r="A93" s="23"/>
      <c r="B93" s="41">
        <f t="shared" ref="B93" si="53">B61</f>
        <v>50</v>
      </c>
      <c r="C93" s="77"/>
      <c r="D93" s="77"/>
      <c r="E93" s="78"/>
      <c r="F93" s="25">
        <f t="shared" si="30"/>
        <v>5.9582519999999963</v>
      </c>
      <c r="G93" s="25">
        <f t="shared" si="30"/>
        <v>5.9582519999999963</v>
      </c>
      <c r="H93" s="81"/>
      <c r="I93" s="27">
        <f t="shared" si="31"/>
        <v>3.2770385999999978</v>
      </c>
      <c r="J93" s="25">
        <f t="shared" si="31"/>
        <v>-3.2770385999999982</v>
      </c>
      <c r="K93" s="28"/>
      <c r="L93" s="39">
        <f t="shared" si="32"/>
        <v>-1.8023712299999992</v>
      </c>
      <c r="M93" s="25">
        <f t="shared" si="32"/>
        <v>-1.474667369999999</v>
      </c>
      <c r="O93" s="39">
        <f t="shared" si="33"/>
        <v>-0.81106705349999941</v>
      </c>
      <c r="P93" s="25">
        <f t="shared" si="33"/>
        <v>-0.66360031649999962</v>
      </c>
      <c r="R93" s="39">
        <f t="shared" si="34"/>
        <v>-0.36498017407499989</v>
      </c>
      <c r="S93" s="25">
        <f t="shared" si="34"/>
        <v>-0.29862014242499973</v>
      </c>
      <c r="U93" s="39">
        <f t="shared" si="35"/>
        <v>-0.16424107833374985</v>
      </c>
      <c r="V93" s="25">
        <f t="shared" si="35"/>
        <v>-0.13437906409124989</v>
      </c>
    </row>
    <row r="94" spans="1:22" ht="12.75" x14ac:dyDescent="0.2">
      <c r="A94" s="23"/>
      <c r="B94" s="41" t="str">
        <f t="shared" ref="B94" si="54">B62</f>
        <v>50-CWIP</v>
      </c>
      <c r="C94" s="77"/>
      <c r="D94" s="77"/>
      <c r="E94" s="78"/>
      <c r="F94" s="25">
        <f t="shared" si="30"/>
        <v>0</v>
      </c>
      <c r="G94" s="25">
        <f t="shared" si="30"/>
        <v>0</v>
      </c>
      <c r="H94" s="81"/>
      <c r="I94" s="27">
        <f t="shared" si="31"/>
        <v>0</v>
      </c>
      <c r="J94" s="25">
        <f t="shared" si="31"/>
        <v>0</v>
      </c>
      <c r="K94" s="28"/>
      <c r="L94" s="39">
        <f t="shared" si="32"/>
        <v>0</v>
      </c>
      <c r="M94" s="25">
        <f t="shared" si="32"/>
        <v>0</v>
      </c>
      <c r="O94" s="39">
        <f t="shared" si="33"/>
        <v>0</v>
      </c>
      <c r="P94" s="25">
        <f t="shared" si="33"/>
        <v>0</v>
      </c>
      <c r="R94" s="39">
        <f t="shared" si="34"/>
        <v>0</v>
      </c>
      <c r="S94" s="25">
        <f t="shared" si="34"/>
        <v>0</v>
      </c>
      <c r="U94" s="39">
        <f t="shared" si="35"/>
        <v>0</v>
      </c>
      <c r="V94" s="25">
        <f t="shared" si="35"/>
        <v>0</v>
      </c>
    </row>
    <row r="95" spans="1:22" ht="12.75" hidden="1" x14ac:dyDescent="0.2">
      <c r="A95" s="23"/>
      <c r="B95" s="41">
        <f t="shared" ref="B95" si="55">B63</f>
        <v>0</v>
      </c>
      <c r="C95" s="77"/>
      <c r="D95" s="77"/>
      <c r="E95" s="78"/>
      <c r="F95" s="25">
        <f t="shared" si="30"/>
        <v>0</v>
      </c>
      <c r="G95" s="25">
        <f t="shared" si="30"/>
        <v>0</v>
      </c>
      <c r="H95" s="81"/>
      <c r="I95" s="27">
        <f t="shared" si="31"/>
        <v>0</v>
      </c>
      <c r="J95" s="25">
        <f t="shared" si="31"/>
        <v>0</v>
      </c>
      <c r="K95" s="28"/>
      <c r="L95" s="39">
        <f t="shared" si="32"/>
        <v>0</v>
      </c>
      <c r="M95" s="25">
        <f t="shared" si="32"/>
        <v>0</v>
      </c>
      <c r="O95" s="39">
        <f t="shared" si="33"/>
        <v>0</v>
      </c>
      <c r="P95" s="25">
        <f t="shared" si="33"/>
        <v>0</v>
      </c>
      <c r="R95" s="39">
        <f t="shared" si="34"/>
        <v>0</v>
      </c>
      <c r="S95" s="25">
        <f t="shared" si="34"/>
        <v>0</v>
      </c>
      <c r="U95" s="39">
        <f t="shared" si="35"/>
        <v>0</v>
      </c>
      <c r="V95" s="25">
        <f t="shared" si="35"/>
        <v>0</v>
      </c>
    </row>
    <row r="96" spans="1:22" ht="12.75" hidden="1" x14ac:dyDescent="0.2">
      <c r="A96" s="23"/>
      <c r="B96" s="41">
        <f t="shared" ref="B96" si="56">B64</f>
        <v>0</v>
      </c>
      <c r="C96" s="77"/>
      <c r="D96" s="77"/>
      <c r="E96" s="78"/>
      <c r="F96" s="25">
        <f t="shared" si="30"/>
        <v>0</v>
      </c>
      <c r="G96" s="25">
        <f t="shared" si="30"/>
        <v>0</v>
      </c>
      <c r="H96" s="81"/>
      <c r="I96" s="27">
        <f t="shared" si="31"/>
        <v>0</v>
      </c>
      <c r="J96" s="25">
        <f t="shared" si="31"/>
        <v>0</v>
      </c>
      <c r="K96" s="28"/>
      <c r="L96" s="39">
        <f t="shared" si="32"/>
        <v>0</v>
      </c>
      <c r="M96" s="25">
        <f t="shared" si="32"/>
        <v>0</v>
      </c>
      <c r="O96" s="39">
        <f t="shared" si="33"/>
        <v>0</v>
      </c>
      <c r="P96" s="25">
        <f t="shared" si="33"/>
        <v>0</v>
      </c>
      <c r="R96" s="39">
        <f t="shared" si="34"/>
        <v>0</v>
      </c>
      <c r="S96" s="25">
        <f t="shared" si="34"/>
        <v>0</v>
      </c>
      <c r="U96" s="39">
        <f t="shared" si="35"/>
        <v>0</v>
      </c>
      <c r="V96" s="25">
        <f t="shared" si="35"/>
        <v>0</v>
      </c>
    </row>
    <row r="97" spans="1:22" ht="12.75" x14ac:dyDescent="0.2">
      <c r="A97" s="23"/>
      <c r="B97" s="41">
        <f t="shared" ref="B97" si="57">B65</f>
        <v>14.1</v>
      </c>
      <c r="C97" s="77"/>
      <c r="D97" s="77"/>
      <c r="E97" s="78"/>
      <c r="F97" s="25">
        <f t="shared" si="30"/>
        <v>0</v>
      </c>
      <c r="G97" s="25">
        <f t="shared" si="30"/>
        <v>0</v>
      </c>
      <c r="H97" s="81"/>
      <c r="I97" s="27">
        <f t="shared" si="31"/>
        <v>0</v>
      </c>
      <c r="J97" s="25">
        <f t="shared" si="31"/>
        <v>0</v>
      </c>
      <c r="K97" s="28"/>
      <c r="L97" s="39">
        <f t="shared" si="32"/>
        <v>0</v>
      </c>
      <c r="M97" s="25">
        <f t="shared" si="32"/>
        <v>0</v>
      </c>
      <c r="O97" s="39">
        <f t="shared" si="33"/>
        <v>0</v>
      </c>
      <c r="P97" s="25">
        <f t="shared" si="33"/>
        <v>0</v>
      </c>
      <c r="R97" s="39">
        <f t="shared" si="34"/>
        <v>0</v>
      </c>
      <c r="S97" s="25">
        <f t="shared" si="34"/>
        <v>0</v>
      </c>
      <c r="U97" s="39">
        <f t="shared" si="35"/>
        <v>0</v>
      </c>
      <c r="V97" s="25">
        <f t="shared" si="35"/>
        <v>0</v>
      </c>
    </row>
    <row r="98" spans="1:22" ht="12.75" hidden="1" x14ac:dyDescent="0.2">
      <c r="A98" s="23"/>
      <c r="B98" s="41">
        <f t="shared" ref="B98" si="58">B66</f>
        <v>0</v>
      </c>
      <c r="C98" s="77"/>
      <c r="D98" s="77"/>
      <c r="E98" s="78"/>
      <c r="F98" s="25">
        <f t="shared" si="30"/>
        <v>0</v>
      </c>
      <c r="G98" s="25">
        <f t="shared" si="30"/>
        <v>0</v>
      </c>
      <c r="H98" s="81"/>
      <c r="I98" s="27">
        <f t="shared" si="31"/>
        <v>0</v>
      </c>
      <c r="J98" s="65">
        <f t="shared" si="31"/>
        <v>0</v>
      </c>
      <c r="K98" s="28"/>
      <c r="L98" s="39">
        <f t="shared" si="32"/>
        <v>0</v>
      </c>
      <c r="M98" s="25">
        <f t="shared" si="32"/>
        <v>0</v>
      </c>
      <c r="O98" s="66">
        <f t="shared" si="33"/>
        <v>0</v>
      </c>
      <c r="P98" s="65">
        <f t="shared" si="33"/>
        <v>0</v>
      </c>
      <c r="R98" s="66">
        <f t="shared" si="34"/>
        <v>0</v>
      </c>
      <c r="S98" s="65">
        <f t="shared" si="34"/>
        <v>0</v>
      </c>
      <c r="U98" s="66">
        <f t="shared" si="35"/>
        <v>0</v>
      </c>
      <c r="V98" s="65">
        <f t="shared" si="35"/>
        <v>0</v>
      </c>
    </row>
    <row r="99" spans="1:22" ht="13.5" thickBot="1" x14ac:dyDescent="0.25">
      <c r="B99" s="42" t="s">
        <v>14</v>
      </c>
      <c r="C99" s="79">
        <f>SUM(C75:C98)</f>
        <v>0</v>
      </c>
      <c r="D99" s="79">
        <f>SUM(D75:D98)</f>
        <v>0</v>
      </c>
      <c r="E99" s="79"/>
      <c r="F99" s="31">
        <f>SUM(F75:F98)</f>
        <v>398.05660896500012</v>
      </c>
      <c r="G99" s="31">
        <f>SUM(G75:G98)</f>
        <v>398.05660896500035</v>
      </c>
      <c r="H99" s="82"/>
      <c r="I99" s="45">
        <f>SUM(I75:I98)</f>
        <v>43.331378894200029</v>
      </c>
      <c r="J99" s="31">
        <f>SUM(J75:J98)</f>
        <v>-43.331378894199915</v>
      </c>
      <c r="K99" s="19"/>
      <c r="L99" s="31">
        <f>SUM(L75:L98)</f>
        <v>-15.628179805126999</v>
      </c>
      <c r="M99" s="31">
        <f>SUM(M75:M98)</f>
        <v>-27.703199089072921</v>
      </c>
      <c r="O99" s="31">
        <f>SUM(O75:O98)</f>
        <v>-3.667988713186614</v>
      </c>
      <c r="P99" s="31">
        <f>SUM(P75:P98)</f>
        <v>-24.035210375886276</v>
      </c>
      <c r="R99" s="31">
        <f>SUM(R75:R98)</f>
        <v>-2.7252976045588539</v>
      </c>
      <c r="S99" s="31">
        <f>SUM(S75:S98)</f>
        <v>-21.309912771327173</v>
      </c>
      <c r="U99" s="31">
        <f>SUM(U75:U98)</f>
        <v>-2.1408367864052411</v>
      </c>
      <c r="V99" s="31">
        <f>SUM(V75:V98)</f>
        <v>-19.169075984921818</v>
      </c>
    </row>
    <row r="100" spans="1:22" ht="12" thickTop="1" x14ac:dyDescent="0.2"/>
  </sheetData>
  <mergeCells count="1">
    <mergeCell ref="B1:V1"/>
  </mergeCells>
  <printOptions horizontalCentered="1"/>
  <pageMargins left="0.75" right="0.75" top="1.25" bottom="1" header="0.5" footer="0.5"/>
  <pageSetup scale="48" orientation="portrait" r:id="rId1"/>
  <headerFooter alignWithMargins="0"/>
  <ignoredErrors>
    <ignoredError sqref="H19 H2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2"/>
  <sheetViews>
    <sheetView showGridLines="0" zoomScaleNormal="100" workbookViewId="0">
      <selection activeCell="L15" sqref="L15"/>
    </sheetView>
  </sheetViews>
  <sheetFormatPr defaultColWidth="9.140625" defaultRowHeight="11.25" x14ac:dyDescent="0.2"/>
  <cols>
    <col min="1" max="1" width="1.42578125" style="1" customWidth="1"/>
    <col min="2" max="2" width="7.5703125" style="1" customWidth="1"/>
    <col min="3" max="3" width="7.42578125" style="1" bestFit="1" customWidth="1"/>
    <col min="4" max="4" width="7" style="1" bestFit="1" customWidth="1"/>
    <col min="5" max="5" width="8.42578125" style="1" bestFit="1" customWidth="1"/>
    <col min="6" max="6" width="10.28515625" style="1" bestFit="1" customWidth="1"/>
    <col min="7" max="7" width="9.7109375" style="1" bestFit="1" customWidth="1"/>
    <col min="8" max="8" width="8.140625" style="1" bestFit="1" customWidth="1"/>
    <col min="9" max="9" width="8.42578125" style="1" bestFit="1" customWidth="1"/>
    <col min="10" max="10" width="10.5703125" style="1" bestFit="1" customWidth="1"/>
    <col min="11" max="11" width="1.140625" style="12" customWidth="1"/>
    <col min="12" max="12" width="8.42578125" style="12" bestFit="1" customWidth="1"/>
    <col min="13" max="13" width="9.140625" style="12" bestFit="1" customWidth="1"/>
    <col min="14" max="14" width="0.85546875" style="1" customWidth="1"/>
    <col min="15" max="15" width="9.28515625" style="1" bestFit="1" customWidth="1"/>
    <col min="16" max="16" width="9.85546875" style="1" bestFit="1" customWidth="1"/>
    <col min="17" max="17" width="0.85546875" style="1" customWidth="1"/>
    <col min="18" max="18" width="9.28515625" style="1" bestFit="1" customWidth="1"/>
    <col min="19" max="19" width="9.85546875" style="1" bestFit="1" customWidth="1"/>
    <col min="20" max="20" width="1" style="1" customWidth="1"/>
    <col min="21" max="21" width="9.28515625" style="1" bestFit="1" customWidth="1"/>
    <col min="22" max="22" width="9.85546875" style="1" bestFit="1" customWidth="1"/>
    <col min="23" max="23" width="3.7109375" style="1" customWidth="1"/>
    <col min="24" max="16384" width="9.140625" style="1"/>
  </cols>
  <sheetData>
    <row r="1" spans="1:22" ht="13.15" customHeight="1" x14ac:dyDescent="0.2">
      <c r="B1" s="147" t="s">
        <v>16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</row>
    <row r="2" spans="1:22" ht="12.75" x14ac:dyDescent="0.2"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</row>
    <row r="3" spans="1:22" ht="12.75" x14ac:dyDescent="0.2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24</v>
      </c>
      <c r="K3" s="1"/>
      <c r="L3" s="5" t="s">
        <v>25</v>
      </c>
      <c r="M3" s="5" t="s">
        <v>26</v>
      </c>
      <c r="O3" s="5" t="s">
        <v>27</v>
      </c>
      <c r="P3" s="5" t="s">
        <v>28</v>
      </c>
      <c r="R3" s="5" t="s">
        <v>29</v>
      </c>
      <c r="S3" s="5" t="s">
        <v>30</v>
      </c>
      <c r="U3" s="5" t="s">
        <v>31</v>
      </c>
      <c r="V3" s="5" t="s">
        <v>35</v>
      </c>
    </row>
    <row r="4" spans="1:22" ht="12.75" x14ac:dyDescent="0.2">
      <c r="B4" s="5"/>
      <c r="C4" s="5"/>
      <c r="D4" s="5"/>
      <c r="E4" s="5"/>
      <c r="F4" s="5"/>
      <c r="G4" s="5"/>
      <c r="H4" s="5"/>
      <c r="I4" s="5"/>
      <c r="J4" s="5"/>
      <c r="K4" s="1"/>
      <c r="L4" s="5"/>
      <c r="M4" s="5"/>
      <c r="O4" s="5"/>
      <c r="P4" s="5"/>
      <c r="R4" s="5"/>
      <c r="S4" s="5"/>
      <c r="U4" s="5"/>
      <c r="V4" s="5"/>
    </row>
    <row r="5" spans="1:22" ht="12.75" x14ac:dyDescent="0.2">
      <c r="B5" s="3" t="s">
        <v>47</v>
      </c>
      <c r="C5" s="5"/>
      <c r="D5" s="5"/>
      <c r="E5" s="5"/>
      <c r="F5" s="5"/>
      <c r="G5" s="5"/>
      <c r="H5" s="5"/>
      <c r="I5" s="5"/>
      <c r="J5" s="5"/>
      <c r="K5" s="1"/>
      <c r="L5" s="5"/>
      <c r="M5" s="5"/>
      <c r="O5" s="5"/>
      <c r="P5" s="5"/>
      <c r="R5" s="5"/>
      <c r="S5" s="5"/>
      <c r="U5" s="5"/>
      <c r="V5" s="5"/>
    </row>
    <row r="6" spans="1:22" ht="12.75" x14ac:dyDescent="0.2">
      <c r="B6" s="6"/>
      <c r="C6" s="7"/>
      <c r="D6" s="7"/>
      <c r="E6" s="7"/>
      <c r="F6" s="7"/>
      <c r="G6" s="4"/>
      <c r="H6" s="4"/>
      <c r="I6" s="4"/>
      <c r="J6" s="4"/>
      <c r="K6" s="1"/>
      <c r="L6" s="1"/>
      <c r="M6" s="1"/>
    </row>
    <row r="7" spans="1:22" ht="12.75" x14ac:dyDescent="0.2">
      <c r="B7" s="8"/>
      <c r="C7" s="9" t="s">
        <v>8</v>
      </c>
      <c r="D7" s="8"/>
      <c r="E7" s="8"/>
      <c r="F7" s="11" t="s">
        <v>21</v>
      </c>
      <c r="G7" s="11" t="s">
        <v>18</v>
      </c>
      <c r="H7" s="8"/>
      <c r="I7" s="10">
        <v>2019</v>
      </c>
      <c r="J7" s="11">
        <v>2019</v>
      </c>
      <c r="L7" s="10">
        <v>2020</v>
      </c>
      <c r="M7" s="11">
        <v>2020</v>
      </c>
      <c r="O7" s="10">
        <v>2021</v>
      </c>
      <c r="P7" s="11">
        <v>2021</v>
      </c>
      <c r="R7" s="10">
        <v>2022</v>
      </c>
      <c r="S7" s="11">
        <v>2022</v>
      </c>
      <c r="U7" s="10">
        <v>2023</v>
      </c>
      <c r="V7" s="11">
        <v>2023</v>
      </c>
    </row>
    <row r="8" spans="1:22" ht="12.75" x14ac:dyDescent="0.2">
      <c r="B8" s="15" t="s">
        <v>11</v>
      </c>
      <c r="C8" s="13" t="s">
        <v>9</v>
      </c>
      <c r="D8" s="15" t="s">
        <v>17</v>
      </c>
      <c r="E8" s="14" t="s">
        <v>32</v>
      </c>
      <c r="F8" s="14" t="s">
        <v>22</v>
      </c>
      <c r="G8" s="14" t="s">
        <v>19</v>
      </c>
      <c r="H8" s="14" t="s">
        <v>10</v>
      </c>
      <c r="I8" s="14" t="s">
        <v>11</v>
      </c>
      <c r="J8" s="14" t="s">
        <v>20</v>
      </c>
      <c r="L8" s="14" t="s">
        <v>11</v>
      </c>
      <c r="M8" s="14" t="s">
        <v>20</v>
      </c>
      <c r="O8" s="14" t="s">
        <v>11</v>
      </c>
      <c r="P8" s="14" t="s">
        <v>20</v>
      </c>
      <c r="R8" s="14" t="s">
        <v>11</v>
      </c>
      <c r="S8" s="14" t="s">
        <v>20</v>
      </c>
      <c r="U8" s="14" t="s">
        <v>11</v>
      </c>
      <c r="V8" s="14" t="s">
        <v>20</v>
      </c>
    </row>
    <row r="9" spans="1:22" ht="12.75" x14ac:dyDescent="0.2">
      <c r="B9" s="16" t="s">
        <v>23</v>
      </c>
      <c r="C9" s="17" t="s">
        <v>15</v>
      </c>
      <c r="D9" s="16" t="s">
        <v>12</v>
      </c>
      <c r="E9" s="16" t="s">
        <v>33</v>
      </c>
      <c r="F9" s="18" t="s">
        <v>34</v>
      </c>
      <c r="G9" s="18" t="s">
        <v>36</v>
      </c>
      <c r="H9" s="18" t="s">
        <v>13</v>
      </c>
      <c r="I9" s="16" t="s">
        <v>37</v>
      </c>
      <c r="J9" s="16" t="s">
        <v>38</v>
      </c>
      <c r="K9" s="19"/>
      <c r="L9" s="16" t="s">
        <v>39</v>
      </c>
      <c r="M9" s="16" t="s">
        <v>40</v>
      </c>
      <c r="O9" s="16" t="s">
        <v>41</v>
      </c>
      <c r="P9" s="16" t="s">
        <v>42</v>
      </c>
      <c r="R9" s="16" t="s">
        <v>43</v>
      </c>
      <c r="S9" s="16" t="s">
        <v>44</v>
      </c>
      <c r="U9" s="16" t="s">
        <v>45</v>
      </c>
      <c r="V9" s="16" t="s">
        <v>46</v>
      </c>
    </row>
    <row r="10" spans="1:22" ht="12.75" x14ac:dyDescent="0.2">
      <c r="B10" s="11"/>
      <c r="C10" s="21"/>
      <c r="D10" s="22"/>
      <c r="E10" s="22"/>
      <c r="F10" s="22"/>
      <c r="G10" s="22"/>
      <c r="H10" s="14"/>
      <c r="I10" s="22"/>
      <c r="J10" s="8"/>
      <c r="K10" s="19"/>
      <c r="L10" s="8"/>
      <c r="M10" s="8"/>
      <c r="O10" s="8"/>
      <c r="P10" s="8"/>
      <c r="R10" s="8"/>
      <c r="S10" s="8"/>
      <c r="U10" s="8"/>
      <c r="V10" s="8"/>
    </row>
    <row r="11" spans="1:22" ht="12.75" x14ac:dyDescent="0.2">
      <c r="A11" s="23"/>
      <c r="B11" s="41">
        <v>1</v>
      </c>
      <c r="C11" s="25">
        <v>1457.9191776</v>
      </c>
      <c r="D11" s="25">
        <v>0</v>
      </c>
      <c r="E11" s="40">
        <v>0.5</v>
      </c>
      <c r="F11" s="25">
        <f>D11*E11</f>
        <v>0</v>
      </c>
      <c r="G11" s="25">
        <f>C11+F11</f>
        <v>1457.9191776</v>
      </c>
      <c r="H11" s="26">
        <v>0.04</v>
      </c>
      <c r="I11" s="27">
        <f>G11*H11</f>
        <v>58.316767104</v>
      </c>
      <c r="J11" s="25">
        <f>C11+D11-I11</f>
        <v>1399.6024104959999</v>
      </c>
      <c r="K11" s="28"/>
      <c r="L11" s="39">
        <f>J11*H11</f>
        <v>55.98409641984</v>
      </c>
      <c r="M11" s="25">
        <f>J11-L11</f>
        <v>1343.61831407616</v>
      </c>
      <c r="O11" s="39">
        <f>M11*H11</f>
        <v>53.744732563046398</v>
      </c>
      <c r="P11" s="25">
        <f>M11-O11</f>
        <v>1289.8735815131135</v>
      </c>
      <c r="R11" s="39">
        <f>P11*H11</f>
        <v>51.594943260524545</v>
      </c>
      <c r="S11" s="25">
        <f>P11-R11</f>
        <v>1238.278638252589</v>
      </c>
      <c r="U11" s="39">
        <f>S11*H11</f>
        <v>49.531145530103558</v>
      </c>
      <c r="V11" s="25">
        <f>S11-U11</f>
        <v>1188.7474927224855</v>
      </c>
    </row>
    <row r="12" spans="1:22" ht="12.75" x14ac:dyDescent="0.2">
      <c r="A12" s="23"/>
      <c r="B12" s="41">
        <v>51</v>
      </c>
      <c r="C12" s="25">
        <v>3279.8717110960515</v>
      </c>
      <c r="D12" s="25">
        <v>466.98777472500007</v>
      </c>
      <c r="E12" s="40">
        <v>0.5</v>
      </c>
      <c r="F12" s="25">
        <f t="shared" ref="F12:F28" si="0">D12*E12</f>
        <v>233.49388736250003</v>
      </c>
      <c r="G12" s="25">
        <f t="shared" ref="G12:G28" si="1">C12+F12</f>
        <v>3513.3655984585516</v>
      </c>
      <c r="H12" s="26">
        <v>0.06</v>
      </c>
      <c r="I12" s="27">
        <f t="shared" ref="I12:I28" si="2">G12*H12</f>
        <v>210.8019359075131</v>
      </c>
      <c r="J12" s="25">
        <f t="shared" ref="J12:J28" si="3">C12+D12-I12</f>
        <v>3536.0575499135384</v>
      </c>
      <c r="K12" s="28"/>
      <c r="L12" s="39">
        <f t="shared" ref="L12:L28" si="4">J12*H12</f>
        <v>212.1634529948123</v>
      </c>
      <c r="M12" s="25">
        <f t="shared" ref="M12:M28" si="5">J12-L12</f>
        <v>3323.8940969187261</v>
      </c>
      <c r="O12" s="39">
        <f t="shared" ref="O12:O28" si="6">M12*H12</f>
        <v>199.43364581512355</v>
      </c>
      <c r="P12" s="25">
        <f t="shared" ref="P12:P28" si="7">M12-O12</f>
        <v>3124.4604511036023</v>
      </c>
      <c r="R12" s="39">
        <f t="shared" ref="R12:R28" si="8">P12*H12</f>
        <v>187.46762706621612</v>
      </c>
      <c r="S12" s="25">
        <f t="shared" ref="S12:S28" si="9">P12-R12</f>
        <v>2936.9928240373861</v>
      </c>
      <c r="U12" s="39">
        <f t="shared" ref="U12:U28" si="10">S12*H12</f>
        <v>176.21956944224317</v>
      </c>
      <c r="V12" s="25">
        <f t="shared" ref="V12:V28" si="11">S12-U12</f>
        <v>2760.773254595143</v>
      </c>
    </row>
    <row r="13" spans="1:22" ht="12.75" x14ac:dyDescent="0.2">
      <c r="A13" s="23"/>
      <c r="B13" s="41">
        <v>2</v>
      </c>
      <c r="C13" s="25">
        <v>81.80531701999999</v>
      </c>
      <c r="D13" s="25">
        <v>0</v>
      </c>
      <c r="E13" s="40">
        <v>0.5</v>
      </c>
      <c r="F13" s="25">
        <f t="shared" si="0"/>
        <v>0</v>
      </c>
      <c r="G13" s="25">
        <f t="shared" si="1"/>
        <v>81.80531701999999</v>
      </c>
      <c r="H13" s="26">
        <v>0.06</v>
      </c>
      <c r="I13" s="27">
        <f t="shared" si="2"/>
        <v>4.9083190211999996</v>
      </c>
      <c r="J13" s="25">
        <f t="shared" si="3"/>
        <v>76.896997998799989</v>
      </c>
      <c r="K13" s="28"/>
      <c r="L13" s="39">
        <f t="shared" si="4"/>
        <v>4.6138198799279992</v>
      </c>
      <c r="M13" s="25">
        <f t="shared" si="5"/>
        <v>72.283178118871987</v>
      </c>
      <c r="O13" s="39">
        <f t="shared" si="6"/>
        <v>4.3369906871323192</v>
      </c>
      <c r="P13" s="25">
        <f t="shared" si="7"/>
        <v>67.946187431739673</v>
      </c>
      <c r="R13" s="39">
        <f t="shared" si="8"/>
        <v>4.0767712459043803</v>
      </c>
      <c r="S13" s="25">
        <f t="shared" si="9"/>
        <v>63.869416185835291</v>
      </c>
      <c r="U13" s="39">
        <f t="shared" si="10"/>
        <v>3.8321649711501173</v>
      </c>
      <c r="V13" s="25">
        <f t="shared" si="11"/>
        <v>60.03725121468517</v>
      </c>
    </row>
    <row r="14" spans="1:22" ht="12.75" x14ac:dyDescent="0.2">
      <c r="A14" s="23"/>
      <c r="B14" s="41">
        <v>6</v>
      </c>
      <c r="C14" s="25">
        <v>7.2531000000000002E-3</v>
      </c>
      <c r="D14" s="25">
        <v>0</v>
      </c>
      <c r="E14" s="40">
        <v>0.5</v>
      </c>
      <c r="F14" s="25">
        <f t="shared" si="0"/>
        <v>0</v>
      </c>
      <c r="G14" s="25">
        <f t="shared" si="1"/>
        <v>7.2531000000000002E-3</v>
      </c>
      <c r="H14" s="26">
        <v>0.1</v>
      </c>
      <c r="I14" s="27">
        <f t="shared" si="2"/>
        <v>7.2531000000000006E-4</v>
      </c>
      <c r="J14" s="25">
        <f t="shared" si="3"/>
        <v>6.5277900000000003E-3</v>
      </c>
      <c r="K14" s="28"/>
      <c r="L14" s="39">
        <f t="shared" si="4"/>
        <v>6.5277900000000003E-4</v>
      </c>
      <c r="M14" s="25">
        <f t="shared" si="5"/>
        <v>5.8750110000000003E-3</v>
      </c>
      <c r="O14" s="39">
        <f t="shared" si="6"/>
        <v>5.8750110000000007E-4</v>
      </c>
      <c r="P14" s="25">
        <f t="shared" si="7"/>
        <v>5.2875099E-3</v>
      </c>
      <c r="R14" s="39">
        <f t="shared" si="8"/>
        <v>5.2875098999999998E-4</v>
      </c>
      <c r="S14" s="25">
        <f t="shared" si="9"/>
        <v>4.7587589099999999E-3</v>
      </c>
      <c r="U14" s="39">
        <f t="shared" si="10"/>
        <v>4.7587589100000002E-4</v>
      </c>
      <c r="V14" s="25">
        <f t="shared" si="11"/>
        <v>4.2828830189999998E-3</v>
      </c>
    </row>
    <row r="15" spans="1:22" ht="12.75" x14ac:dyDescent="0.2">
      <c r="A15" s="23"/>
      <c r="B15" s="41">
        <v>8</v>
      </c>
      <c r="C15" s="25">
        <v>14.474298832000001</v>
      </c>
      <c r="D15" s="25">
        <v>4.4344873399999978</v>
      </c>
      <c r="E15" s="40">
        <v>0.5</v>
      </c>
      <c r="F15" s="25">
        <f t="shared" si="0"/>
        <v>2.2172436699999989</v>
      </c>
      <c r="G15" s="25">
        <f t="shared" si="1"/>
        <v>16.691542502000001</v>
      </c>
      <c r="H15" s="26">
        <v>0.2</v>
      </c>
      <c r="I15" s="27">
        <f t="shared" si="2"/>
        <v>3.3383085004000002</v>
      </c>
      <c r="J15" s="25">
        <f t="shared" si="3"/>
        <v>15.570477671599999</v>
      </c>
      <c r="K15" s="28"/>
      <c r="L15" s="39">
        <f t="shared" si="4"/>
        <v>3.1140955343200001</v>
      </c>
      <c r="M15" s="25">
        <f t="shared" si="5"/>
        <v>12.456382137279999</v>
      </c>
      <c r="O15" s="39">
        <f t="shared" si="6"/>
        <v>2.491276427456</v>
      </c>
      <c r="P15" s="25">
        <f t="shared" si="7"/>
        <v>9.9651057098239981</v>
      </c>
      <c r="R15" s="39">
        <f t="shared" si="8"/>
        <v>1.9930211419647996</v>
      </c>
      <c r="S15" s="25">
        <f t="shared" si="9"/>
        <v>7.9720845678591985</v>
      </c>
      <c r="U15" s="39">
        <f t="shared" si="10"/>
        <v>1.5944169135718398</v>
      </c>
      <c r="V15" s="25">
        <f t="shared" si="11"/>
        <v>6.3776676542873592</v>
      </c>
    </row>
    <row r="16" spans="1:22" ht="12.75" x14ac:dyDescent="0.2">
      <c r="A16" s="23"/>
      <c r="B16" s="41">
        <v>10</v>
      </c>
      <c r="C16" s="25">
        <v>18.703693075499999</v>
      </c>
      <c r="D16" s="25">
        <v>6.2680280000000002</v>
      </c>
      <c r="E16" s="40">
        <v>0.5</v>
      </c>
      <c r="F16" s="25">
        <f t="shared" si="0"/>
        <v>3.1340140000000001</v>
      </c>
      <c r="G16" s="25">
        <f t="shared" si="1"/>
        <v>21.837707075499999</v>
      </c>
      <c r="H16" s="26">
        <v>0.3</v>
      </c>
      <c r="I16" s="27">
        <f t="shared" si="2"/>
        <v>6.5513121226499997</v>
      </c>
      <c r="J16" s="25">
        <f t="shared" si="3"/>
        <v>18.42040895285</v>
      </c>
      <c r="K16" s="28"/>
      <c r="L16" s="39">
        <f t="shared" si="4"/>
        <v>5.5261226858549994</v>
      </c>
      <c r="M16" s="25">
        <f t="shared" si="5"/>
        <v>12.894286266995</v>
      </c>
      <c r="O16" s="39">
        <f t="shared" si="6"/>
        <v>3.8682858800984996</v>
      </c>
      <c r="P16" s="25">
        <f t="shared" si="7"/>
        <v>9.0260003868965004</v>
      </c>
      <c r="R16" s="39">
        <f t="shared" si="8"/>
        <v>2.7078001160689502</v>
      </c>
      <c r="S16" s="25">
        <f t="shared" si="9"/>
        <v>6.3182002708275498</v>
      </c>
      <c r="U16" s="39">
        <f t="shared" si="10"/>
        <v>1.8954600812482649</v>
      </c>
      <c r="V16" s="25">
        <f t="shared" si="11"/>
        <v>4.4227401895792848</v>
      </c>
    </row>
    <row r="17" spans="1:22" ht="12.75" x14ac:dyDescent="0.2">
      <c r="A17" s="23"/>
      <c r="B17" s="41">
        <v>12</v>
      </c>
      <c r="C17" s="25">
        <v>19.567034050115993</v>
      </c>
      <c r="D17" s="25">
        <v>30.022415790000007</v>
      </c>
      <c r="E17" s="40">
        <v>0.5</v>
      </c>
      <c r="F17" s="25">
        <f t="shared" si="0"/>
        <v>15.011207895000004</v>
      </c>
      <c r="G17" s="25">
        <f t="shared" si="1"/>
        <v>34.578241945115998</v>
      </c>
      <c r="H17" s="26">
        <v>1</v>
      </c>
      <c r="I17" s="27">
        <f t="shared" si="2"/>
        <v>34.578241945115998</v>
      </c>
      <c r="J17" s="25">
        <f t="shared" si="3"/>
        <v>15.011207895000005</v>
      </c>
      <c r="K17" s="28"/>
      <c r="L17" s="39">
        <f t="shared" si="4"/>
        <v>15.011207895000005</v>
      </c>
      <c r="M17" s="25">
        <f t="shared" si="5"/>
        <v>0</v>
      </c>
      <c r="O17" s="39">
        <f t="shared" si="6"/>
        <v>0</v>
      </c>
      <c r="P17" s="25">
        <f t="shared" si="7"/>
        <v>0</v>
      </c>
      <c r="R17" s="39">
        <f t="shared" si="8"/>
        <v>0</v>
      </c>
      <c r="S17" s="25">
        <f t="shared" si="9"/>
        <v>0</v>
      </c>
      <c r="U17" s="39">
        <f t="shared" si="10"/>
        <v>0</v>
      </c>
      <c r="V17" s="25">
        <f t="shared" si="11"/>
        <v>0</v>
      </c>
    </row>
    <row r="18" spans="1:22" ht="12.75" x14ac:dyDescent="0.2">
      <c r="A18" s="23"/>
      <c r="B18" s="41">
        <v>17</v>
      </c>
      <c r="C18" s="25">
        <v>1.9509519999999999E-2</v>
      </c>
      <c r="D18" s="25">
        <v>0</v>
      </c>
      <c r="E18" s="40">
        <v>0.5</v>
      </c>
      <c r="F18" s="25">
        <f t="shared" si="0"/>
        <v>0</v>
      </c>
      <c r="G18" s="25">
        <f t="shared" si="1"/>
        <v>1.9509519999999999E-2</v>
      </c>
      <c r="H18" s="26">
        <v>0.08</v>
      </c>
      <c r="I18" s="27">
        <f t="shared" si="2"/>
        <v>1.5607615999999999E-3</v>
      </c>
      <c r="J18" s="25">
        <f t="shared" si="3"/>
        <v>1.7948758400000001E-2</v>
      </c>
      <c r="K18" s="28"/>
      <c r="L18" s="39">
        <f t="shared" si="4"/>
        <v>1.4359006720000001E-3</v>
      </c>
      <c r="M18" s="25">
        <f t="shared" si="5"/>
        <v>1.6512857727999999E-2</v>
      </c>
      <c r="O18" s="39">
        <f t="shared" si="6"/>
        <v>1.3210286182399999E-3</v>
      </c>
      <c r="P18" s="25">
        <f t="shared" si="7"/>
        <v>1.519182910976E-2</v>
      </c>
      <c r="R18" s="39">
        <f t="shared" si="8"/>
        <v>1.2153463287808001E-3</v>
      </c>
      <c r="S18" s="25">
        <f t="shared" si="9"/>
        <v>1.39764827809792E-2</v>
      </c>
      <c r="U18" s="39">
        <f t="shared" si="10"/>
        <v>1.118118622478336E-3</v>
      </c>
      <c r="V18" s="25">
        <f t="shared" si="11"/>
        <v>1.2858364158500864E-2</v>
      </c>
    </row>
    <row r="19" spans="1:22" ht="12.75" x14ac:dyDescent="0.2">
      <c r="A19" s="23"/>
      <c r="B19" s="41">
        <v>38</v>
      </c>
      <c r="C19" s="25">
        <v>3.0313244340000001</v>
      </c>
      <c r="D19" s="25">
        <v>0.5</v>
      </c>
      <c r="E19" s="40">
        <v>0.5</v>
      </c>
      <c r="F19" s="25">
        <f t="shared" si="0"/>
        <v>0.25</v>
      </c>
      <c r="G19" s="25">
        <f t="shared" si="1"/>
        <v>3.2813244340000001</v>
      </c>
      <c r="H19" s="26">
        <v>0.3</v>
      </c>
      <c r="I19" s="27">
        <f t="shared" si="2"/>
        <v>0.98439733019999998</v>
      </c>
      <c r="J19" s="25">
        <f t="shared" si="3"/>
        <v>2.5469271037999999</v>
      </c>
      <c r="K19" s="28"/>
      <c r="L19" s="39">
        <f t="shared" si="4"/>
        <v>0.76407813113999989</v>
      </c>
      <c r="M19" s="25">
        <f t="shared" si="5"/>
        <v>1.7828489726600001</v>
      </c>
      <c r="O19" s="39">
        <f t="shared" si="6"/>
        <v>0.53485469179800005</v>
      </c>
      <c r="P19" s="25">
        <f t="shared" si="7"/>
        <v>1.2479942808620001</v>
      </c>
      <c r="R19" s="39">
        <f t="shared" si="8"/>
        <v>0.37439828425860006</v>
      </c>
      <c r="S19" s="25">
        <f t="shared" si="9"/>
        <v>0.87359599660340015</v>
      </c>
      <c r="U19" s="39">
        <f t="shared" si="10"/>
        <v>0.26207879898102004</v>
      </c>
      <c r="V19" s="25">
        <f t="shared" si="11"/>
        <v>0.6115171976223801</v>
      </c>
    </row>
    <row r="20" spans="1:22" ht="12.75" x14ac:dyDescent="0.2">
      <c r="A20" s="23"/>
      <c r="B20" s="41">
        <v>41</v>
      </c>
      <c r="C20" s="25">
        <v>38.653682251026183</v>
      </c>
      <c r="D20" s="25">
        <v>50.825396269999992</v>
      </c>
      <c r="E20" s="40">
        <v>0.5</v>
      </c>
      <c r="F20" s="25">
        <f t="shared" si="0"/>
        <v>25.412698134999996</v>
      </c>
      <c r="G20" s="25">
        <f t="shared" si="1"/>
        <v>64.066380386026182</v>
      </c>
      <c r="H20" s="26">
        <v>0.25</v>
      </c>
      <c r="I20" s="27">
        <f t="shared" si="2"/>
        <v>16.016595096506546</v>
      </c>
      <c r="J20" s="25">
        <f t="shared" si="3"/>
        <v>73.462483424519618</v>
      </c>
      <c r="K20" s="28"/>
      <c r="L20" s="39">
        <f t="shared" si="4"/>
        <v>18.365620856129905</v>
      </c>
      <c r="M20" s="25">
        <f t="shared" si="5"/>
        <v>55.09686256838971</v>
      </c>
      <c r="O20" s="39">
        <f t="shared" si="6"/>
        <v>13.774215642097428</v>
      </c>
      <c r="P20" s="25">
        <f t="shared" si="7"/>
        <v>41.322646926292279</v>
      </c>
      <c r="R20" s="39">
        <f t="shared" si="8"/>
        <v>10.33066173157307</v>
      </c>
      <c r="S20" s="25">
        <f t="shared" si="9"/>
        <v>30.991985194719209</v>
      </c>
      <c r="U20" s="39">
        <f t="shared" si="10"/>
        <v>7.7479962986798023</v>
      </c>
      <c r="V20" s="25">
        <f t="shared" si="11"/>
        <v>23.243988896039408</v>
      </c>
    </row>
    <row r="21" spans="1:22" ht="11.45" hidden="1" customHeight="1" x14ac:dyDescent="0.2">
      <c r="A21" s="23"/>
      <c r="B21" s="41">
        <v>13</v>
      </c>
      <c r="C21" s="25">
        <v>0</v>
      </c>
      <c r="D21" s="25">
        <v>0</v>
      </c>
      <c r="E21" s="40">
        <v>0.5</v>
      </c>
      <c r="F21" s="25">
        <f t="shared" si="0"/>
        <v>0</v>
      </c>
      <c r="G21" s="25">
        <f t="shared" si="1"/>
        <v>0</v>
      </c>
      <c r="H21" s="26">
        <v>0</v>
      </c>
      <c r="I21" s="27">
        <f t="shared" si="2"/>
        <v>0</v>
      </c>
      <c r="J21" s="25">
        <f t="shared" si="3"/>
        <v>0</v>
      </c>
      <c r="K21" s="28"/>
      <c r="L21" s="39">
        <f t="shared" si="4"/>
        <v>0</v>
      </c>
      <c r="M21" s="25">
        <f t="shared" si="5"/>
        <v>0</v>
      </c>
      <c r="O21" s="39">
        <f t="shared" si="6"/>
        <v>0</v>
      </c>
      <c r="P21" s="25">
        <f t="shared" si="7"/>
        <v>0</v>
      </c>
      <c r="R21" s="39">
        <f t="shared" si="8"/>
        <v>0</v>
      </c>
      <c r="S21" s="25">
        <f t="shared" si="9"/>
        <v>0</v>
      </c>
      <c r="U21" s="39">
        <f t="shared" si="10"/>
        <v>0</v>
      </c>
      <c r="V21" s="25">
        <f t="shared" si="11"/>
        <v>0</v>
      </c>
    </row>
    <row r="22" spans="1:22" ht="12.75" x14ac:dyDescent="0.2">
      <c r="A22" s="23"/>
      <c r="B22" s="41">
        <v>3</v>
      </c>
      <c r="C22" s="25">
        <v>0.17401054999999999</v>
      </c>
      <c r="D22" s="25">
        <v>0</v>
      </c>
      <c r="E22" s="40">
        <v>0.5</v>
      </c>
      <c r="F22" s="25">
        <f t="shared" si="0"/>
        <v>0</v>
      </c>
      <c r="G22" s="25">
        <f t="shared" si="1"/>
        <v>0.17401054999999999</v>
      </c>
      <c r="H22" s="26">
        <v>0.05</v>
      </c>
      <c r="I22" s="27">
        <f t="shared" si="2"/>
        <v>8.7005274999999993E-3</v>
      </c>
      <c r="J22" s="25">
        <f t="shared" si="3"/>
        <v>0.16531002249999999</v>
      </c>
      <c r="K22" s="28"/>
      <c r="L22" s="39">
        <f t="shared" si="4"/>
        <v>8.2655011249999997E-3</v>
      </c>
      <c r="M22" s="25">
        <f t="shared" si="5"/>
        <v>0.157044521375</v>
      </c>
      <c r="O22" s="39">
        <f t="shared" si="6"/>
        <v>7.8522260687500008E-3</v>
      </c>
      <c r="P22" s="25">
        <f t="shared" si="7"/>
        <v>0.14919229530625</v>
      </c>
      <c r="R22" s="39">
        <f t="shared" si="8"/>
        <v>7.4596147653125007E-3</v>
      </c>
      <c r="S22" s="25">
        <f t="shared" si="9"/>
        <v>0.14173268054093749</v>
      </c>
      <c r="U22" s="39">
        <f t="shared" si="10"/>
        <v>7.0866340270468748E-3</v>
      </c>
      <c r="V22" s="25">
        <f t="shared" si="11"/>
        <v>0.13464604651389062</v>
      </c>
    </row>
    <row r="23" spans="1:22" ht="12.75" x14ac:dyDescent="0.2">
      <c r="A23" s="23"/>
      <c r="B23" s="41">
        <v>45</v>
      </c>
      <c r="C23" s="25">
        <v>1.3556567749999996E-2</v>
      </c>
      <c r="D23" s="25">
        <v>0</v>
      </c>
      <c r="E23" s="40">
        <v>0.5</v>
      </c>
      <c r="F23" s="25">
        <f t="shared" si="0"/>
        <v>0</v>
      </c>
      <c r="G23" s="25">
        <f t="shared" si="1"/>
        <v>1.3556567749999996E-2</v>
      </c>
      <c r="H23" s="26">
        <v>0.45</v>
      </c>
      <c r="I23" s="27">
        <f t="shared" si="2"/>
        <v>6.1004554874999981E-3</v>
      </c>
      <c r="J23" s="25">
        <f t="shared" si="3"/>
        <v>7.4561122624999983E-3</v>
      </c>
      <c r="K23" s="28"/>
      <c r="L23" s="39">
        <f t="shared" si="4"/>
        <v>3.3552505181249992E-3</v>
      </c>
      <c r="M23" s="25">
        <f t="shared" si="5"/>
        <v>4.1008617443749991E-3</v>
      </c>
      <c r="O23" s="39">
        <f t="shared" si="6"/>
        <v>1.8453877849687497E-3</v>
      </c>
      <c r="P23" s="25">
        <f t="shared" si="7"/>
        <v>2.2554739594062494E-3</v>
      </c>
      <c r="R23" s="39">
        <f t="shared" si="8"/>
        <v>1.0149632817328122E-3</v>
      </c>
      <c r="S23" s="25">
        <f t="shared" si="9"/>
        <v>1.2405106776734371E-3</v>
      </c>
      <c r="U23" s="39">
        <f t="shared" si="10"/>
        <v>5.5822980495304675E-4</v>
      </c>
      <c r="V23" s="25">
        <f t="shared" si="11"/>
        <v>6.8228087272039037E-4</v>
      </c>
    </row>
    <row r="24" spans="1:22" ht="12.75" x14ac:dyDescent="0.2">
      <c r="A24" s="23"/>
      <c r="B24" s="41">
        <v>50</v>
      </c>
      <c r="C24" s="25">
        <v>3.7890387061342103</v>
      </c>
      <c r="D24" s="25">
        <v>10.074956209999995</v>
      </c>
      <c r="E24" s="40">
        <v>0.5</v>
      </c>
      <c r="F24" s="25">
        <f t="shared" si="0"/>
        <v>5.0374781049999973</v>
      </c>
      <c r="G24" s="25">
        <f t="shared" si="1"/>
        <v>8.8265168111342085</v>
      </c>
      <c r="H24" s="26">
        <v>0.55000000000000004</v>
      </c>
      <c r="I24" s="27">
        <f t="shared" si="2"/>
        <v>4.8545842461238147</v>
      </c>
      <c r="J24" s="25">
        <f t="shared" si="3"/>
        <v>9.0094106700103893</v>
      </c>
      <c r="K24" s="28"/>
      <c r="L24" s="39">
        <f t="shared" si="4"/>
        <v>4.9551758685057141</v>
      </c>
      <c r="M24" s="25">
        <f t="shared" si="5"/>
        <v>4.0542348015046752</v>
      </c>
      <c r="O24" s="39">
        <f t="shared" si="6"/>
        <v>2.2298291408275714</v>
      </c>
      <c r="P24" s="25">
        <f t="shared" si="7"/>
        <v>1.8244056606771037</v>
      </c>
      <c r="R24" s="39">
        <f t="shared" si="8"/>
        <v>1.0034231133724072</v>
      </c>
      <c r="S24" s="25">
        <f t="shared" si="9"/>
        <v>0.82098254730469655</v>
      </c>
      <c r="U24" s="39">
        <f t="shared" si="10"/>
        <v>0.45154040101758314</v>
      </c>
      <c r="V24" s="25">
        <f t="shared" si="11"/>
        <v>0.36944214628711342</v>
      </c>
    </row>
    <row r="25" spans="1:22" ht="11.45" hidden="1" customHeight="1" x14ac:dyDescent="0.2">
      <c r="A25" s="23"/>
      <c r="B25" s="41"/>
      <c r="C25" s="25">
        <v>0</v>
      </c>
      <c r="D25" s="25">
        <v>0</v>
      </c>
      <c r="E25" s="40">
        <v>0.5</v>
      </c>
      <c r="F25" s="25">
        <f t="shared" si="0"/>
        <v>0</v>
      </c>
      <c r="G25" s="25">
        <f t="shared" si="1"/>
        <v>0</v>
      </c>
      <c r="H25" s="26">
        <v>1</v>
      </c>
      <c r="I25" s="27">
        <f t="shared" si="2"/>
        <v>0</v>
      </c>
      <c r="J25" s="25">
        <f t="shared" si="3"/>
        <v>0</v>
      </c>
      <c r="K25" s="28"/>
      <c r="L25" s="39">
        <f t="shared" si="4"/>
        <v>0</v>
      </c>
      <c r="M25" s="25">
        <f t="shared" si="5"/>
        <v>0</v>
      </c>
      <c r="O25" s="39">
        <f t="shared" si="6"/>
        <v>0</v>
      </c>
      <c r="P25" s="25">
        <f t="shared" si="7"/>
        <v>0</v>
      </c>
      <c r="R25" s="39">
        <f t="shared" si="8"/>
        <v>0</v>
      </c>
      <c r="S25" s="25">
        <f t="shared" si="9"/>
        <v>0</v>
      </c>
      <c r="U25" s="39">
        <f t="shared" si="10"/>
        <v>0</v>
      </c>
      <c r="V25" s="25">
        <f t="shared" si="11"/>
        <v>0</v>
      </c>
    </row>
    <row r="26" spans="1:22" ht="11.45" hidden="1" customHeight="1" x14ac:dyDescent="0.2">
      <c r="A26" s="23"/>
      <c r="B26" s="41"/>
      <c r="C26" s="25">
        <v>0</v>
      </c>
      <c r="D26" s="25">
        <v>0</v>
      </c>
      <c r="E26" s="40">
        <v>0.5</v>
      </c>
      <c r="F26" s="25">
        <f t="shared" si="0"/>
        <v>0</v>
      </c>
      <c r="G26" s="25">
        <f t="shared" si="1"/>
        <v>0</v>
      </c>
      <c r="H26" s="26">
        <v>0.06</v>
      </c>
      <c r="I26" s="27">
        <f t="shared" si="2"/>
        <v>0</v>
      </c>
      <c r="J26" s="25">
        <f t="shared" si="3"/>
        <v>0</v>
      </c>
      <c r="K26" s="28"/>
      <c r="L26" s="39">
        <f t="shared" si="4"/>
        <v>0</v>
      </c>
      <c r="M26" s="25">
        <f t="shared" si="5"/>
        <v>0</v>
      </c>
      <c r="O26" s="39">
        <f t="shared" si="6"/>
        <v>0</v>
      </c>
      <c r="P26" s="25">
        <f t="shared" si="7"/>
        <v>0</v>
      </c>
      <c r="R26" s="39">
        <f t="shared" si="8"/>
        <v>0</v>
      </c>
      <c r="S26" s="25">
        <f t="shared" si="9"/>
        <v>0</v>
      </c>
      <c r="U26" s="39">
        <f t="shared" si="10"/>
        <v>0</v>
      </c>
      <c r="V26" s="25">
        <f t="shared" si="11"/>
        <v>0</v>
      </c>
    </row>
    <row r="27" spans="1:22" ht="12.75" x14ac:dyDescent="0.2">
      <c r="A27" s="23"/>
      <c r="B27" s="41">
        <v>14.1</v>
      </c>
      <c r="C27" s="25">
        <v>34.9345365633</v>
      </c>
      <c r="D27" s="25">
        <v>0</v>
      </c>
      <c r="E27" s="40">
        <v>0.5</v>
      </c>
      <c r="F27" s="25">
        <f t="shared" si="0"/>
        <v>0</v>
      </c>
      <c r="G27" s="25">
        <f t="shared" si="1"/>
        <v>34.9345365633</v>
      </c>
      <c r="H27" s="26">
        <v>7.0000000000000007E-2</v>
      </c>
      <c r="I27" s="27">
        <f t="shared" si="2"/>
        <v>2.4454175594310001</v>
      </c>
      <c r="J27" s="25">
        <f t="shared" si="3"/>
        <v>32.489119003869</v>
      </c>
      <c r="K27" s="28"/>
      <c r="L27" s="39">
        <f t="shared" si="4"/>
        <v>2.2742383302708302</v>
      </c>
      <c r="M27" s="25">
        <f t="shared" si="5"/>
        <v>30.21488067359817</v>
      </c>
      <c r="O27" s="39">
        <f t="shared" si="6"/>
        <v>2.1150416471518723</v>
      </c>
      <c r="P27" s="25">
        <f t="shared" si="7"/>
        <v>28.099839026446297</v>
      </c>
      <c r="R27" s="39">
        <f t="shared" si="8"/>
        <v>1.9669887318512409</v>
      </c>
      <c r="S27" s="25">
        <f t="shared" si="9"/>
        <v>26.132850294595055</v>
      </c>
      <c r="U27" s="39">
        <f t="shared" si="10"/>
        <v>1.829299520621654</v>
      </c>
      <c r="V27" s="25">
        <f t="shared" si="11"/>
        <v>24.303550773973402</v>
      </c>
    </row>
    <row r="28" spans="1:22" ht="11.45" hidden="1" customHeight="1" x14ac:dyDescent="0.2">
      <c r="A28" s="23"/>
      <c r="B28" s="41"/>
      <c r="C28" s="25">
        <v>0</v>
      </c>
      <c r="D28" s="25">
        <v>0</v>
      </c>
      <c r="E28" s="40">
        <v>0.5</v>
      </c>
      <c r="F28" s="25">
        <f t="shared" si="0"/>
        <v>0</v>
      </c>
      <c r="G28" s="25">
        <f t="shared" si="1"/>
        <v>0</v>
      </c>
      <c r="H28" s="26">
        <v>0.05</v>
      </c>
      <c r="I28" s="27">
        <f t="shared" si="2"/>
        <v>0</v>
      </c>
      <c r="J28" s="25">
        <f t="shared" si="3"/>
        <v>0</v>
      </c>
      <c r="K28" s="28"/>
      <c r="L28" s="39">
        <f t="shared" si="4"/>
        <v>0</v>
      </c>
      <c r="M28" s="25">
        <f t="shared" si="5"/>
        <v>0</v>
      </c>
      <c r="O28" s="39">
        <f t="shared" si="6"/>
        <v>0</v>
      </c>
      <c r="P28" s="25">
        <f t="shared" si="7"/>
        <v>0</v>
      </c>
      <c r="R28" s="39">
        <f t="shared" si="8"/>
        <v>0</v>
      </c>
      <c r="S28" s="25">
        <f t="shared" si="9"/>
        <v>0</v>
      </c>
      <c r="U28" s="39">
        <f t="shared" si="10"/>
        <v>0</v>
      </c>
      <c r="V28" s="25">
        <f t="shared" si="11"/>
        <v>0</v>
      </c>
    </row>
    <row r="29" spans="1:22" ht="13.5" thickBot="1" x14ac:dyDescent="0.25">
      <c r="B29" s="42" t="s">
        <v>14</v>
      </c>
      <c r="C29" s="31">
        <f>SUM(C11:C28)</f>
        <v>4952.964143365878</v>
      </c>
      <c r="D29" s="31">
        <f>SUM(D11:D28)</f>
        <v>569.11305833500001</v>
      </c>
      <c r="E29" s="31"/>
      <c r="F29" s="31">
        <f>SUM(F11:F28)</f>
        <v>284.5565291675</v>
      </c>
      <c r="G29" s="31">
        <f>SUM(G11:G28)</f>
        <v>5237.5206725333774</v>
      </c>
      <c r="H29" s="32"/>
      <c r="I29" s="31">
        <f>SUM(I11:I28)</f>
        <v>342.81296588772801</v>
      </c>
      <c r="J29" s="31">
        <f>SUM(J11:J28)</f>
        <v>5179.2642358131507</v>
      </c>
      <c r="K29" s="19"/>
      <c r="L29" s="31">
        <f>SUM(L11:L28)</f>
        <v>322.78561802711675</v>
      </c>
      <c r="M29" s="31">
        <f>SUM(M11:M28)</f>
        <v>4856.4786177860342</v>
      </c>
      <c r="O29" s="31">
        <f>SUM(O11:O28)</f>
        <v>282.54047863830351</v>
      </c>
      <c r="P29" s="31">
        <f>SUM(P11:P28)</f>
        <v>4573.93813914773</v>
      </c>
      <c r="R29" s="31">
        <f>SUM(R11:R28)</f>
        <v>261.52585336709996</v>
      </c>
      <c r="S29" s="31">
        <f>SUM(S11:S28)</f>
        <v>4312.4122857806287</v>
      </c>
      <c r="U29" s="31">
        <f>SUM(U11:U28)</f>
        <v>243.37291081596248</v>
      </c>
      <c r="V29" s="31">
        <f>SUM(V11:V28)</f>
        <v>4069.0393749646669</v>
      </c>
    </row>
    <row r="30" spans="1:22" s="33" customFormat="1" ht="13.5" thickTop="1" x14ac:dyDescent="0.2">
      <c r="B30" s="34"/>
      <c r="C30" s="34"/>
      <c r="D30" s="35"/>
      <c r="E30" s="35"/>
      <c r="F30" s="35"/>
      <c r="G30" s="35"/>
      <c r="H30" s="36"/>
      <c r="I30" s="37"/>
      <c r="J30" s="37"/>
      <c r="K30" s="19"/>
      <c r="L30" s="19"/>
      <c r="M30" s="19"/>
    </row>
    <row r="31" spans="1:22" ht="12.75" x14ac:dyDescent="0.2">
      <c r="B31" s="3" t="s">
        <v>49</v>
      </c>
      <c r="D31" s="38"/>
      <c r="E31" s="38"/>
      <c r="F31" s="38"/>
      <c r="K31" s="1"/>
      <c r="L31" s="1"/>
      <c r="M31" s="1"/>
    </row>
    <row r="32" spans="1:22" x14ac:dyDescent="0.2">
      <c r="D32" s="38"/>
      <c r="E32" s="38"/>
      <c r="F32" s="38"/>
      <c r="K32" s="1"/>
      <c r="L32" s="1"/>
      <c r="M32" s="1"/>
    </row>
    <row r="33" spans="1:22" ht="12.75" x14ac:dyDescent="0.2">
      <c r="B33" s="8"/>
      <c r="C33" s="9" t="s">
        <v>8</v>
      </c>
      <c r="D33" s="8"/>
      <c r="E33" s="8"/>
      <c r="F33" s="11" t="s">
        <v>21</v>
      </c>
      <c r="G33" s="11" t="s">
        <v>18</v>
      </c>
      <c r="H33" s="8"/>
      <c r="I33" s="10">
        <v>2019</v>
      </c>
      <c r="J33" s="11">
        <v>2019</v>
      </c>
      <c r="L33" s="10">
        <v>2020</v>
      </c>
      <c r="M33" s="11">
        <v>2020</v>
      </c>
      <c r="O33" s="10">
        <v>2021</v>
      </c>
      <c r="P33" s="11">
        <v>2021</v>
      </c>
      <c r="R33" s="10">
        <v>2022</v>
      </c>
      <c r="S33" s="11">
        <v>2022</v>
      </c>
      <c r="U33" s="10">
        <v>2023</v>
      </c>
      <c r="V33" s="11">
        <v>2023</v>
      </c>
    </row>
    <row r="34" spans="1:22" ht="12.75" x14ac:dyDescent="0.2">
      <c r="B34" s="15" t="s">
        <v>11</v>
      </c>
      <c r="C34" s="13" t="s">
        <v>9</v>
      </c>
      <c r="D34" s="15" t="s">
        <v>17</v>
      </c>
      <c r="E34" s="14" t="s">
        <v>32</v>
      </c>
      <c r="F34" s="14" t="s">
        <v>22</v>
      </c>
      <c r="G34" s="14" t="s">
        <v>19</v>
      </c>
      <c r="H34" s="14" t="s">
        <v>10</v>
      </c>
      <c r="I34" s="14" t="s">
        <v>11</v>
      </c>
      <c r="J34" s="14" t="s">
        <v>20</v>
      </c>
      <c r="L34" s="14" t="s">
        <v>11</v>
      </c>
      <c r="M34" s="14" t="s">
        <v>20</v>
      </c>
      <c r="O34" s="14" t="s">
        <v>11</v>
      </c>
      <c r="P34" s="14" t="s">
        <v>20</v>
      </c>
      <c r="R34" s="14" t="s">
        <v>11</v>
      </c>
      <c r="S34" s="14" t="s">
        <v>20</v>
      </c>
      <c r="U34" s="14" t="s">
        <v>11</v>
      </c>
      <c r="V34" s="14" t="s">
        <v>20</v>
      </c>
    </row>
    <row r="35" spans="1:22" ht="12.75" x14ac:dyDescent="0.2">
      <c r="B35" s="16" t="s">
        <v>23</v>
      </c>
      <c r="C35" s="17" t="s">
        <v>15</v>
      </c>
      <c r="D35" s="16" t="s">
        <v>12</v>
      </c>
      <c r="E35" s="16" t="s">
        <v>33</v>
      </c>
      <c r="F35" s="18" t="s">
        <v>34</v>
      </c>
      <c r="G35" s="18" t="s">
        <v>36</v>
      </c>
      <c r="H35" s="18" t="s">
        <v>13</v>
      </c>
      <c r="I35" s="16" t="s">
        <v>37</v>
      </c>
      <c r="J35" s="16" t="s">
        <v>38</v>
      </c>
      <c r="K35" s="19"/>
      <c r="L35" s="16" t="s">
        <v>39</v>
      </c>
      <c r="M35" s="16" t="s">
        <v>40</v>
      </c>
      <c r="O35" s="16" t="s">
        <v>41</v>
      </c>
      <c r="P35" s="16" t="s">
        <v>42</v>
      </c>
      <c r="R35" s="16" t="s">
        <v>43</v>
      </c>
      <c r="S35" s="16" t="s">
        <v>44</v>
      </c>
      <c r="U35" s="16" t="s">
        <v>45</v>
      </c>
      <c r="V35" s="16" t="s">
        <v>46</v>
      </c>
    </row>
    <row r="36" spans="1:22" ht="12.75" x14ac:dyDescent="0.2">
      <c r="B36" s="11"/>
      <c r="C36" s="21"/>
      <c r="D36" s="22"/>
      <c r="E36" s="22"/>
      <c r="F36" s="22"/>
      <c r="G36" s="22"/>
      <c r="H36" s="14"/>
      <c r="I36" s="22"/>
      <c r="J36" s="8"/>
      <c r="K36" s="19"/>
      <c r="L36" s="8"/>
      <c r="M36" s="8"/>
      <c r="O36" s="8"/>
      <c r="P36" s="8"/>
      <c r="R36" s="8"/>
      <c r="S36" s="8"/>
      <c r="U36" s="8"/>
      <c r="V36" s="8"/>
    </row>
    <row r="37" spans="1:22" ht="12.75" x14ac:dyDescent="0.2">
      <c r="A37" s="23"/>
      <c r="B37" s="41">
        <f t="shared" ref="B37:D54" si="12">B11</f>
        <v>1</v>
      </c>
      <c r="C37" s="25">
        <f t="shared" si="12"/>
        <v>1457.9191776</v>
      </c>
      <c r="D37" s="25">
        <f t="shared" si="12"/>
        <v>0</v>
      </c>
      <c r="E37" s="40">
        <v>1.5</v>
      </c>
      <c r="F37" s="25">
        <f>D37*E37</f>
        <v>0</v>
      </c>
      <c r="G37" s="25">
        <f>C37+F37</f>
        <v>1457.9191776</v>
      </c>
      <c r="H37" s="26">
        <f t="shared" ref="H37:H54" si="13">H11</f>
        <v>0.04</v>
      </c>
      <c r="I37" s="27">
        <f>G37*H37</f>
        <v>58.316767104</v>
      </c>
      <c r="J37" s="25">
        <f>C37+D37-I37</f>
        <v>1399.6024104959999</v>
      </c>
      <c r="K37" s="28"/>
      <c r="L37" s="39">
        <f>J37*H37</f>
        <v>55.98409641984</v>
      </c>
      <c r="M37" s="25">
        <f>J37-L37</f>
        <v>1343.61831407616</v>
      </c>
      <c r="O37" s="39">
        <f>M37*H37</f>
        <v>53.744732563046398</v>
      </c>
      <c r="P37" s="25">
        <f>M37-O37</f>
        <v>1289.8735815131135</v>
      </c>
      <c r="R37" s="39">
        <f>P37*H37</f>
        <v>51.594943260524545</v>
      </c>
      <c r="S37" s="25">
        <f>P37-R37</f>
        <v>1238.278638252589</v>
      </c>
      <c r="U37" s="39">
        <f>S37*H37</f>
        <v>49.531145530103558</v>
      </c>
      <c r="V37" s="25">
        <f>S37-U37</f>
        <v>1188.7474927224855</v>
      </c>
    </row>
    <row r="38" spans="1:22" ht="12.75" x14ac:dyDescent="0.2">
      <c r="A38" s="23"/>
      <c r="B38" s="41">
        <f t="shared" si="12"/>
        <v>51</v>
      </c>
      <c r="C38" s="25">
        <f t="shared" si="12"/>
        <v>3279.8717110960515</v>
      </c>
      <c r="D38" s="25">
        <f t="shared" si="12"/>
        <v>466.98777472500007</v>
      </c>
      <c r="E38" s="40">
        <v>1.5</v>
      </c>
      <c r="F38" s="25">
        <f t="shared" ref="F38:F54" si="14">D38*E38</f>
        <v>700.48166208750013</v>
      </c>
      <c r="G38" s="25">
        <f t="shared" ref="G38:G54" si="15">C38+F38</f>
        <v>3980.3533731835514</v>
      </c>
      <c r="H38" s="26">
        <f t="shared" si="13"/>
        <v>0.06</v>
      </c>
      <c r="I38" s="27">
        <f t="shared" ref="I38:I54" si="16">G38*H38</f>
        <v>238.82120239101309</v>
      </c>
      <c r="J38" s="25">
        <f t="shared" ref="J38:J54" si="17">C38+D38-I38</f>
        <v>3508.0382834300385</v>
      </c>
      <c r="K38" s="28"/>
      <c r="L38" s="39">
        <f t="shared" ref="L38:L54" si="18">J38*H38</f>
        <v>210.48229700580231</v>
      </c>
      <c r="M38" s="25">
        <f t="shared" ref="M38:M54" si="19">J38-L38</f>
        <v>3297.5559864242364</v>
      </c>
      <c r="O38" s="39">
        <f t="shared" ref="O38:O54" si="20">M38*H38</f>
        <v>197.85335918545417</v>
      </c>
      <c r="P38" s="25">
        <f t="shared" ref="P38:P54" si="21">M38-O38</f>
        <v>3099.702627238782</v>
      </c>
      <c r="R38" s="39">
        <f t="shared" ref="R38:R54" si="22">P38*H38</f>
        <v>185.98215763432691</v>
      </c>
      <c r="S38" s="25">
        <f t="shared" ref="S38:S54" si="23">P38-R38</f>
        <v>2913.720469604455</v>
      </c>
      <c r="U38" s="39">
        <f t="shared" ref="U38:U54" si="24">S38*H38</f>
        <v>174.82322817626729</v>
      </c>
      <c r="V38" s="25">
        <f t="shared" ref="V38:V54" si="25">S38-U38</f>
        <v>2738.897241428188</v>
      </c>
    </row>
    <row r="39" spans="1:22" ht="12.75" x14ac:dyDescent="0.2">
      <c r="A39" s="23"/>
      <c r="B39" s="41">
        <f t="shared" si="12"/>
        <v>2</v>
      </c>
      <c r="C39" s="25">
        <f t="shared" si="12"/>
        <v>81.80531701999999</v>
      </c>
      <c r="D39" s="25">
        <f t="shared" si="12"/>
        <v>0</v>
      </c>
      <c r="E39" s="40">
        <v>1.5</v>
      </c>
      <c r="F39" s="25">
        <f t="shared" si="14"/>
        <v>0</v>
      </c>
      <c r="G39" s="25">
        <f t="shared" si="15"/>
        <v>81.80531701999999</v>
      </c>
      <c r="H39" s="26">
        <f t="shared" si="13"/>
        <v>0.06</v>
      </c>
      <c r="I39" s="27">
        <f t="shared" si="16"/>
        <v>4.9083190211999996</v>
      </c>
      <c r="J39" s="25">
        <f t="shared" si="17"/>
        <v>76.896997998799989</v>
      </c>
      <c r="K39" s="28"/>
      <c r="L39" s="39">
        <f t="shared" si="18"/>
        <v>4.6138198799279992</v>
      </c>
      <c r="M39" s="25">
        <f t="shared" si="19"/>
        <v>72.283178118871987</v>
      </c>
      <c r="O39" s="39">
        <f t="shared" si="20"/>
        <v>4.3369906871323192</v>
      </c>
      <c r="P39" s="25">
        <f t="shared" si="21"/>
        <v>67.946187431739673</v>
      </c>
      <c r="R39" s="39">
        <f t="shared" si="22"/>
        <v>4.0767712459043803</v>
      </c>
      <c r="S39" s="25">
        <f t="shared" si="23"/>
        <v>63.869416185835291</v>
      </c>
      <c r="U39" s="39">
        <f t="shared" si="24"/>
        <v>3.8321649711501173</v>
      </c>
      <c r="V39" s="25">
        <f t="shared" si="25"/>
        <v>60.03725121468517</v>
      </c>
    </row>
    <row r="40" spans="1:22" ht="12.75" x14ac:dyDescent="0.2">
      <c r="A40" s="23"/>
      <c r="B40" s="41">
        <f t="shared" si="12"/>
        <v>6</v>
      </c>
      <c r="C40" s="25">
        <f t="shared" si="12"/>
        <v>7.2531000000000002E-3</v>
      </c>
      <c r="D40" s="25">
        <f t="shared" si="12"/>
        <v>0</v>
      </c>
      <c r="E40" s="40">
        <v>1.5</v>
      </c>
      <c r="F40" s="25">
        <f t="shared" si="14"/>
        <v>0</v>
      </c>
      <c r="G40" s="25">
        <f t="shared" si="15"/>
        <v>7.2531000000000002E-3</v>
      </c>
      <c r="H40" s="26">
        <f t="shared" si="13"/>
        <v>0.1</v>
      </c>
      <c r="I40" s="27">
        <f t="shared" si="16"/>
        <v>7.2531000000000006E-4</v>
      </c>
      <c r="J40" s="25">
        <f t="shared" si="17"/>
        <v>6.5277900000000003E-3</v>
      </c>
      <c r="K40" s="28"/>
      <c r="L40" s="39">
        <f t="shared" si="18"/>
        <v>6.5277900000000003E-4</v>
      </c>
      <c r="M40" s="25">
        <f t="shared" si="19"/>
        <v>5.8750110000000003E-3</v>
      </c>
      <c r="O40" s="39">
        <f t="shared" si="20"/>
        <v>5.8750110000000007E-4</v>
      </c>
      <c r="P40" s="25">
        <f t="shared" si="21"/>
        <v>5.2875099E-3</v>
      </c>
      <c r="R40" s="39">
        <f t="shared" si="22"/>
        <v>5.2875098999999998E-4</v>
      </c>
      <c r="S40" s="25">
        <f t="shared" si="23"/>
        <v>4.7587589099999999E-3</v>
      </c>
      <c r="U40" s="39">
        <f t="shared" si="24"/>
        <v>4.7587589100000002E-4</v>
      </c>
      <c r="V40" s="25">
        <f t="shared" si="25"/>
        <v>4.2828830189999998E-3</v>
      </c>
    </row>
    <row r="41" spans="1:22" ht="12.75" x14ac:dyDescent="0.2">
      <c r="A41" s="23"/>
      <c r="B41" s="41">
        <f t="shared" si="12"/>
        <v>8</v>
      </c>
      <c r="C41" s="25">
        <f t="shared" si="12"/>
        <v>14.474298832000001</v>
      </c>
      <c r="D41" s="25">
        <f t="shared" si="12"/>
        <v>4.4344873399999978</v>
      </c>
      <c r="E41" s="40">
        <v>1.5</v>
      </c>
      <c r="F41" s="25">
        <f t="shared" si="14"/>
        <v>6.6517310099999971</v>
      </c>
      <c r="G41" s="25">
        <f t="shared" si="15"/>
        <v>21.126029841999998</v>
      </c>
      <c r="H41" s="26">
        <f t="shared" si="13"/>
        <v>0.2</v>
      </c>
      <c r="I41" s="34">
        <f t="shared" si="16"/>
        <v>4.2252059684000001</v>
      </c>
      <c r="J41" s="25">
        <f t="shared" si="17"/>
        <v>14.683580203599998</v>
      </c>
      <c r="K41" s="28"/>
      <c r="L41" s="39">
        <f t="shared" si="18"/>
        <v>2.9367160407199999</v>
      </c>
      <c r="M41" s="25">
        <f t="shared" si="19"/>
        <v>11.746864162879998</v>
      </c>
      <c r="O41" s="39">
        <f t="shared" si="20"/>
        <v>2.3493728325759995</v>
      </c>
      <c r="P41" s="25">
        <f t="shared" si="21"/>
        <v>9.397491330303998</v>
      </c>
      <c r="R41" s="39">
        <f t="shared" si="22"/>
        <v>1.8794982660607997</v>
      </c>
      <c r="S41" s="25">
        <f t="shared" si="23"/>
        <v>7.517993064243198</v>
      </c>
      <c r="U41" s="39">
        <f t="shared" si="24"/>
        <v>1.5035986128486396</v>
      </c>
      <c r="V41" s="25">
        <f t="shared" si="25"/>
        <v>6.0143944513945584</v>
      </c>
    </row>
    <row r="42" spans="1:22" ht="12.75" x14ac:dyDescent="0.2">
      <c r="A42" s="23"/>
      <c r="B42" s="41">
        <f t="shared" si="12"/>
        <v>10</v>
      </c>
      <c r="C42" s="25">
        <f t="shared" si="12"/>
        <v>18.703693075499999</v>
      </c>
      <c r="D42" s="25">
        <f t="shared" si="12"/>
        <v>6.2680280000000002</v>
      </c>
      <c r="E42" s="40">
        <v>1.5</v>
      </c>
      <c r="F42" s="25">
        <f t="shared" si="14"/>
        <v>9.4020419999999998</v>
      </c>
      <c r="G42" s="25">
        <f t="shared" si="15"/>
        <v>28.1057350755</v>
      </c>
      <c r="H42" s="26">
        <f t="shared" si="13"/>
        <v>0.3</v>
      </c>
      <c r="I42" s="27">
        <f t="shared" si="16"/>
        <v>8.43172052265</v>
      </c>
      <c r="J42" s="25">
        <f t="shared" si="17"/>
        <v>16.54000055285</v>
      </c>
      <c r="K42" s="28"/>
      <c r="L42" s="39">
        <f t="shared" si="18"/>
        <v>4.9620001658549997</v>
      </c>
      <c r="M42" s="25">
        <f t="shared" si="19"/>
        <v>11.578000386995001</v>
      </c>
      <c r="O42" s="39">
        <f t="shared" si="20"/>
        <v>3.4734001160985</v>
      </c>
      <c r="P42" s="25">
        <f t="shared" si="21"/>
        <v>8.1046002708965013</v>
      </c>
      <c r="R42" s="39">
        <f t="shared" si="22"/>
        <v>2.4313800812689501</v>
      </c>
      <c r="S42" s="25">
        <f t="shared" si="23"/>
        <v>5.6732201896275516</v>
      </c>
      <c r="U42" s="39">
        <f t="shared" si="24"/>
        <v>1.7019660568882655</v>
      </c>
      <c r="V42" s="25">
        <f t="shared" si="25"/>
        <v>3.9712541327392863</v>
      </c>
    </row>
    <row r="43" spans="1:22" ht="12.75" x14ac:dyDescent="0.2">
      <c r="A43" s="23"/>
      <c r="B43" s="41">
        <f t="shared" si="12"/>
        <v>12</v>
      </c>
      <c r="C43" s="25">
        <f t="shared" si="12"/>
        <v>19.567034050115993</v>
      </c>
      <c r="D43" s="25">
        <f t="shared" si="12"/>
        <v>30.022415790000007</v>
      </c>
      <c r="E43" s="83">
        <v>1</v>
      </c>
      <c r="F43" s="25">
        <f t="shared" si="14"/>
        <v>30.022415790000007</v>
      </c>
      <c r="G43" s="25">
        <f t="shared" si="15"/>
        <v>49.589449840116004</v>
      </c>
      <c r="H43" s="26">
        <f t="shared" si="13"/>
        <v>1</v>
      </c>
      <c r="I43" s="34">
        <f t="shared" si="16"/>
        <v>49.589449840116004</v>
      </c>
      <c r="J43" s="25">
        <f t="shared" si="17"/>
        <v>0</v>
      </c>
      <c r="K43" s="28"/>
      <c r="L43" s="39">
        <f t="shared" si="18"/>
        <v>0</v>
      </c>
      <c r="M43" s="25">
        <f t="shared" si="19"/>
        <v>0</v>
      </c>
      <c r="O43" s="39">
        <f t="shared" si="20"/>
        <v>0</v>
      </c>
      <c r="P43" s="25">
        <f t="shared" si="21"/>
        <v>0</v>
      </c>
      <c r="R43" s="39">
        <f t="shared" si="22"/>
        <v>0</v>
      </c>
      <c r="S43" s="25">
        <f t="shared" si="23"/>
        <v>0</v>
      </c>
      <c r="U43" s="39">
        <f t="shared" si="24"/>
        <v>0</v>
      </c>
      <c r="V43" s="25">
        <f t="shared" si="25"/>
        <v>0</v>
      </c>
    </row>
    <row r="44" spans="1:22" ht="12.75" x14ac:dyDescent="0.2">
      <c r="A44" s="23"/>
      <c r="B44" s="41">
        <f t="shared" si="12"/>
        <v>17</v>
      </c>
      <c r="C44" s="25">
        <f t="shared" si="12"/>
        <v>1.9509519999999999E-2</v>
      </c>
      <c r="D44" s="25">
        <f t="shared" si="12"/>
        <v>0</v>
      </c>
      <c r="E44" s="40">
        <v>1.5</v>
      </c>
      <c r="F44" s="25">
        <f t="shared" si="14"/>
        <v>0</v>
      </c>
      <c r="G44" s="25">
        <f t="shared" si="15"/>
        <v>1.9509519999999999E-2</v>
      </c>
      <c r="H44" s="26">
        <f t="shared" si="13"/>
        <v>0.08</v>
      </c>
      <c r="I44" s="34">
        <f t="shared" si="16"/>
        <v>1.5607615999999999E-3</v>
      </c>
      <c r="J44" s="25">
        <f t="shared" si="17"/>
        <v>1.7948758400000001E-2</v>
      </c>
      <c r="K44" s="28"/>
      <c r="L44" s="39">
        <f t="shared" si="18"/>
        <v>1.4359006720000001E-3</v>
      </c>
      <c r="M44" s="25">
        <f t="shared" si="19"/>
        <v>1.6512857727999999E-2</v>
      </c>
      <c r="O44" s="39">
        <f t="shared" si="20"/>
        <v>1.3210286182399999E-3</v>
      </c>
      <c r="P44" s="25">
        <f t="shared" si="21"/>
        <v>1.519182910976E-2</v>
      </c>
      <c r="R44" s="39">
        <f t="shared" si="22"/>
        <v>1.2153463287808001E-3</v>
      </c>
      <c r="S44" s="25">
        <f t="shared" si="23"/>
        <v>1.39764827809792E-2</v>
      </c>
      <c r="U44" s="39">
        <f t="shared" si="24"/>
        <v>1.118118622478336E-3</v>
      </c>
      <c r="V44" s="25">
        <f t="shared" si="25"/>
        <v>1.2858364158500864E-2</v>
      </c>
    </row>
    <row r="45" spans="1:22" ht="12.75" x14ac:dyDescent="0.2">
      <c r="A45" s="23"/>
      <c r="B45" s="41">
        <f t="shared" si="12"/>
        <v>38</v>
      </c>
      <c r="C45" s="25">
        <f t="shared" si="12"/>
        <v>3.0313244340000001</v>
      </c>
      <c r="D45" s="25">
        <f t="shared" si="12"/>
        <v>0.5</v>
      </c>
      <c r="E45" s="40">
        <v>1.5</v>
      </c>
      <c r="F45" s="25">
        <f t="shared" si="14"/>
        <v>0.75</v>
      </c>
      <c r="G45" s="25">
        <f t="shared" si="15"/>
        <v>3.7813244340000001</v>
      </c>
      <c r="H45" s="26">
        <f t="shared" si="13"/>
        <v>0.3</v>
      </c>
      <c r="I45" s="27">
        <f t="shared" si="16"/>
        <v>1.1343973301999999</v>
      </c>
      <c r="J45" s="25">
        <f t="shared" si="17"/>
        <v>2.3969271038000004</v>
      </c>
      <c r="K45" s="28"/>
      <c r="L45" s="39">
        <f t="shared" si="18"/>
        <v>0.71907813114000008</v>
      </c>
      <c r="M45" s="25">
        <f t="shared" si="19"/>
        <v>1.6778489726600003</v>
      </c>
      <c r="O45" s="39">
        <f t="shared" si="20"/>
        <v>0.50335469179800008</v>
      </c>
      <c r="P45" s="25">
        <f t="shared" si="21"/>
        <v>1.1744942808620003</v>
      </c>
      <c r="R45" s="39">
        <f t="shared" si="22"/>
        <v>0.35234828425860004</v>
      </c>
      <c r="S45" s="25">
        <f t="shared" si="23"/>
        <v>0.82214599660340015</v>
      </c>
      <c r="U45" s="39">
        <f t="shared" si="24"/>
        <v>0.24664379898102004</v>
      </c>
      <c r="V45" s="25">
        <f t="shared" si="25"/>
        <v>0.57550219762238009</v>
      </c>
    </row>
    <row r="46" spans="1:22" ht="12.75" x14ac:dyDescent="0.2">
      <c r="A46" s="23"/>
      <c r="B46" s="41">
        <f t="shared" si="12"/>
        <v>41</v>
      </c>
      <c r="C46" s="25">
        <f t="shared" si="12"/>
        <v>38.653682251026183</v>
      </c>
      <c r="D46" s="25">
        <f t="shared" si="12"/>
        <v>50.825396269999992</v>
      </c>
      <c r="E46" s="40">
        <v>1.5</v>
      </c>
      <c r="F46" s="25">
        <f t="shared" si="14"/>
        <v>76.238094404999984</v>
      </c>
      <c r="G46" s="25">
        <f t="shared" si="15"/>
        <v>114.89177665602617</v>
      </c>
      <c r="H46" s="26">
        <f t="shared" si="13"/>
        <v>0.25</v>
      </c>
      <c r="I46" s="27">
        <f t="shared" si="16"/>
        <v>28.722944164006542</v>
      </c>
      <c r="J46" s="25">
        <f t="shared" si="17"/>
        <v>60.756134357019626</v>
      </c>
      <c r="K46" s="28"/>
      <c r="L46" s="39">
        <f t="shared" si="18"/>
        <v>15.189033589254906</v>
      </c>
      <c r="M46" s="25">
        <f t="shared" si="19"/>
        <v>45.567100767764721</v>
      </c>
      <c r="O46" s="39">
        <f t="shared" si="20"/>
        <v>11.39177519194118</v>
      </c>
      <c r="P46" s="25">
        <f t="shared" si="21"/>
        <v>34.175325575823543</v>
      </c>
      <c r="R46" s="39">
        <f t="shared" si="22"/>
        <v>8.5438313939558856</v>
      </c>
      <c r="S46" s="25">
        <f t="shared" si="23"/>
        <v>25.631494181867659</v>
      </c>
      <c r="U46" s="39">
        <f t="shared" si="24"/>
        <v>6.4078735454669147</v>
      </c>
      <c r="V46" s="25">
        <f t="shared" si="25"/>
        <v>19.223620636400746</v>
      </c>
    </row>
    <row r="47" spans="1:22" ht="12.75" hidden="1" x14ac:dyDescent="0.2">
      <c r="A47" s="23"/>
      <c r="B47" s="41">
        <f t="shared" si="12"/>
        <v>13</v>
      </c>
      <c r="C47" s="25">
        <f t="shared" si="12"/>
        <v>0</v>
      </c>
      <c r="D47" s="25">
        <f t="shared" si="12"/>
        <v>0</v>
      </c>
      <c r="E47" s="40">
        <v>1.5</v>
      </c>
      <c r="F47" s="25">
        <f t="shared" si="14"/>
        <v>0</v>
      </c>
      <c r="G47" s="25">
        <f t="shared" si="15"/>
        <v>0</v>
      </c>
      <c r="H47" s="26">
        <f t="shared" si="13"/>
        <v>0</v>
      </c>
      <c r="I47" s="27">
        <f t="shared" si="16"/>
        <v>0</v>
      </c>
      <c r="J47" s="25">
        <f t="shared" si="17"/>
        <v>0</v>
      </c>
      <c r="K47" s="28"/>
      <c r="L47" s="39">
        <f t="shared" si="18"/>
        <v>0</v>
      </c>
      <c r="M47" s="25">
        <f t="shared" si="19"/>
        <v>0</v>
      </c>
      <c r="O47" s="39">
        <f t="shared" si="20"/>
        <v>0</v>
      </c>
      <c r="P47" s="25">
        <f t="shared" si="21"/>
        <v>0</v>
      </c>
      <c r="R47" s="39">
        <f t="shared" si="22"/>
        <v>0</v>
      </c>
      <c r="S47" s="25">
        <f t="shared" si="23"/>
        <v>0</v>
      </c>
      <c r="U47" s="39">
        <f t="shared" si="24"/>
        <v>0</v>
      </c>
      <c r="V47" s="25">
        <f t="shared" si="25"/>
        <v>0</v>
      </c>
    </row>
    <row r="48" spans="1:22" ht="12.75" x14ac:dyDescent="0.2">
      <c r="A48" s="23"/>
      <c r="B48" s="41">
        <f t="shared" si="12"/>
        <v>3</v>
      </c>
      <c r="C48" s="25">
        <f t="shared" si="12"/>
        <v>0.17401054999999999</v>
      </c>
      <c r="D48" s="25">
        <f t="shared" si="12"/>
        <v>0</v>
      </c>
      <c r="E48" s="40">
        <v>1.5</v>
      </c>
      <c r="F48" s="25">
        <f t="shared" si="14"/>
        <v>0</v>
      </c>
      <c r="G48" s="25">
        <f t="shared" si="15"/>
        <v>0.17401054999999999</v>
      </c>
      <c r="H48" s="26">
        <f t="shared" si="13"/>
        <v>0.05</v>
      </c>
      <c r="I48" s="27">
        <f t="shared" si="16"/>
        <v>8.7005274999999993E-3</v>
      </c>
      <c r="J48" s="25">
        <f t="shared" si="17"/>
        <v>0.16531002249999999</v>
      </c>
      <c r="K48" s="28"/>
      <c r="L48" s="39">
        <f t="shared" si="18"/>
        <v>8.2655011249999997E-3</v>
      </c>
      <c r="M48" s="25">
        <f t="shared" si="19"/>
        <v>0.157044521375</v>
      </c>
      <c r="O48" s="39">
        <f t="shared" si="20"/>
        <v>7.8522260687500008E-3</v>
      </c>
      <c r="P48" s="25">
        <f t="shared" si="21"/>
        <v>0.14919229530625</v>
      </c>
      <c r="R48" s="39">
        <f t="shared" si="22"/>
        <v>7.4596147653125007E-3</v>
      </c>
      <c r="S48" s="25">
        <f t="shared" si="23"/>
        <v>0.14173268054093749</v>
      </c>
      <c r="U48" s="39">
        <f t="shared" si="24"/>
        <v>7.0866340270468748E-3</v>
      </c>
      <c r="V48" s="25">
        <f t="shared" si="25"/>
        <v>0.13464604651389062</v>
      </c>
    </row>
    <row r="49" spans="1:22" ht="12.75" x14ac:dyDescent="0.2">
      <c r="A49" s="23"/>
      <c r="B49" s="41">
        <f t="shared" si="12"/>
        <v>45</v>
      </c>
      <c r="C49" s="25">
        <f t="shared" si="12"/>
        <v>1.3556567749999996E-2</v>
      </c>
      <c r="D49" s="25">
        <f t="shared" si="12"/>
        <v>0</v>
      </c>
      <c r="E49" s="40">
        <v>1.5</v>
      </c>
      <c r="F49" s="25">
        <f t="shared" si="14"/>
        <v>0</v>
      </c>
      <c r="G49" s="25">
        <f t="shared" si="15"/>
        <v>1.3556567749999996E-2</v>
      </c>
      <c r="H49" s="26">
        <f t="shared" si="13"/>
        <v>0.45</v>
      </c>
      <c r="I49" s="27">
        <f t="shared" si="16"/>
        <v>6.1004554874999981E-3</v>
      </c>
      <c r="J49" s="25">
        <f t="shared" si="17"/>
        <v>7.4561122624999983E-3</v>
      </c>
      <c r="K49" s="28"/>
      <c r="L49" s="39">
        <f t="shared" si="18"/>
        <v>3.3552505181249992E-3</v>
      </c>
      <c r="M49" s="25">
        <f t="shared" si="19"/>
        <v>4.1008617443749991E-3</v>
      </c>
      <c r="O49" s="39">
        <f t="shared" si="20"/>
        <v>1.8453877849687497E-3</v>
      </c>
      <c r="P49" s="25">
        <f t="shared" si="21"/>
        <v>2.2554739594062494E-3</v>
      </c>
      <c r="R49" s="39">
        <f t="shared" si="22"/>
        <v>1.0149632817328122E-3</v>
      </c>
      <c r="S49" s="25">
        <f t="shared" si="23"/>
        <v>1.2405106776734371E-3</v>
      </c>
      <c r="U49" s="39">
        <f t="shared" si="24"/>
        <v>5.5822980495304675E-4</v>
      </c>
      <c r="V49" s="25">
        <f t="shared" si="25"/>
        <v>6.8228087272039037E-4</v>
      </c>
    </row>
    <row r="50" spans="1:22" ht="12.75" x14ac:dyDescent="0.2">
      <c r="A50" s="23"/>
      <c r="B50" s="41">
        <f t="shared" si="12"/>
        <v>50</v>
      </c>
      <c r="C50" s="25">
        <f t="shared" si="12"/>
        <v>3.7890387061342103</v>
      </c>
      <c r="D50" s="25">
        <f t="shared" si="12"/>
        <v>10.074956209999995</v>
      </c>
      <c r="E50" s="40">
        <v>1.5</v>
      </c>
      <c r="F50" s="25">
        <f t="shared" si="14"/>
        <v>15.112434314999991</v>
      </c>
      <c r="G50" s="25">
        <f t="shared" si="15"/>
        <v>18.901473021134201</v>
      </c>
      <c r="H50" s="26">
        <f t="shared" si="13"/>
        <v>0.55000000000000004</v>
      </c>
      <c r="I50" s="27">
        <f t="shared" si="16"/>
        <v>10.395810161623812</v>
      </c>
      <c r="J50" s="25">
        <f t="shared" si="17"/>
        <v>3.4681847545103928</v>
      </c>
      <c r="K50" s="28"/>
      <c r="L50" s="39">
        <f t="shared" si="18"/>
        <v>1.9075016149807162</v>
      </c>
      <c r="M50" s="25">
        <f t="shared" si="19"/>
        <v>1.5606831395296765</v>
      </c>
      <c r="O50" s="39">
        <f t="shared" si="20"/>
        <v>0.85837572674132212</v>
      </c>
      <c r="P50" s="25">
        <f t="shared" si="21"/>
        <v>0.7023074127883544</v>
      </c>
      <c r="R50" s="39">
        <f t="shared" si="22"/>
        <v>0.38626907703359498</v>
      </c>
      <c r="S50" s="25">
        <f t="shared" si="23"/>
        <v>0.31603833575475943</v>
      </c>
      <c r="U50" s="39">
        <f t="shared" si="24"/>
        <v>0.1738210846651177</v>
      </c>
      <c r="V50" s="25">
        <f t="shared" si="25"/>
        <v>0.14221725108964173</v>
      </c>
    </row>
    <row r="51" spans="1:22" ht="12.75" hidden="1" x14ac:dyDescent="0.2">
      <c r="A51" s="23"/>
      <c r="B51" s="41">
        <f t="shared" si="12"/>
        <v>0</v>
      </c>
      <c r="C51" s="25">
        <f t="shared" si="12"/>
        <v>0</v>
      </c>
      <c r="D51" s="25">
        <f t="shared" si="12"/>
        <v>0</v>
      </c>
      <c r="E51" s="40">
        <v>1.5</v>
      </c>
      <c r="F51" s="25">
        <f t="shared" si="14"/>
        <v>0</v>
      </c>
      <c r="G51" s="25">
        <f t="shared" si="15"/>
        <v>0</v>
      </c>
      <c r="H51" s="26">
        <f t="shared" si="13"/>
        <v>1</v>
      </c>
      <c r="I51" s="27">
        <f t="shared" si="16"/>
        <v>0</v>
      </c>
      <c r="J51" s="25">
        <f t="shared" si="17"/>
        <v>0</v>
      </c>
      <c r="K51" s="28"/>
      <c r="L51" s="39">
        <f t="shared" si="18"/>
        <v>0</v>
      </c>
      <c r="M51" s="25">
        <f t="shared" si="19"/>
        <v>0</v>
      </c>
      <c r="O51" s="39">
        <f t="shared" si="20"/>
        <v>0</v>
      </c>
      <c r="P51" s="25">
        <f t="shared" si="21"/>
        <v>0</v>
      </c>
      <c r="R51" s="39">
        <f t="shared" si="22"/>
        <v>0</v>
      </c>
      <c r="S51" s="25">
        <f t="shared" si="23"/>
        <v>0</v>
      </c>
      <c r="U51" s="39">
        <f t="shared" si="24"/>
        <v>0</v>
      </c>
      <c r="V51" s="25">
        <f t="shared" si="25"/>
        <v>0</v>
      </c>
    </row>
    <row r="52" spans="1:22" ht="12.75" hidden="1" x14ac:dyDescent="0.2">
      <c r="A52" s="23"/>
      <c r="B52" s="41">
        <f t="shared" si="12"/>
        <v>0</v>
      </c>
      <c r="C52" s="25">
        <f t="shared" si="12"/>
        <v>0</v>
      </c>
      <c r="D52" s="25">
        <f t="shared" si="12"/>
        <v>0</v>
      </c>
      <c r="E52" s="40">
        <v>1.5</v>
      </c>
      <c r="F52" s="25">
        <f t="shared" si="14"/>
        <v>0</v>
      </c>
      <c r="G52" s="25">
        <f t="shared" si="15"/>
        <v>0</v>
      </c>
      <c r="H52" s="26">
        <f t="shared" si="13"/>
        <v>0.06</v>
      </c>
      <c r="I52" s="27">
        <f t="shared" si="16"/>
        <v>0</v>
      </c>
      <c r="J52" s="25">
        <f t="shared" si="17"/>
        <v>0</v>
      </c>
      <c r="K52" s="28"/>
      <c r="L52" s="39">
        <f t="shared" si="18"/>
        <v>0</v>
      </c>
      <c r="M52" s="25">
        <f t="shared" si="19"/>
        <v>0</v>
      </c>
      <c r="O52" s="39">
        <f t="shared" si="20"/>
        <v>0</v>
      </c>
      <c r="P52" s="25">
        <f t="shared" si="21"/>
        <v>0</v>
      </c>
      <c r="R52" s="39">
        <f t="shared" si="22"/>
        <v>0</v>
      </c>
      <c r="S52" s="25">
        <f t="shared" si="23"/>
        <v>0</v>
      </c>
      <c r="U52" s="39">
        <f t="shared" si="24"/>
        <v>0</v>
      </c>
      <c r="V52" s="25">
        <f t="shared" si="25"/>
        <v>0</v>
      </c>
    </row>
    <row r="53" spans="1:22" ht="12.75" x14ac:dyDescent="0.2">
      <c r="A53" s="23"/>
      <c r="B53" s="41">
        <f t="shared" si="12"/>
        <v>14.1</v>
      </c>
      <c r="C53" s="25">
        <f t="shared" si="12"/>
        <v>34.9345365633</v>
      </c>
      <c r="D53" s="25">
        <f t="shared" si="12"/>
        <v>0</v>
      </c>
      <c r="E53" s="40">
        <v>1.5</v>
      </c>
      <c r="F53" s="25">
        <f t="shared" si="14"/>
        <v>0</v>
      </c>
      <c r="G53" s="25">
        <f t="shared" si="15"/>
        <v>34.9345365633</v>
      </c>
      <c r="H53" s="26">
        <f t="shared" si="13"/>
        <v>7.0000000000000007E-2</v>
      </c>
      <c r="I53" s="27">
        <f t="shared" si="16"/>
        <v>2.4454175594310001</v>
      </c>
      <c r="J53" s="25">
        <f t="shared" si="17"/>
        <v>32.489119003869</v>
      </c>
      <c r="K53" s="28"/>
      <c r="L53" s="39">
        <f t="shared" si="18"/>
        <v>2.2742383302708302</v>
      </c>
      <c r="M53" s="25">
        <f t="shared" si="19"/>
        <v>30.21488067359817</v>
      </c>
      <c r="O53" s="39">
        <f t="shared" si="20"/>
        <v>2.1150416471518723</v>
      </c>
      <c r="P53" s="25">
        <f t="shared" si="21"/>
        <v>28.099839026446297</v>
      </c>
      <c r="R53" s="39">
        <f t="shared" si="22"/>
        <v>1.9669887318512409</v>
      </c>
      <c r="S53" s="25">
        <f t="shared" si="23"/>
        <v>26.132850294595055</v>
      </c>
      <c r="U53" s="39">
        <f t="shared" si="24"/>
        <v>1.829299520621654</v>
      </c>
      <c r="V53" s="25">
        <f t="shared" si="25"/>
        <v>24.303550773973402</v>
      </c>
    </row>
    <row r="54" spans="1:22" ht="12.75" hidden="1" x14ac:dyDescent="0.2">
      <c r="A54" s="23"/>
      <c r="B54" s="41">
        <f t="shared" si="12"/>
        <v>0</v>
      </c>
      <c r="C54" s="25">
        <f t="shared" si="12"/>
        <v>0</v>
      </c>
      <c r="D54" s="25">
        <f t="shared" si="12"/>
        <v>0</v>
      </c>
      <c r="E54" s="40">
        <v>1.5</v>
      </c>
      <c r="F54" s="25">
        <f t="shared" si="14"/>
        <v>0</v>
      </c>
      <c r="G54" s="25">
        <f t="shared" si="15"/>
        <v>0</v>
      </c>
      <c r="H54" s="26">
        <f t="shared" si="13"/>
        <v>0.05</v>
      </c>
      <c r="I54" s="27">
        <f t="shared" si="16"/>
        <v>0</v>
      </c>
      <c r="J54" s="25">
        <f t="shared" si="17"/>
        <v>0</v>
      </c>
      <c r="K54" s="28"/>
      <c r="L54" s="39">
        <f t="shared" si="18"/>
        <v>0</v>
      </c>
      <c r="M54" s="25">
        <f t="shared" si="19"/>
        <v>0</v>
      </c>
      <c r="O54" s="39">
        <f t="shared" si="20"/>
        <v>0</v>
      </c>
      <c r="P54" s="25">
        <f t="shared" si="21"/>
        <v>0</v>
      </c>
      <c r="R54" s="39">
        <f t="shared" si="22"/>
        <v>0</v>
      </c>
      <c r="S54" s="25">
        <f t="shared" si="23"/>
        <v>0</v>
      </c>
      <c r="U54" s="39">
        <f t="shared" si="24"/>
        <v>0</v>
      </c>
      <c r="V54" s="25">
        <f t="shared" si="25"/>
        <v>0</v>
      </c>
    </row>
    <row r="55" spans="1:22" ht="13.5" thickBot="1" x14ac:dyDescent="0.25">
      <c r="B55" s="42" t="s">
        <v>14</v>
      </c>
      <c r="C55" s="31">
        <f>SUM(C37:C54)</f>
        <v>4952.964143365878</v>
      </c>
      <c r="D55" s="31">
        <f>SUM(D37:D54)</f>
        <v>569.11305833500001</v>
      </c>
      <c r="E55" s="31"/>
      <c r="F55" s="31">
        <f>SUM(F37:F54)</f>
        <v>838.65837960750014</v>
      </c>
      <c r="G55" s="31">
        <f>SUM(G37:G54)</f>
        <v>5791.6225229733773</v>
      </c>
      <c r="H55" s="32"/>
      <c r="I55" s="31">
        <f>SUM(I37:I54)</f>
        <v>407.00832111722792</v>
      </c>
      <c r="J55" s="31">
        <f>SUM(J37:J54)</f>
        <v>5115.0688805836517</v>
      </c>
      <c r="K55" s="19"/>
      <c r="L55" s="31">
        <f>SUM(L37:L54)</f>
        <v>299.0824906091068</v>
      </c>
      <c r="M55" s="31">
        <f>SUM(M37:M54)</f>
        <v>4815.9863899745442</v>
      </c>
      <c r="O55" s="31">
        <f>SUM(O37:O54)</f>
        <v>276.63800878551172</v>
      </c>
      <c r="P55" s="31">
        <f>SUM(P37:P54)</f>
        <v>4539.3483811890319</v>
      </c>
      <c r="R55" s="31">
        <f>SUM(R37:R54)</f>
        <v>257.22440665055075</v>
      </c>
      <c r="S55" s="31">
        <f>SUM(S37:S54)</f>
        <v>4282.1239745384801</v>
      </c>
      <c r="U55" s="31">
        <f>SUM(U37:U54)</f>
        <v>240.05898015533805</v>
      </c>
      <c r="V55" s="31">
        <f>SUM(V37:V54)</f>
        <v>4042.0649943831436</v>
      </c>
    </row>
    <row r="56" spans="1:22" ht="12" thickTop="1" x14ac:dyDescent="0.2">
      <c r="D56" s="38"/>
      <c r="E56" s="38"/>
      <c r="F56" s="38"/>
      <c r="K56" s="1"/>
      <c r="L56" s="1"/>
      <c r="M56" s="1"/>
    </row>
    <row r="57" spans="1:22" ht="12.75" x14ac:dyDescent="0.2">
      <c r="B57" s="3" t="s">
        <v>48</v>
      </c>
    </row>
    <row r="59" spans="1:22" ht="12.75" x14ac:dyDescent="0.2">
      <c r="B59" s="8"/>
      <c r="C59" s="53" t="s">
        <v>8</v>
      </c>
      <c r="D59" s="46"/>
      <c r="E59" s="46"/>
      <c r="F59" s="11" t="s">
        <v>21</v>
      </c>
      <c r="G59" s="11" t="s">
        <v>18</v>
      </c>
      <c r="H59" s="46"/>
      <c r="I59" s="10">
        <v>2019</v>
      </c>
      <c r="J59" s="11">
        <v>2019</v>
      </c>
      <c r="L59" s="10">
        <v>2020</v>
      </c>
      <c r="M59" s="11">
        <v>2020</v>
      </c>
      <c r="O59" s="10">
        <v>2021</v>
      </c>
      <c r="P59" s="11">
        <v>2021</v>
      </c>
      <c r="R59" s="10">
        <v>2022</v>
      </c>
      <c r="S59" s="11">
        <v>2022</v>
      </c>
      <c r="U59" s="10">
        <v>2023</v>
      </c>
      <c r="V59" s="11">
        <v>2023</v>
      </c>
    </row>
    <row r="60" spans="1:22" ht="12.75" x14ac:dyDescent="0.2">
      <c r="B60" s="15" t="s">
        <v>11</v>
      </c>
      <c r="C60" s="54" t="s">
        <v>9</v>
      </c>
      <c r="D60" s="55" t="s">
        <v>17</v>
      </c>
      <c r="E60" s="47" t="s">
        <v>32</v>
      </c>
      <c r="F60" s="14" t="s">
        <v>22</v>
      </c>
      <c r="G60" s="14" t="s">
        <v>19</v>
      </c>
      <c r="H60" s="47" t="s">
        <v>10</v>
      </c>
      <c r="I60" s="14" t="s">
        <v>11</v>
      </c>
      <c r="J60" s="14" t="s">
        <v>20</v>
      </c>
      <c r="L60" s="14" t="s">
        <v>11</v>
      </c>
      <c r="M60" s="14" t="s">
        <v>20</v>
      </c>
      <c r="O60" s="14" t="s">
        <v>11</v>
      </c>
      <c r="P60" s="14" t="s">
        <v>20</v>
      </c>
      <c r="R60" s="14" t="s">
        <v>11</v>
      </c>
      <c r="S60" s="14" t="s">
        <v>20</v>
      </c>
      <c r="U60" s="14" t="s">
        <v>11</v>
      </c>
      <c r="V60" s="14" t="s">
        <v>20</v>
      </c>
    </row>
    <row r="61" spans="1:22" ht="12.75" x14ac:dyDescent="0.2">
      <c r="B61" s="16" t="s">
        <v>23</v>
      </c>
      <c r="C61" s="56" t="s">
        <v>15</v>
      </c>
      <c r="D61" s="57" t="s">
        <v>12</v>
      </c>
      <c r="E61" s="57" t="s">
        <v>33</v>
      </c>
      <c r="F61" s="18"/>
      <c r="G61" s="18"/>
      <c r="H61" s="48" t="s">
        <v>13</v>
      </c>
      <c r="I61" s="16"/>
      <c r="J61" s="16"/>
      <c r="K61" s="19"/>
      <c r="L61" s="16"/>
      <c r="M61" s="16"/>
      <c r="O61" s="16"/>
      <c r="P61" s="16"/>
      <c r="R61" s="16"/>
      <c r="S61" s="16"/>
      <c r="U61" s="16"/>
      <c r="V61" s="16"/>
    </row>
    <row r="62" spans="1:22" ht="12.75" x14ac:dyDescent="0.2">
      <c r="B62" s="20"/>
      <c r="C62" s="58"/>
      <c r="D62" s="59"/>
      <c r="E62" s="59"/>
      <c r="F62" s="22"/>
      <c r="G62" s="22"/>
      <c r="H62" s="47"/>
      <c r="I62" s="44"/>
      <c r="J62" s="8"/>
      <c r="K62" s="19"/>
      <c r="L62" s="8"/>
      <c r="M62" s="8"/>
      <c r="O62" s="8"/>
      <c r="P62" s="8"/>
      <c r="R62" s="8"/>
      <c r="S62" s="8"/>
      <c r="U62" s="8"/>
      <c r="V62" s="8"/>
    </row>
    <row r="63" spans="1:22" ht="12.75" x14ac:dyDescent="0.2">
      <c r="B63" s="24">
        <f>B37</f>
        <v>1</v>
      </c>
      <c r="C63" s="60"/>
      <c r="D63" s="60"/>
      <c r="E63" s="61"/>
      <c r="F63" s="25">
        <f t="shared" ref="F63:G80" si="26">F37-F11</f>
        <v>0</v>
      </c>
      <c r="G63" s="25">
        <f t="shared" si="26"/>
        <v>0</v>
      </c>
      <c r="H63" s="49"/>
      <c r="I63" s="27">
        <f t="shared" ref="I63:J80" si="27">I37-I11</f>
        <v>0</v>
      </c>
      <c r="J63" s="25">
        <f t="shared" si="27"/>
        <v>0</v>
      </c>
      <c r="K63" s="28"/>
      <c r="L63" s="25">
        <f t="shared" ref="L63:M80" si="28">L37-L11</f>
        <v>0</v>
      </c>
      <c r="M63" s="25">
        <f t="shared" si="28"/>
        <v>0</v>
      </c>
      <c r="O63" s="39">
        <f t="shared" ref="O63:P80" si="29">O37-O11</f>
        <v>0</v>
      </c>
      <c r="P63" s="25">
        <f t="shared" si="29"/>
        <v>0</v>
      </c>
      <c r="R63" s="39">
        <f t="shared" ref="R63:S80" si="30">R37-R11</f>
        <v>0</v>
      </c>
      <c r="S63" s="25">
        <f t="shared" si="30"/>
        <v>0</v>
      </c>
      <c r="U63" s="39">
        <f t="shared" ref="U63:V80" si="31">U37-U11</f>
        <v>0</v>
      </c>
      <c r="V63" s="25">
        <f t="shared" si="31"/>
        <v>0</v>
      </c>
    </row>
    <row r="64" spans="1:22" ht="12.75" x14ac:dyDescent="0.2">
      <c r="B64" s="24">
        <f t="shared" ref="B64:B80" si="32">B38</f>
        <v>51</v>
      </c>
      <c r="C64" s="60"/>
      <c r="D64" s="60"/>
      <c r="E64" s="61" t="s">
        <v>61</v>
      </c>
      <c r="F64" s="25">
        <f t="shared" si="26"/>
        <v>466.98777472500012</v>
      </c>
      <c r="G64" s="25">
        <f t="shared" si="26"/>
        <v>466.98777472499978</v>
      </c>
      <c r="H64" s="49"/>
      <c r="I64" s="27">
        <f t="shared" si="27"/>
        <v>28.01926648349999</v>
      </c>
      <c r="J64" s="25">
        <f t="shared" si="27"/>
        <v>-28.019266483499905</v>
      </c>
      <c r="K64" s="28"/>
      <c r="L64" s="25">
        <f t="shared" si="28"/>
        <v>-1.6811559890099943</v>
      </c>
      <c r="M64" s="25">
        <f t="shared" si="28"/>
        <v>-26.338110494489683</v>
      </c>
      <c r="O64" s="39">
        <f t="shared" si="29"/>
        <v>-1.5802866296693878</v>
      </c>
      <c r="P64" s="25">
        <f t="shared" si="29"/>
        <v>-24.757823864820239</v>
      </c>
      <c r="R64" s="39">
        <f t="shared" si="30"/>
        <v>-1.4854694318892143</v>
      </c>
      <c r="S64" s="25">
        <f t="shared" si="30"/>
        <v>-23.272354432931024</v>
      </c>
      <c r="U64" s="39">
        <f t="shared" si="31"/>
        <v>-1.3963412659758774</v>
      </c>
      <c r="V64" s="25">
        <f t="shared" si="31"/>
        <v>-21.87601316695509</v>
      </c>
    </row>
    <row r="65" spans="2:22" ht="12.75" x14ac:dyDescent="0.2">
      <c r="B65" s="24">
        <f t="shared" si="32"/>
        <v>2</v>
      </c>
      <c r="C65" s="60"/>
      <c r="D65" s="60"/>
      <c r="E65" s="61"/>
      <c r="F65" s="25">
        <f t="shared" si="26"/>
        <v>0</v>
      </c>
      <c r="G65" s="25">
        <f t="shared" si="26"/>
        <v>0</v>
      </c>
      <c r="H65" s="49"/>
      <c r="I65" s="27">
        <f t="shared" si="27"/>
        <v>0</v>
      </c>
      <c r="J65" s="25">
        <f t="shared" si="27"/>
        <v>0</v>
      </c>
      <c r="K65" s="29"/>
      <c r="L65" s="25">
        <f t="shared" si="28"/>
        <v>0</v>
      </c>
      <c r="M65" s="25">
        <f t="shared" si="28"/>
        <v>0</v>
      </c>
      <c r="O65" s="39">
        <f t="shared" si="29"/>
        <v>0</v>
      </c>
      <c r="P65" s="25">
        <f t="shared" si="29"/>
        <v>0</v>
      </c>
      <c r="R65" s="39">
        <f t="shared" si="30"/>
        <v>0</v>
      </c>
      <c r="S65" s="25">
        <f t="shared" si="30"/>
        <v>0</v>
      </c>
      <c r="U65" s="39">
        <f t="shared" si="31"/>
        <v>0</v>
      </c>
      <c r="V65" s="25">
        <f t="shared" si="31"/>
        <v>0</v>
      </c>
    </row>
    <row r="66" spans="2:22" ht="12.75" x14ac:dyDescent="0.2">
      <c r="B66" s="24">
        <f t="shared" si="32"/>
        <v>6</v>
      </c>
      <c r="C66" s="60"/>
      <c r="D66" s="60"/>
      <c r="E66" s="61"/>
      <c r="F66" s="25">
        <f t="shared" si="26"/>
        <v>0</v>
      </c>
      <c r="G66" s="25">
        <f t="shared" si="26"/>
        <v>0</v>
      </c>
      <c r="H66" s="49"/>
      <c r="I66" s="27">
        <f t="shared" si="27"/>
        <v>0</v>
      </c>
      <c r="J66" s="25">
        <f t="shared" si="27"/>
        <v>0</v>
      </c>
      <c r="K66" s="29"/>
      <c r="L66" s="25">
        <f t="shared" si="28"/>
        <v>0</v>
      </c>
      <c r="M66" s="25">
        <f t="shared" si="28"/>
        <v>0</v>
      </c>
      <c r="O66" s="39">
        <f t="shared" si="29"/>
        <v>0</v>
      </c>
      <c r="P66" s="25">
        <f t="shared" si="29"/>
        <v>0</v>
      </c>
      <c r="R66" s="39">
        <f t="shared" si="30"/>
        <v>0</v>
      </c>
      <c r="S66" s="25">
        <f t="shared" si="30"/>
        <v>0</v>
      </c>
      <c r="U66" s="39">
        <f t="shared" si="31"/>
        <v>0</v>
      </c>
      <c r="V66" s="25">
        <f t="shared" si="31"/>
        <v>0</v>
      </c>
    </row>
    <row r="67" spans="2:22" ht="12.75" x14ac:dyDescent="0.2">
      <c r="B67" s="24">
        <f t="shared" si="32"/>
        <v>8</v>
      </c>
      <c r="C67" s="60"/>
      <c r="D67" s="60"/>
      <c r="E67" s="61"/>
      <c r="F67" s="25">
        <f t="shared" si="26"/>
        <v>4.4344873399999987</v>
      </c>
      <c r="G67" s="25">
        <f t="shared" si="26"/>
        <v>4.4344873399999969</v>
      </c>
      <c r="H67" s="49"/>
      <c r="I67" s="27">
        <f t="shared" si="27"/>
        <v>0.88689746799999991</v>
      </c>
      <c r="J67" s="25">
        <f t="shared" si="27"/>
        <v>-0.8868974680000008</v>
      </c>
      <c r="K67" s="29"/>
      <c r="L67" s="25">
        <f t="shared" si="28"/>
        <v>-0.17737949360000016</v>
      </c>
      <c r="M67" s="25">
        <f t="shared" si="28"/>
        <v>-0.70951797440000064</v>
      </c>
      <c r="O67" s="39">
        <f t="shared" si="29"/>
        <v>-0.14190359488000048</v>
      </c>
      <c r="P67" s="25">
        <f t="shared" si="29"/>
        <v>-0.56761437952000016</v>
      </c>
      <c r="R67" s="39">
        <f t="shared" si="30"/>
        <v>-0.1135228759039999</v>
      </c>
      <c r="S67" s="25">
        <f t="shared" si="30"/>
        <v>-0.45409150361600048</v>
      </c>
      <c r="U67" s="39">
        <f t="shared" si="31"/>
        <v>-9.0818300723200185E-2</v>
      </c>
      <c r="V67" s="25">
        <f t="shared" si="31"/>
        <v>-0.36327320289280074</v>
      </c>
    </row>
    <row r="68" spans="2:22" ht="12.75" x14ac:dyDescent="0.2">
      <c r="B68" s="24">
        <f t="shared" si="32"/>
        <v>10</v>
      </c>
      <c r="C68" s="60"/>
      <c r="D68" s="60"/>
      <c r="E68" s="61"/>
      <c r="F68" s="25">
        <f t="shared" si="26"/>
        <v>6.2680279999999993</v>
      </c>
      <c r="G68" s="25">
        <f t="shared" si="26"/>
        <v>6.268028000000001</v>
      </c>
      <c r="H68" s="49"/>
      <c r="I68" s="27">
        <f t="shared" si="27"/>
        <v>1.8804084000000003</v>
      </c>
      <c r="J68" s="25">
        <f t="shared" si="27"/>
        <v>-1.8804084000000003</v>
      </c>
      <c r="K68" s="29"/>
      <c r="L68" s="25">
        <f t="shared" si="28"/>
        <v>-0.56412251999999974</v>
      </c>
      <c r="M68" s="25">
        <f t="shared" si="28"/>
        <v>-1.3162858799999988</v>
      </c>
      <c r="O68" s="39">
        <f t="shared" si="29"/>
        <v>-0.39488576399999964</v>
      </c>
      <c r="P68" s="25">
        <f t="shared" si="29"/>
        <v>-0.92140011599999916</v>
      </c>
      <c r="R68" s="39">
        <f t="shared" si="30"/>
        <v>-0.2764200348000001</v>
      </c>
      <c r="S68" s="25">
        <f t="shared" si="30"/>
        <v>-0.64498008119999817</v>
      </c>
      <c r="U68" s="39">
        <f t="shared" si="31"/>
        <v>-0.19349402435999941</v>
      </c>
      <c r="V68" s="25">
        <f t="shared" si="31"/>
        <v>-0.45148605683999854</v>
      </c>
    </row>
    <row r="69" spans="2:22" ht="12.75" x14ac:dyDescent="0.2">
      <c r="B69" s="24">
        <f t="shared" si="32"/>
        <v>12</v>
      </c>
      <c r="C69" s="60"/>
      <c r="D69" s="60"/>
      <c r="E69" s="61"/>
      <c r="F69" s="25">
        <f t="shared" si="26"/>
        <v>15.011207895000004</v>
      </c>
      <c r="G69" s="25">
        <f t="shared" si="26"/>
        <v>15.011207895000005</v>
      </c>
      <c r="H69" s="49"/>
      <c r="I69" s="27">
        <f t="shared" si="27"/>
        <v>15.011207895000005</v>
      </c>
      <c r="J69" s="25">
        <f t="shared" si="27"/>
        <v>-15.011207895000005</v>
      </c>
      <c r="K69" s="29"/>
      <c r="L69" s="25">
        <f t="shared" si="28"/>
        <v>-15.011207895000005</v>
      </c>
      <c r="M69" s="25">
        <f t="shared" si="28"/>
        <v>0</v>
      </c>
      <c r="O69" s="39">
        <f t="shared" si="29"/>
        <v>0</v>
      </c>
      <c r="P69" s="25">
        <f t="shared" si="29"/>
        <v>0</v>
      </c>
      <c r="R69" s="39">
        <f t="shared" si="30"/>
        <v>0</v>
      </c>
      <c r="S69" s="25">
        <f t="shared" si="30"/>
        <v>0</v>
      </c>
      <c r="U69" s="39">
        <f t="shared" si="31"/>
        <v>0</v>
      </c>
      <c r="V69" s="25">
        <f t="shared" si="31"/>
        <v>0</v>
      </c>
    </row>
    <row r="70" spans="2:22" ht="12.75" x14ac:dyDescent="0.2">
      <c r="B70" s="24">
        <f t="shared" si="32"/>
        <v>17</v>
      </c>
      <c r="C70" s="60"/>
      <c r="D70" s="60"/>
      <c r="E70" s="61"/>
      <c r="F70" s="25">
        <f t="shared" si="26"/>
        <v>0</v>
      </c>
      <c r="G70" s="25">
        <f t="shared" si="26"/>
        <v>0</v>
      </c>
      <c r="H70" s="49"/>
      <c r="I70" s="27">
        <f t="shared" si="27"/>
        <v>0</v>
      </c>
      <c r="J70" s="25">
        <f t="shared" si="27"/>
        <v>0</v>
      </c>
      <c r="K70" s="29"/>
      <c r="L70" s="25">
        <f t="shared" si="28"/>
        <v>0</v>
      </c>
      <c r="M70" s="25">
        <f t="shared" si="28"/>
        <v>0</v>
      </c>
      <c r="O70" s="39">
        <f t="shared" si="29"/>
        <v>0</v>
      </c>
      <c r="P70" s="25">
        <f t="shared" si="29"/>
        <v>0</v>
      </c>
      <c r="R70" s="39">
        <f t="shared" si="30"/>
        <v>0</v>
      </c>
      <c r="S70" s="25">
        <f t="shared" si="30"/>
        <v>0</v>
      </c>
      <c r="U70" s="39">
        <f t="shared" si="31"/>
        <v>0</v>
      </c>
      <c r="V70" s="25">
        <f t="shared" si="31"/>
        <v>0</v>
      </c>
    </row>
    <row r="71" spans="2:22" ht="12.75" x14ac:dyDescent="0.2">
      <c r="B71" s="24">
        <f t="shared" si="32"/>
        <v>38</v>
      </c>
      <c r="C71" s="60"/>
      <c r="D71" s="60"/>
      <c r="E71" s="61"/>
      <c r="F71" s="25">
        <f t="shared" si="26"/>
        <v>0.5</v>
      </c>
      <c r="G71" s="25">
        <f t="shared" si="26"/>
        <v>0.5</v>
      </c>
      <c r="H71" s="49"/>
      <c r="I71" s="27">
        <f t="shared" si="27"/>
        <v>0.14999999999999991</v>
      </c>
      <c r="J71" s="25">
        <f t="shared" si="27"/>
        <v>-0.14999999999999947</v>
      </c>
      <c r="K71" s="29"/>
      <c r="L71" s="25">
        <f t="shared" si="28"/>
        <v>-4.4999999999999818E-2</v>
      </c>
      <c r="M71" s="25">
        <f t="shared" si="28"/>
        <v>-0.10499999999999976</v>
      </c>
      <c r="O71" s="39">
        <f t="shared" si="29"/>
        <v>-3.1499999999999972E-2</v>
      </c>
      <c r="P71" s="25">
        <f t="shared" si="29"/>
        <v>-7.3499999999999899E-2</v>
      </c>
      <c r="R71" s="39">
        <f t="shared" si="30"/>
        <v>-2.2050000000000014E-2</v>
      </c>
      <c r="S71" s="25">
        <f t="shared" si="30"/>
        <v>-5.1449999999999996E-2</v>
      </c>
      <c r="U71" s="39">
        <f t="shared" si="31"/>
        <v>-1.5435000000000004E-2</v>
      </c>
      <c r="V71" s="25">
        <f t="shared" si="31"/>
        <v>-3.6015000000000019E-2</v>
      </c>
    </row>
    <row r="72" spans="2:22" ht="12.75" x14ac:dyDescent="0.2">
      <c r="B72" s="24">
        <f t="shared" si="32"/>
        <v>41</v>
      </c>
      <c r="C72" s="60"/>
      <c r="D72" s="60"/>
      <c r="E72" s="61"/>
      <c r="F72" s="25">
        <f t="shared" si="26"/>
        <v>50.825396269999985</v>
      </c>
      <c r="G72" s="25">
        <f t="shared" si="26"/>
        <v>50.825396269999985</v>
      </c>
      <c r="H72" s="49"/>
      <c r="I72" s="27">
        <f t="shared" si="27"/>
        <v>12.706349067499996</v>
      </c>
      <c r="J72" s="25">
        <f t="shared" si="27"/>
        <v>-12.706349067499993</v>
      </c>
      <c r="K72" s="29"/>
      <c r="L72" s="25">
        <f t="shared" si="28"/>
        <v>-3.1765872668749982</v>
      </c>
      <c r="M72" s="25">
        <f t="shared" si="28"/>
        <v>-9.5297618006249891</v>
      </c>
      <c r="O72" s="39">
        <f t="shared" si="29"/>
        <v>-2.3824404501562473</v>
      </c>
      <c r="P72" s="25">
        <f t="shared" si="29"/>
        <v>-7.1473213504687365</v>
      </c>
      <c r="R72" s="39">
        <f t="shared" si="30"/>
        <v>-1.7868303376171841</v>
      </c>
      <c r="S72" s="25">
        <f t="shared" si="30"/>
        <v>-5.3604910128515506</v>
      </c>
      <c r="U72" s="39">
        <f t="shared" si="31"/>
        <v>-1.3401227532128877</v>
      </c>
      <c r="V72" s="25">
        <f t="shared" si="31"/>
        <v>-4.0203682596386621</v>
      </c>
    </row>
    <row r="73" spans="2:22" ht="12.75" hidden="1" x14ac:dyDescent="0.2">
      <c r="B73" s="24">
        <f t="shared" si="32"/>
        <v>13</v>
      </c>
      <c r="C73" s="60"/>
      <c r="D73" s="60"/>
      <c r="E73" s="61"/>
      <c r="F73" s="25">
        <f t="shared" si="26"/>
        <v>0</v>
      </c>
      <c r="G73" s="25">
        <f t="shared" si="26"/>
        <v>0</v>
      </c>
      <c r="H73" s="49"/>
      <c r="I73" s="27">
        <f t="shared" si="27"/>
        <v>0</v>
      </c>
      <c r="J73" s="25">
        <f t="shared" si="27"/>
        <v>0</v>
      </c>
      <c r="K73" s="29"/>
      <c r="L73" s="25">
        <f t="shared" si="28"/>
        <v>0</v>
      </c>
      <c r="M73" s="25">
        <f t="shared" si="28"/>
        <v>0</v>
      </c>
      <c r="O73" s="39">
        <f t="shared" si="29"/>
        <v>0</v>
      </c>
      <c r="P73" s="25">
        <f t="shared" si="29"/>
        <v>0</v>
      </c>
      <c r="R73" s="39">
        <f t="shared" si="30"/>
        <v>0</v>
      </c>
      <c r="S73" s="25">
        <f t="shared" si="30"/>
        <v>0</v>
      </c>
      <c r="U73" s="39">
        <f t="shared" si="31"/>
        <v>0</v>
      </c>
      <c r="V73" s="25">
        <f t="shared" si="31"/>
        <v>0</v>
      </c>
    </row>
    <row r="74" spans="2:22" ht="12.75" x14ac:dyDescent="0.2">
      <c r="B74" s="24">
        <f t="shared" si="32"/>
        <v>3</v>
      </c>
      <c r="C74" s="60"/>
      <c r="D74" s="60"/>
      <c r="E74" s="61"/>
      <c r="F74" s="25">
        <f t="shared" si="26"/>
        <v>0</v>
      </c>
      <c r="G74" s="25">
        <f t="shared" si="26"/>
        <v>0</v>
      </c>
      <c r="H74" s="49"/>
      <c r="I74" s="27">
        <f t="shared" si="27"/>
        <v>0</v>
      </c>
      <c r="J74" s="25">
        <f t="shared" si="27"/>
        <v>0</v>
      </c>
      <c r="K74" s="29"/>
      <c r="L74" s="25">
        <f t="shared" si="28"/>
        <v>0</v>
      </c>
      <c r="M74" s="25">
        <f t="shared" si="28"/>
        <v>0</v>
      </c>
      <c r="O74" s="39">
        <f t="shared" si="29"/>
        <v>0</v>
      </c>
      <c r="P74" s="25">
        <f t="shared" si="29"/>
        <v>0</v>
      </c>
      <c r="R74" s="39">
        <f t="shared" si="30"/>
        <v>0</v>
      </c>
      <c r="S74" s="25">
        <f t="shared" si="30"/>
        <v>0</v>
      </c>
      <c r="U74" s="39">
        <f t="shared" si="31"/>
        <v>0</v>
      </c>
      <c r="V74" s="25">
        <f t="shared" si="31"/>
        <v>0</v>
      </c>
    </row>
    <row r="75" spans="2:22" ht="12.75" x14ac:dyDescent="0.2">
      <c r="B75" s="24">
        <f t="shared" si="32"/>
        <v>45</v>
      </c>
      <c r="C75" s="60"/>
      <c r="D75" s="60"/>
      <c r="E75" s="61"/>
      <c r="F75" s="25">
        <f t="shared" si="26"/>
        <v>0</v>
      </c>
      <c r="G75" s="25">
        <f t="shared" si="26"/>
        <v>0</v>
      </c>
      <c r="H75" s="49"/>
      <c r="I75" s="27">
        <f t="shared" si="27"/>
        <v>0</v>
      </c>
      <c r="J75" s="25">
        <f t="shared" si="27"/>
        <v>0</v>
      </c>
      <c r="K75" s="29"/>
      <c r="L75" s="25">
        <f t="shared" si="28"/>
        <v>0</v>
      </c>
      <c r="M75" s="25">
        <f t="shared" si="28"/>
        <v>0</v>
      </c>
      <c r="O75" s="39">
        <f t="shared" si="29"/>
        <v>0</v>
      </c>
      <c r="P75" s="25">
        <f t="shared" si="29"/>
        <v>0</v>
      </c>
      <c r="R75" s="39">
        <f t="shared" si="30"/>
        <v>0</v>
      </c>
      <c r="S75" s="25">
        <f t="shared" si="30"/>
        <v>0</v>
      </c>
      <c r="U75" s="39">
        <f t="shared" si="31"/>
        <v>0</v>
      </c>
      <c r="V75" s="25">
        <f t="shared" si="31"/>
        <v>0</v>
      </c>
    </row>
    <row r="76" spans="2:22" ht="12.75" x14ac:dyDescent="0.2">
      <c r="B76" s="24">
        <f t="shared" si="32"/>
        <v>50</v>
      </c>
      <c r="C76" s="60"/>
      <c r="D76" s="60"/>
      <c r="E76" s="61"/>
      <c r="F76" s="25">
        <f t="shared" si="26"/>
        <v>10.074956209999993</v>
      </c>
      <c r="G76" s="25">
        <f t="shared" si="26"/>
        <v>10.074956209999993</v>
      </c>
      <c r="H76" s="49"/>
      <c r="I76" s="27">
        <f t="shared" si="27"/>
        <v>5.5412259154999974</v>
      </c>
      <c r="J76" s="25">
        <f t="shared" si="27"/>
        <v>-5.5412259154999965</v>
      </c>
      <c r="K76" s="29"/>
      <c r="L76" s="25">
        <f t="shared" si="28"/>
        <v>-3.0476742535249981</v>
      </c>
      <c r="M76" s="25">
        <f t="shared" si="28"/>
        <v>-2.4935516619749984</v>
      </c>
      <c r="O76" s="39">
        <f t="shared" si="29"/>
        <v>-1.3714534140862493</v>
      </c>
      <c r="P76" s="25">
        <f t="shared" si="29"/>
        <v>-1.1220982478887493</v>
      </c>
      <c r="R76" s="39">
        <f t="shared" si="30"/>
        <v>-0.61715403633881216</v>
      </c>
      <c r="S76" s="25">
        <f t="shared" si="30"/>
        <v>-0.50494421154993718</v>
      </c>
      <c r="U76" s="39">
        <f t="shared" si="31"/>
        <v>-0.27771931635246544</v>
      </c>
      <c r="V76" s="25">
        <f t="shared" si="31"/>
        <v>-0.22722489519747169</v>
      </c>
    </row>
    <row r="77" spans="2:22" ht="12.75" hidden="1" x14ac:dyDescent="0.2">
      <c r="B77" s="24">
        <f t="shared" si="32"/>
        <v>0</v>
      </c>
      <c r="C77" s="60"/>
      <c r="D77" s="60"/>
      <c r="E77" s="61"/>
      <c r="F77" s="25">
        <f t="shared" si="26"/>
        <v>0</v>
      </c>
      <c r="G77" s="25">
        <f t="shared" si="26"/>
        <v>0</v>
      </c>
      <c r="H77" s="49"/>
      <c r="I77" s="27">
        <f t="shared" si="27"/>
        <v>0</v>
      </c>
      <c r="J77" s="25">
        <f t="shared" si="27"/>
        <v>0</v>
      </c>
      <c r="K77" s="29"/>
      <c r="L77" s="25">
        <f t="shared" si="28"/>
        <v>0</v>
      </c>
      <c r="M77" s="25">
        <f t="shared" si="28"/>
        <v>0</v>
      </c>
      <c r="O77" s="39">
        <f t="shared" si="29"/>
        <v>0</v>
      </c>
      <c r="P77" s="25">
        <f t="shared" si="29"/>
        <v>0</v>
      </c>
      <c r="R77" s="39">
        <f t="shared" si="30"/>
        <v>0</v>
      </c>
      <c r="S77" s="25">
        <f t="shared" si="30"/>
        <v>0</v>
      </c>
      <c r="U77" s="39">
        <f t="shared" si="31"/>
        <v>0</v>
      </c>
      <c r="V77" s="25">
        <f t="shared" si="31"/>
        <v>0</v>
      </c>
    </row>
    <row r="78" spans="2:22" ht="12.75" hidden="1" x14ac:dyDescent="0.2">
      <c r="B78" s="24">
        <f t="shared" si="32"/>
        <v>0</v>
      </c>
      <c r="C78" s="60"/>
      <c r="D78" s="60"/>
      <c r="E78" s="61"/>
      <c r="F78" s="25">
        <f t="shared" si="26"/>
        <v>0</v>
      </c>
      <c r="G78" s="25">
        <f t="shared" si="26"/>
        <v>0</v>
      </c>
      <c r="H78" s="50"/>
      <c r="I78" s="27">
        <f t="shared" si="27"/>
        <v>0</v>
      </c>
      <c r="J78" s="25">
        <f t="shared" si="27"/>
        <v>0</v>
      </c>
      <c r="K78" s="29"/>
      <c r="L78" s="25">
        <f t="shared" si="28"/>
        <v>0</v>
      </c>
      <c r="M78" s="25">
        <f t="shared" si="28"/>
        <v>0</v>
      </c>
      <c r="O78" s="39">
        <f t="shared" si="29"/>
        <v>0</v>
      </c>
      <c r="P78" s="25">
        <f t="shared" si="29"/>
        <v>0</v>
      </c>
      <c r="R78" s="39">
        <f t="shared" si="30"/>
        <v>0</v>
      </c>
      <c r="S78" s="25">
        <f t="shared" si="30"/>
        <v>0</v>
      </c>
      <c r="U78" s="39">
        <f t="shared" si="31"/>
        <v>0</v>
      </c>
      <c r="V78" s="25">
        <f t="shared" si="31"/>
        <v>0</v>
      </c>
    </row>
    <row r="79" spans="2:22" ht="12.75" x14ac:dyDescent="0.2">
      <c r="B79" s="24">
        <f t="shared" si="32"/>
        <v>14.1</v>
      </c>
      <c r="C79" s="60"/>
      <c r="D79" s="60"/>
      <c r="E79" s="61"/>
      <c r="F79" s="25">
        <f t="shared" si="26"/>
        <v>0</v>
      </c>
      <c r="G79" s="25">
        <f t="shared" si="26"/>
        <v>0</v>
      </c>
      <c r="H79" s="49"/>
      <c r="I79" s="27">
        <f t="shared" si="27"/>
        <v>0</v>
      </c>
      <c r="J79" s="25">
        <f t="shared" si="27"/>
        <v>0</v>
      </c>
      <c r="K79" s="29"/>
      <c r="L79" s="25">
        <f t="shared" si="28"/>
        <v>0</v>
      </c>
      <c r="M79" s="25">
        <f t="shared" si="28"/>
        <v>0</v>
      </c>
      <c r="O79" s="39">
        <f t="shared" si="29"/>
        <v>0</v>
      </c>
      <c r="P79" s="25">
        <f t="shared" si="29"/>
        <v>0</v>
      </c>
      <c r="R79" s="39">
        <f t="shared" si="30"/>
        <v>0</v>
      </c>
      <c r="S79" s="25">
        <f t="shared" si="30"/>
        <v>0</v>
      </c>
      <c r="U79" s="39">
        <f t="shared" si="31"/>
        <v>0</v>
      </c>
      <c r="V79" s="25">
        <f t="shared" si="31"/>
        <v>0</v>
      </c>
    </row>
    <row r="80" spans="2:22" ht="12.75" hidden="1" x14ac:dyDescent="0.2">
      <c r="B80" s="24">
        <f t="shared" si="32"/>
        <v>0</v>
      </c>
      <c r="C80" s="60"/>
      <c r="D80" s="60"/>
      <c r="E80" s="61"/>
      <c r="F80" s="25">
        <f t="shared" si="26"/>
        <v>0</v>
      </c>
      <c r="G80" s="25">
        <f t="shared" si="26"/>
        <v>0</v>
      </c>
      <c r="H80" s="49"/>
      <c r="I80" s="27">
        <f t="shared" si="27"/>
        <v>0</v>
      </c>
      <c r="J80" s="65">
        <f t="shared" si="27"/>
        <v>0</v>
      </c>
      <c r="K80" s="29"/>
      <c r="L80" s="25">
        <f t="shared" si="28"/>
        <v>0</v>
      </c>
      <c r="M80" s="25">
        <f t="shared" si="28"/>
        <v>0</v>
      </c>
      <c r="O80" s="66">
        <f t="shared" si="29"/>
        <v>0</v>
      </c>
      <c r="P80" s="65">
        <f t="shared" si="29"/>
        <v>0</v>
      </c>
      <c r="R80" s="66">
        <f t="shared" si="30"/>
        <v>0</v>
      </c>
      <c r="S80" s="65">
        <f t="shared" si="30"/>
        <v>0</v>
      </c>
      <c r="U80" s="66">
        <f t="shared" si="31"/>
        <v>0</v>
      </c>
      <c r="V80" s="65">
        <f t="shared" si="31"/>
        <v>0</v>
      </c>
    </row>
    <row r="81" spans="2:22" ht="13.5" thickBot="1" x14ac:dyDescent="0.25">
      <c r="B81" s="30" t="s">
        <v>14</v>
      </c>
      <c r="C81" s="62"/>
      <c r="D81" s="62"/>
      <c r="E81" s="62"/>
      <c r="F81" s="31">
        <f>SUM(F63:F80)</f>
        <v>554.10185044000002</v>
      </c>
      <c r="G81" s="31">
        <f>SUM(G63:G80)</f>
        <v>554.10185043999968</v>
      </c>
      <c r="H81" s="52"/>
      <c r="I81" s="45">
        <f>SUM(I63:I80)</f>
        <v>64.195355229499981</v>
      </c>
      <c r="J81" s="31">
        <f>SUM(J63:J80)</f>
        <v>-64.195355229499896</v>
      </c>
      <c r="K81" s="19"/>
      <c r="L81" s="31">
        <f>SUM(L63:L80)</f>
        <v>-23.703127418009995</v>
      </c>
      <c r="M81" s="31">
        <f>SUM(M63:M80)</f>
        <v>-40.49222781148967</v>
      </c>
      <c r="O81" s="31">
        <f>SUM(O63:O80)</f>
        <v>-5.9024698527918842</v>
      </c>
      <c r="P81" s="31">
        <f>SUM(P63:P80)</f>
        <v>-34.589757958697724</v>
      </c>
      <c r="R81" s="31">
        <f>SUM(R63:R80)</f>
        <v>-4.3014467165492105</v>
      </c>
      <c r="S81" s="31">
        <f>SUM(S63:S80)</f>
        <v>-30.288311242148506</v>
      </c>
      <c r="U81" s="31">
        <f>SUM(U63:U80)</f>
        <v>-3.3139306606244299</v>
      </c>
      <c r="V81" s="31">
        <f>SUM(V63:V80)</f>
        <v>-26.97438058152402</v>
      </c>
    </row>
    <row r="82" spans="2:22" ht="12" thickTop="1" x14ac:dyDescent="0.2">
      <c r="I82" s="12"/>
      <c r="J82" s="12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</row>
  </sheetData>
  <mergeCells count="1">
    <mergeCell ref="B1:V1"/>
  </mergeCells>
  <printOptions horizontalCentered="1"/>
  <pageMargins left="0.75" right="0.75" top="0.5" bottom="1" header="0.5" footer="0.5"/>
  <pageSetup scale="5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8"/>
  <sheetViews>
    <sheetView showGridLines="0" zoomScaleNormal="100" workbookViewId="0">
      <selection activeCell="Y11" sqref="Y11"/>
    </sheetView>
  </sheetViews>
  <sheetFormatPr defaultColWidth="9.140625" defaultRowHeight="11.25" x14ac:dyDescent="0.2"/>
  <cols>
    <col min="1" max="1" width="1.28515625" style="1" customWidth="1"/>
    <col min="2" max="2" width="8.42578125" style="1" customWidth="1"/>
    <col min="3" max="3" width="7.42578125" style="1" bestFit="1" customWidth="1"/>
    <col min="4" max="4" width="7" style="1" bestFit="1" customWidth="1"/>
    <col min="5" max="5" width="8.42578125" style="1" bestFit="1" customWidth="1"/>
    <col min="6" max="6" width="10.28515625" style="1" bestFit="1" customWidth="1"/>
    <col min="7" max="7" width="9.7109375" style="1" bestFit="1" customWidth="1"/>
    <col min="8" max="8" width="8.140625" style="1" bestFit="1" customWidth="1"/>
    <col min="9" max="9" width="8.42578125" style="1" bestFit="1" customWidth="1"/>
    <col min="10" max="10" width="10.5703125" style="1" bestFit="1" customWidth="1"/>
    <col min="11" max="11" width="0.85546875" style="12" customWidth="1"/>
    <col min="12" max="12" width="8.42578125" style="12" bestFit="1" customWidth="1"/>
    <col min="13" max="13" width="9.140625" style="12" bestFit="1" customWidth="1"/>
    <col min="14" max="14" width="0.5703125" style="1" customWidth="1"/>
    <col min="15" max="15" width="9.28515625" style="1" bestFit="1" customWidth="1"/>
    <col min="16" max="16" width="9.85546875" style="1" bestFit="1" customWidth="1"/>
    <col min="17" max="17" width="0.7109375" style="1" customWidth="1"/>
    <col min="18" max="18" width="9.28515625" style="1" bestFit="1" customWidth="1"/>
    <col min="19" max="19" width="9.85546875" style="1" bestFit="1" customWidth="1"/>
    <col min="20" max="20" width="0.7109375" style="1" customWidth="1"/>
    <col min="21" max="21" width="9.28515625" style="1" bestFit="1" customWidth="1"/>
    <col min="22" max="22" width="9.85546875" style="1" bestFit="1" customWidth="1"/>
    <col min="23" max="23" width="3.7109375" style="1" customWidth="1"/>
    <col min="24" max="16384" width="9.140625" style="1"/>
  </cols>
  <sheetData>
    <row r="1" spans="1:22" ht="13.15" customHeight="1" x14ac:dyDescent="0.2">
      <c r="B1" s="147" t="s">
        <v>16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</row>
    <row r="2" spans="1:22" ht="12.75" x14ac:dyDescent="0.2"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</row>
    <row r="3" spans="1:22" ht="12.75" x14ac:dyDescent="0.2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24</v>
      </c>
      <c r="K3" s="1"/>
      <c r="L3" s="5" t="s">
        <v>25</v>
      </c>
      <c r="M3" s="5" t="s">
        <v>26</v>
      </c>
      <c r="O3" s="5" t="s">
        <v>27</v>
      </c>
      <c r="P3" s="5" t="s">
        <v>28</v>
      </c>
      <c r="R3" s="5" t="s">
        <v>29</v>
      </c>
      <c r="S3" s="5" t="s">
        <v>30</v>
      </c>
      <c r="U3" s="5" t="s">
        <v>31</v>
      </c>
      <c r="V3" s="5" t="s">
        <v>35</v>
      </c>
    </row>
    <row r="4" spans="1:22" ht="12.75" x14ac:dyDescent="0.2">
      <c r="B4" s="5"/>
      <c r="C4" s="5"/>
      <c r="D4" s="5"/>
      <c r="E4" s="5"/>
      <c r="F4" s="5"/>
      <c r="G4" s="5"/>
      <c r="H4" s="5"/>
      <c r="I4" s="5"/>
      <c r="J4" s="5"/>
      <c r="K4" s="1"/>
      <c r="L4" s="5"/>
      <c r="M4" s="5"/>
      <c r="O4" s="5"/>
      <c r="P4" s="5"/>
      <c r="R4" s="5"/>
      <c r="S4" s="5"/>
      <c r="U4" s="5"/>
      <c r="V4" s="5"/>
    </row>
    <row r="5" spans="1:22" ht="12.75" x14ac:dyDescent="0.2">
      <c r="B5" s="3" t="s">
        <v>59</v>
      </c>
      <c r="C5" s="5"/>
      <c r="D5" s="5"/>
      <c r="E5" s="5"/>
      <c r="F5" s="5"/>
      <c r="G5" s="5"/>
      <c r="H5" s="5"/>
      <c r="I5" s="5"/>
      <c r="J5" s="5"/>
      <c r="K5" s="1"/>
      <c r="L5" s="5"/>
      <c r="M5" s="5"/>
      <c r="O5" s="5"/>
      <c r="P5" s="5"/>
      <c r="R5" s="5"/>
      <c r="S5" s="5"/>
      <c r="U5" s="5"/>
      <c r="V5" s="5"/>
    </row>
    <row r="6" spans="1:22" ht="12.75" x14ac:dyDescent="0.2">
      <c r="B6" s="6"/>
      <c r="C6" s="7"/>
      <c r="D6" s="7"/>
      <c r="E6" s="7"/>
      <c r="F6" s="7"/>
      <c r="G6" s="4"/>
      <c r="H6" s="4"/>
      <c r="I6" s="4"/>
      <c r="J6" s="4"/>
      <c r="K6" s="1"/>
      <c r="L6" s="1"/>
      <c r="M6" s="1"/>
    </row>
    <row r="7" spans="1:22" ht="12.75" x14ac:dyDescent="0.2">
      <c r="B7" s="8"/>
      <c r="C7" s="9" t="s">
        <v>8</v>
      </c>
      <c r="D7" s="8"/>
      <c r="E7" s="8"/>
      <c r="F7" s="11" t="s">
        <v>21</v>
      </c>
      <c r="G7" s="11" t="s">
        <v>18</v>
      </c>
      <c r="H7" s="8"/>
      <c r="I7" s="10">
        <v>2019</v>
      </c>
      <c r="J7" s="11">
        <v>2019</v>
      </c>
      <c r="L7" s="10">
        <v>2020</v>
      </c>
      <c r="M7" s="11">
        <v>2020</v>
      </c>
      <c r="O7" s="10">
        <v>2021</v>
      </c>
      <c r="P7" s="11">
        <v>2021</v>
      </c>
      <c r="R7" s="10">
        <v>2022</v>
      </c>
      <c r="S7" s="11">
        <v>2022</v>
      </c>
      <c r="U7" s="10">
        <v>2023</v>
      </c>
      <c r="V7" s="11">
        <v>2023</v>
      </c>
    </row>
    <row r="8" spans="1:22" ht="12.75" x14ac:dyDescent="0.2">
      <c r="B8" s="15" t="s">
        <v>11</v>
      </c>
      <c r="C8" s="13" t="s">
        <v>9</v>
      </c>
      <c r="D8" s="15" t="s">
        <v>17</v>
      </c>
      <c r="E8" s="14" t="s">
        <v>32</v>
      </c>
      <c r="F8" s="14" t="s">
        <v>22</v>
      </c>
      <c r="G8" s="14" t="s">
        <v>19</v>
      </c>
      <c r="H8" s="14" t="s">
        <v>10</v>
      </c>
      <c r="I8" s="14" t="s">
        <v>11</v>
      </c>
      <c r="J8" s="14" t="s">
        <v>20</v>
      </c>
      <c r="L8" s="14" t="s">
        <v>11</v>
      </c>
      <c r="M8" s="14" t="s">
        <v>20</v>
      </c>
      <c r="O8" s="14" t="s">
        <v>11</v>
      </c>
      <c r="P8" s="14" t="s">
        <v>20</v>
      </c>
      <c r="R8" s="14" t="s">
        <v>11</v>
      </c>
      <c r="S8" s="14" t="s">
        <v>20</v>
      </c>
      <c r="U8" s="14" t="s">
        <v>11</v>
      </c>
      <c r="V8" s="14" t="s">
        <v>20</v>
      </c>
    </row>
    <row r="9" spans="1:22" ht="12.75" x14ac:dyDescent="0.2">
      <c r="B9" s="16" t="s">
        <v>23</v>
      </c>
      <c r="C9" s="17" t="s">
        <v>15</v>
      </c>
      <c r="D9" s="16" t="s">
        <v>12</v>
      </c>
      <c r="E9" s="16" t="s">
        <v>33</v>
      </c>
      <c r="F9" s="18" t="s">
        <v>34</v>
      </c>
      <c r="G9" s="18" t="s">
        <v>36</v>
      </c>
      <c r="H9" s="18" t="s">
        <v>13</v>
      </c>
      <c r="I9" s="16" t="s">
        <v>37</v>
      </c>
      <c r="J9" s="16" t="s">
        <v>38</v>
      </c>
      <c r="K9" s="19"/>
      <c r="L9" s="16" t="s">
        <v>39</v>
      </c>
      <c r="M9" s="16" t="s">
        <v>40</v>
      </c>
      <c r="O9" s="16" t="s">
        <v>41</v>
      </c>
      <c r="P9" s="16" t="s">
        <v>42</v>
      </c>
      <c r="R9" s="16" t="s">
        <v>43</v>
      </c>
      <c r="S9" s="16" t="s">
        <v>44</v>
      </c>
      <c r="U9" s="16" t="s">
        <v>45</v>
      </c>
      <c r="V9" s="16" t="s">
        <v>46</v>
      </c>
    </row>
    <row r="10" spans="1:22" ht="12.75" x14ac:dyDescent="0.2">
      <c r="B10" s="11"/>
      <c r="C10" s="21"/>
      <c r="D10" s="22"/>
      <c r="E10" s="22"/>
      <c r="F10" s="22"/>
      <c r="G10" s="22"/>
      <c r="H10" s="14"/>
      <c r="I10" s="22"/>
      <c r="J10" s="8"/>
      <c r="K10" s="19"/>
      <c r="L10" s="8"/>
      <c r="M10" s="8"/>
      <c r="O10" s="8"/>
      <c r="P10" s="8"/>
      <c r="R10" s="8"/>
      <c r="S10" s="8"/>
      <c r="U10" s="8"/>
      <c r="V10" s="8"/>
    </row>
    <row r="11" spans="1:22" ht="12.75" x14ac:dyDescent="0.2">
      <c r="A11" s="23"/>
      <c r="B11" s="41">
        <v>1</v>
      </c>
      <c r="C11" s="25">
        <v>1036.324014</v>
      </c>
      <c r="D11" s="64">
        <v>0</v>
      </c>
      <c r="E11" s="40">
        <v>0.5</v>
      </c>
      <c r="F11" s="25">
        <f>D11*E11</f>
        <v>0</v>
      </c>
      <c r="G11" s="25">
        <f>C11+F11</f>
        <v>1036.324014</v>
      </c>
      <c r="H11" s="26">
        <v>0.04</v>
      </c>
      <c r="I11" s="27">
        <f>G11*H11</f>
        <v>41.452960560000001</v>
      </c>
      <c r="J11" s="25">
        <f>C11+D11-I11</f>
        <v>994.87105344000008</v>
      </c>
      <c r="K11" s="28"/>
      <c r="L11" s="39">
        <f>J11*H11</f>
        <v>39.794842137600007</v>
      </c>
      <c r="M11" s="25">
        <f>J11-L11</f>
        <v>955.07621130240011</v>
      </c>
      <c r="O11" s="39">
        <f>M11*H11</f>
        <v>38.203048452096006</v>
      </c>
      <c r="P11" s="25">
        <f>M11-O11</f>
        <v>916.87316285030408</v>
      </c>
      <c r="R11" s="39">
        <f>P11*H11</f>
        <v>36.674926514012164</v>
      </c>
      <c r="S11" s="25">
        <f>P11-R11</f>
        <v>880.19823633629187</v>
      </c>
      <c r="U11" s="39">
        <f>S11*H11</f>
        <v>35.207929453451676</v>
      </c>
      <c r="V11" s="25">
        <f>S11-U11</f>
        <v>844.99030688284017</v>
      </c>
    </row>
    <row r="12" spans="1:22" ht="12.75" x14ac:dyDescent="0.2">
      <c r="A12" s="23"/>
      <c r="B12" s="41">
        <v>1</v>
      </c>
      <c r="C12" s="25">
        <v>119.68833056798599</v>
      </c>
      <c r="D12" s="64">
        <v>14.382791906227876</v>
      </c>
      <c r="E12" s="40">
        <v>0.5</v>
      </c>
      <c r="F12" s="25">
        <f t="shared" ref="F12:F40" si="0">D12*E12</f>
        <v>7.191395953113938</v>
      </c>
      <c r="G12" s="25">
        <f t="shared" ref="G12:G40" si="1">C12+F12</f>
        <v>126.87972652109993</v>
      </c>
      <c r="H12" s="26">
        <v>0.06</v>
      </c>
      <c r="I12" s="27">
        <f t="shared" ref="I12:I40" si="2">G12*H12</f>
        <v>7.6127835912659956</v>
      </c>
      <c r="J12" s="25">
        <f t="shared" ref="J12:J40" si="3">C12+D12-I12</f>
        <v>126.45833888294787</v>
      </c>
      <c r="K12" s="28"/>
      <c r="L12" s="39">
        <f t="shared" ref="L12:L40" si="4">J12*H12</f>
        <v>7.5875003329768722</v>
      </c>
      <c r="M12" s="25">
        <f t="shared" ref="M12:M40" si="5">J12-L12</f>
        <v>118.870838549971</v>
      </c>
      <c r="O12" s="39">
        <f t="shared" ref="O12:O40" si="6">M12*H12</f>
        <v>7.1322503129982593</v>
      </c>
      <c r="P12" s="25">
        <f t="shared" ref="P12:P40" si="7">M12-O12</f>
        <v>111.73858823697273</v>
      </c>
      <c r="R12" s="39">
        <f t="shared" ref="R12:R40" si="8">P12*H12</f>
        <v>6.7043152942183637</v>
      </c>
      <c r="S12" s="25">
        <f t="shared" ref="S12:S40" si="9">P12-R12</f>
        <v>105.03427294275437</v>
      </c>
      <c r="U12" s="39">
        <f t="shared" ref="U12:U40" si="10">S12*H12</f>
        <v>6.302056376565262</v>
      </c>
      <c r="V12" s="25">
        <f t="shared" ref="V12:V40" si="11">S12-U12</f>
        <v>98.732216566189109</v>
      </c>
    </row>
    <row r="13" spans="1:22" ht="12.75" x14ac:dyDescent="0.2">
      <c r="A13" s="23"/>
      <c r="B13" s="41" t="s">
        <v>50</v>
      </c>
      <c r="C13" s="25"/>
      <c r="D13" s="64">
        <v>1.5502312879845948</v>
      </c>
      <c r="E13" s="40">
        <v>0.5</v>
      </c>
      <c r="F13" s="25">
        <f t="shared" si="0"/>
        <v>0.77511564399229738</v>
      </c>
      <c r="G13" s="25">
        <f t="shared" si="1"/>
        <v>0.77511564399229738</v>
      </c>
      <c r="H13" s="26">
        <f>H12</f>
        <v>0.06</v>
      </c>
      <c r="I13" s="27">
        <f t="shared" si="2"/>
        <v>4.6506938639537844E-2</v>
      </c>
      <c r="J13" s="25">
        <f t="shared" si="3"/>
        <v>1.5037243493450569</v>
      </c>
      <c r="K13" s="28"/>
      <c r="L13" s="39">
        <f t="shared" si="4"/>
        <v>9.0223460960703411E-2</v>
      </c>
      <c r="M13" s="25">
        <f t="shared" si="5"/>
        <v>1.4135008883843536</v>
      </c>
      <c r="O13" s="39">
        <f t="shared" si="6"/>
        <v>8.4810053303061211E-2</v>
      </c>
      <c r="P13" s="25">
        <f t="shared" si="7"/>
        <v>1.3286908350812925</v>
      </c>
      <c r="R13" s="39">
        <f t="shared" si="8"/>
        <v>7.972145010487755E-2</v>
      </c>
      <c r="S13" s="25">
        <f t="shared" si="9"/>
        <v>1.248969384976415</v>
      </c>
      <c r="U13" s="39">
        <f t="shared" si="10"/>
        <v>7.4938163098584892E-2</v>
      </c>
      <c r="V13" s="25">
        <f t="shared" si="11"/>
        <v>1.1740312218778302</v>
      </c>
    </row>
    <row r="14" spans="1:22" ht="12.75" x14ac:dyDescent="0.2">
      <c r="A14" s="23"/>
      <c r="B14" s="41">
        <v>2</v>
      </c>
      <c r="C14" s="25">
        <v>101.803849</v>
      </c>
      <c r="D14" s="64">
        <v>0</v>
      </c>
      <c r="E14" s="40">
        <v>0.5</v>
      </c>
      <c r="F14" s="25">
        <f t="shared" si="0"/>
        <v>0</v>
      </c>
      <c r="G14" s="25">
        <f t="shared" si="1"/>
        <v>101.803849</v>
      </c>
      <c r="H14" s="26">
        <v>0.06</v>
      </c>
      <c r="I14" s="27">
        <f t="shared" si="2"/>
        <v>6.1082309399999994</v>
      </c>
      <c r="J14" s="25">
        <f t="shared" si="3"/>
        <v>95.695618060000001</v>
      </c>
      <c r="K14" s="28"/>
      <c r="L14" s="39">
        <f t="shared" si="4"/>
        <v>5.7417370835999995</v>
      </c>
      <c r="M14" s="25">
        <f t="shared" si="5"/>
        <v>89.953880976400001</v>
      </c>
      <c r="O14" s="39">
        <f t="shared" si="6"/>
        <v>5.3972328585840001</v>
      </c>
      <c r="P14" s="25">
        <f t="shared" si="7"/>
        <v>84.556648117815996</v>
      </c>
      <c r="R14" s="39">
        <f t="shared" si="8"/>
        <v>5.0733988870689597</v>
      </c>
      <c r="S14" s="25">
        <f t="shared" si="9"/>
        <v>79.483249230747035</v>
      </c>
      <c r="U14" s="39">
        <f t="shared" si="10"/>
        <v>4.768994953844822</v>
      </c>
      <c r="V14" s="25">
        <f t="shared" si="11"/>
        <v>74.71425427690221</v>
      </c>
    </row>
    <row r="15" spans="1:22" ht="12.75" x14ac:dyDescent="0.2">
      <c r="A15" s="23"/>
      <c r="B15" s="41">
        <v>3</v>
      </c>
      <c r="C15" s="25">
        <v>3.14663</v>
      </c>
      <c r="D15" s="64">
        <v>0</v>
      </c>
      <c r="E15" s="40">
        <v>0.5</v>
      </c>
      <c r="F15" s="25">
        <f t="shared" si="0"/>
        <v>0</v>
      </c>
      <c r="G15" s="25">
        <f t="shared" si="1"/>
        <v>3.14663</v>
      </c>
      <c r="H15" s="26">
        <v>0.05</v>
      </c>
      <c r="I15" s="27">
        <f t="shared" si="2"/>
        <v>0.15733150000000001</v>
      </c>
      <c r="J15" s="25">
        <f t="shared" si="3"/>
        <v>2.9892984999999999</v>
      </c>
      <c r="K15" s="28"/>
      <c r="L15" s="39">
        <f t="shared" si="4"/>
        <v>0.149464925</v>
      </c>
      <c r="M15" s="25">
        <f t="shared" si="5"/>
        <v>2.8398335749999997</v>
      </c>
      <c r="O15" s="39">
        <f t="shared" si="6"/>
        <v>0.14199167874999999</v>
      </c>
      <c r="P15" s="25">
        <f t="shared" si="7"/>
        <v>2.6978418962499995</v>
      </c>
      <c r="R15" s="39">
        <f t="shared" si="8"/>
        <v>0.13489209481249997</v>
      </c>
      <c r="S15" s="25">
        <f t="shared" si="9"/>
        <v>2.5629498014374996</v>
      </c>
      <c r="U15" s="39">
        <f t="shared" si="10"/>
        <v>0.12814749007187498</v>
      </c>
      <c r="V15" s="25">
        <f t="shared" si="11"/>
        <v>2.4348023113656247</v>
      </c>
    </row>
    <row r="16" spans="1:22" ht="12.75" x14ac:dyDescent="0.2">
      <c r="A16" s="23"/>
      <c r="B16" s="41">
        <v>6</v>
      </c>
      <c r="C16" s="25">
        <v>9.1864000000000001E-2</v>
      </c>
      <c r="D16" s="64">
        <v>0</v>
      </c>
      <c r="E16" s="40">
        <v>0.5</v>
      </c>
      <c r="F16" s="25">
        <f t="shared" si="0"/>
        <v>0</v>
      </c>
      <c r="G16" s="25">
        <f t="shared" si="1"/>
        <v>9.1864000000000001E-2</v>
      </c>
      <c r="H16" s="26">
        <v>0.1</v>
      </c>
      <c r="I16" s="27">
        <f t="shared" si="2"/>
        <v>9.1864000000000008E-3</v>
      </c>
      <c r="J16" s="25">
        <f t="shared" si="3"/>
        <v>8.2677600000000004E-2</v>
      </c>
      <c r="K16" s="28"/>
      <c r="L16" s="39">
        <f t="shared" si="4"/>
        <v>8.2677600000000007E-3</v>
      </c>
      <c r="M16" s="25">
        <f t="shared" si="5"/>
        <v>7.4409840000000005E-2</v>
      </c>
      <c r="O16" s="39">
        <f t="shared" si="6"/>
        <v>7.4409840000000012E-3</v>
      </c>
      <c r="P16" s="25">
        <f t="shared" si="7"/>
        <v>6.6968856000000007E-2</v>
      </c>
      <c r="R16" s="39">
        <f t="shared" si="8"/>
        <v>6.6968856000000007E-3</v>
      </c>
      <c r="S16" s="25">
        <f t="shared" si="9"/>
        <v>6.0271970400000006E-2</v>
      </c>
      <c r="U16" s="39">
        <f t="shared" si="10"/>
        <v>6.0271970400000013E-3</v>
      </c>
      <c r="V16" s="25">
        <f t="shared" si="11"/>
        <v>5.4244773360000005E-2</v>
      </c>
    </row>
    <row r="17" spans="1:22" ht="12.75" x14ac:dyDescent="0.2">
      <c r="A17" s="23"/>
      <c r="B17" s="41">
        <v>8</v>
      </c>
      <c r="C17" s="25">
        <v>201.40678079178082</v>
      </c>
      <c r="D17" s="64">
        <v>20.188486000000001</v>
      </c>
      <c r="E17" s="40">
        <v>0.5</v>
      </c>
      <c r="F17" s="25">
        <f t="shared" si="0"/>
        <v>10.094243000000001</v>
      </c>
      <c r="G17" s="25">
        <f t="shared" si="1"/>
        <v>211.50102379178082</v>
      </c>
      <c r="H17" s="26">
        <v>0.2</v>
      </c>
      <c r="I17" s="27">
        <f t="shared" si="2"/>
        <v>42.300204758356166</v>
      </c>
      <c r="J17" s="25">
        <f t="shared" si="3"/>
        <v>179.29506203342467</v>
      </c>
      <c r="K17" s="28"/>
      <c r="L17" s="39">
        <f t="shared" si="4"/>
        <v>35.859012406684933</v>
      </c>
      <c r="M17" s="25">
        <f t="shared" si="5"/>
        <v>143.43604962673973</v>
      </c>
      <c r="O17" s="39">
        <f t="shared" si="6"/>
        <v>28.687209925347947</v>
      </c>
      <c r="P17" s="25">
        <f t="shared" si="7"/>
        <v>114.74883970139179</v>
      </c>
      <c r="R17" s="39">
        <f t="shared" si="8"/>
        <v>22.94976794027836</v>
      </c>
      <c r="S17" s="25">
        <f t="shared" si="9"/>
        <v>91.799071761113424</v>
      </c>
      <c r="U17" s="39">
        <f t="shared" si="10"/>
        <v>18.359814352222685</v>
      </c>
      <c r="V17" s="25">
        <f t="shared" si="11"/>
        <v>73.439257408890739</v>
      </c>
    </row>
    <row r="18" spans="1:22" ht="12.75" x14ac:dyDescent="0.2">
      <c r="A18" s="23"/>
      <c r="B18" s="41" t="s">
        <v>51</v>
      </c>
      <c r="C18" s="25"/>
      <c r="D18" s="64">
        <v>1.994229</v>
      </c>
      <c r="E18" s="40">
        <v>0.5</v>
      </c>
      <c r="F18" s="25">
        <f t="shared" si="0"/>
        <v>0.99711450000000001</v>
      </c>
      <c r="G18" s="25">
        <f t="shared" si="1"/>
        <v>0.99711450000000001</v>
      </c>
      <c r="H18" s="26">
        <f>H17</f>
        <v>0.2</v>
      </c>
      <c r="I18" s="27">
        <f t="shared" si="2"/>
        <v>0.19942290000000001</v>
      </c>
      <c r="J18" s="25">
        <f t="shared" si="3"/>
        <v>1.7948061</v>
      </c>
      <c r="K18" s="28"/>
      <c r="L18" s="39">
        <f t="shared" si="4"/>
        <v>0.35896122000000003</v>
      </c>
      <c r="M18" s="25">
        <f t="shared" si="5"/>
        <v>1.4358448799999999</v>
      </c>
      <c r="O18" s="39">
        <f t="shared" si="6"/>
        <v>0.28716897599999996</v>
      </c>
      <c r="P18" s="25">
        <f t="shared" si="7"/>
        <v>1.1486759039999999</v>
      </c>
      <c r="R18" s="39">
        <f t="shared" si="8"/>
        <v>0.22973518079999999</v>
      </c>
      <c r="S18" s="25">
        <f t="shared" si="9"/>
        <v>0.91894072319999986</v>
      </c>
      <c r="U18" s="39">
        <f t="shared" si="10"/>
        <v>0.18378814463999998</v>
      </c>
      <c r="V18" s="25">
        <f t="shared" si="11"/>
        <v>0.73515257855999994</v>
      </c>
    </row>
    <row r="19" spans="1:22" ht="12.75" hidden="1" x14ac:dyDescent="0.2">
      <c r="A19" s="23"/>
      <c r="B19" s="41">
        <v>8</v>
      </c>
      <c r="C19" s="25">
        <v>0</v>
      </c>
      <c r="D19" s="64">
        <v>0</v>
      </c>
      <c r="E19" s="40">
        <v>0.5</v>
      </c>
      <c r="F19" s="25">
        <f t="shared" si="0"/>
        <v>0</v>
      </c>
      <c r="G19" s="25">
        <f t="shared" si="1"/>
        <v>0</v>
      </c>
      <c r="H19" s="26">
        <v>0.2</v>
      </c>
      <c r="I19" s="27">
        <f t="shared" si="2"/>
        <v>0</v>
      </c>
      <c r="J19" s="25">
        <f t="shared" si="3"/>
        <v>0</v>
      </c>
      <c r="K19" s="28"/>
      <c r="L19" s="39">
        <f t="shared" si="4"/>
        <v>0</v>
      </c>
      <c r="M19" s="25">
        <f t="shared" si="5"/>
        <v>0</v>
      </c>
      <c r="O19" s="39">
        <f t="shared" si="6"/>
        <v>0</v>
      </c>
      <c r="P19" s="25">
        <f t="shared" si="7"/>
        <v>0</v>
      </c>
      <c r="R19" s="39">
        <f t="shared" si="8"/>
        <v>0</v>
      </c>
      <c r="S19" s="25">
        <f t="shared" si="9"/>
        <v>0</v>
      </c>
      <c r="U19" s="39">
        <f t="shared" si="10"/>
        <v>0</v>
      </c>
      <c r="V19" s="25">
        <f t="shared" si="11"/>
        <v>0</v>
      </c>
    </row>
    <row r="20" spans="1:22" ht="12.75" hidden="1" x14ac:dyDescent="0.2">
      <c r="A20" s="23"/>
      <c r="B20" s="41">
        <v>9</v>
      </c>
      <c r="C20" s="25">
        <v>0</v>
      </c>
      <c r="D20" s="64">
        <v>0</v>
      </c>
      <c r="E20" s="40">
        <v>0.5</v>
      </c>
      <c r="F20" s="25">
        <f t="shared" si="0"/>
        <v>0</v>
      </c>
      <c r="G20" s="25">
        <f t="shared" si="1"/>
        <v>0</v>
      </c>
      <c r="H20" s="26">
        <v>0.25</v>
      </c>
      <c r="I20" s="27">
        <f t="shared" si="2"/>
        <v>0</v>
      </c>
      <c r="J20" s="25">
        <f t="shared" si="3"/>
        <v>0</v>
      </c>
      <c r="K20" s="28"/>
      <c r="L20" s="39">
        <f t="shared" si="4"/>
        <v>0</v>
      </c>
      <c r="M20" s="25">
        <f t="shared" si="5"/>
        <v>0</v>
      </c>
      <c r="O20" s="39">
        <f t="shared" si="6"/>
        <v>0</v>
      </c>
      <c r="P20" s="25">
        <f t="shared" si="7"/>
        <v>0</v>
      </c>
      <c r="R20" s="39">
        <f t="shared" si="8"/>
        <v>0</v>
      </c>
      <c r="S20" s="25">
        <f t="shared" si="9"/>
        <v>0</v>
      </c>
      <c r="U20" s="39">
        <f t="shared" si="10"/>
        <v>0</v>
      </c>
      <c r="V20" s="25">
        <f t="shared" si="11"/>
        <v>0</v>
      </c>
    </row>
    <row r="21" spans="1:22" ht="12.75" x14ac:dyDescent="0.2">
      <c r="A21" s="23"/>
      <c r="B21" s="41">
        <v>10</v>
      </c>
      <c r="C21" s="25">
        <v>15.461460000000001</v>
      </c>
      <c r="D21" s="64">
        <v>9.6046200000000006</v>
      </c>
      <c r="E21" s="40">
        <v>0.5</v>
      </c>
      <c r="F21" s="25">
        <f t="shared" si="0"/>
        <v>4.8023100000000003</v>
      </c>
      <c r="G21" s="25">
        <f t="shared" si="1"/>
        <v>20.263770000000001</v>
      </c>
      <c r="H21" s="26">
        <v>0.3</v>
      </c>
      <c r="I21" s="27">
        <f t="shared" si="2"/>
        <v>6.0791310000000003</v>
      </c>
      <c r="J21" s="25">
        <f t="shared" si="3"/>
        <v>18.986948999999999</v>
      </c>
      <c r="K21" s="28"/>
      <c r="L21" s="39">
        <f t="shared" si="4"/>
        <v>5.6960846999999992</v>
      </c>
      <c r="M21" s="25">
        <f t="shared" si="5"/>
        <v>13.290864299999999</v>
      </c>
      <c r="O21" s="39">
        <f t="shared" si="6"/>
        <v>3.9872592899999995</v>
      </c>
      <c r="P21" s="25">
        <f t="shared" si="7"/>
        <v>9.3036050100000001</v>
      </c>
      <c r="R21" s="39">
        <f t="shared" si="8"/>
        <v>2.791081503</v>
      </c>
      <c r="S21" s="25">
        <f t="shared" si="9"/>
        <v>6.512523507</v>
      </c>
      <c r="U21" s="39">
        <f t="shared" si="10"/>
        <v>1.9537570520999998</v>
      </c>
      <c r="V21" s="25">
        <f t="shared" si="11"/>
        <v>4.5587664549000007</v>
      </c>
    </row>
    <row r="22" spans="1:22" ht="12.75" x14ac:dyDescent="0.2">
      <c r="A22" s="23"/>
      <c r="B22" s="41">
        <v>14.1</v>
      </c>
      <c r="C22" s="25">
        <v>5.6419382657534252</v>
      </c>
      <c r="D22" s="64">
        <v>14.316991</v>
      </c>
      <c r="E22" s="40">
        <v>0.5</v>
      </c>
      <c r="F22" s="25">
        <f t="shared" si="0"/>
        <v>7.1584954999999999</v>
      </c>
      <c r="G22" s="25">
        <f t="shared" si="1"/>
        <v>12.800433765753425</v>
      </c>
      <c r="H22" s="26">
        <v>0.05</v>
      </c>
      <c r="I22" s="27">
        <f t="shared" si="2"/>
        <v>0.64002168828767125</v>
      </c>
      <c r="J22" s="25">
        <f t="shared" si="3"/>
        <v>19.318907577465755</v>
      </c>
      <c r="K22" s="28"/>
      <c r="L22" s="39">
        <f t="shared" si="4"/>
        <v>0.9659453788732878</v>
      </c>
      <c r="M22" s="25">
        <f t="shared" si="5"/>
        <v>18.352962198592468</v>
      </c>
      <c r="O22" s="39">
        <f t="shared" si="6"/>
        <v>0.91764810992962342</v>
      </c>
      <c r="P22" s="25">
        <f t="shared" si="7"/>
        <v>17.435314088662846</v>
      </c>
      <c r="R22" s="39">
        <f t="shared" si="8"/>
        <v>0.87176570443314239</v>
      </c>
      <c r="S22" s="25">
        <f t="shared" si="9"/>
        <v>16.563548384229705</v>
      </c>
      <c r="U22" s="39">
        <f t="shared" si="10"/>
        <v>0.82817741921148524</v>
      </c>
      <c r="V22" s="25">
        <f t="shared" si="11"/>
        <v>15.73537096501822</v>
      </c>
    </row>
    <row r="23" spans="1:22" ht="12.75" x14ac:dyDescent="0.2">
      <c r="A23" s="23"/>
      <c r="B23" s="41" t="s">
        <v>53</v>
      </c>
      <c r="C23" s="25"/>
      <c r="D23" s="64">
        <v>0.59249700000000005</v>
      </c>
      <c r="E23" s="40">
        <v>0.5</v>
      </c>
      <c r="F23" s="25">
        <f t="shared" si="0"/>
        <v>0.29624850000000003</v>
      </c>
      <c r="G23" s="25">
        <f t="shared" si="1"/>
        <v>0.29624850000000003</v>
      </c>
      <c r="H23" s="26">
        <f>H22</f>
        <v>0.05</v>
      </c>
      <c r="I23" s="27">
        <f t="shared" si="2"/>
        <v>1.4812425000000002E-2</v>
      </c>
      <c r="J23" s="25">
        <f t="shared" si="3"/>
        <v>0.57768457500000003</v>
      </c>
      <c r="K23" s="28"/>
      <c r="L23" s="39">
        <f t="shared" si="4"/>
        <v>2.8884228750000004E-2</v>
      </c>
      <c r="M23" s="25">
        <f t="shared" si="5"/>
        <v>0.54880034625000007</v>
      </c>
      <c r="O23" s="39">
        <f t="shared" si="6"/>
        <v>2.7440017312500006E-2</v>
      </c>
      <c r="P23" s="25">
        <f t="shared" si="7"/>
        <v>0.52136032893750006</v>
      </c>
      <c r="R23" s="39">
        <f t="shared" si="8"/>
        <v>2.6068016446875005E-2</v>
      </c>
      <c r="S23" s="25">
        <f t="shared" si="9"/>
        <v>0.49529231249062505</v>
      </c>
      <c r="U23" s="39">
        <f t="shared" si="10"/>
        <v>2.4764615624531253E-2</v>
      </c>
      <c r="V23" s="25">
        <f t="shared" si="11"/>
        <v>0.4705276968660938</v>
      </c>
    </row>
    <row r="24" spans="1:22" ht="12.75" x14ac:dyDescent="0.2">
      <c r="A24" s="23"/>
      <c r="B24" s="41">
        <v>14.1</v>
      </c>
      <c r="C24" s="25">
        <v>19.174115936484178</v>
      </c>
      <c r="D24" s="64">
        <v>0</v>
      </c>
      <c r="E24" s="40">
        <v>0.5</v>
      </c>
      <c r="F24" s="25">
        <f t="shared" si="0"/>
        <v>0</v>
      </c>
      <c r="G24" s="25">
        <f t="shared" si="1"/>
        <v>19.174115936484178</v>
      </c>
      <c r="H24" s="26">
        <v>7.0000000000000007E-2</v>
      </c>
      <c r="I24" s="27">
        <f t="shared" si="2"/>
        <v>1.3421881155538926</v>
      </c>
      <c r="J24" s="25">
        <f t="shared" si="3"/>
        <v>17.831927820930286</v>
      </c>
      <c r="K24" s="28"/>
      <c r="L24" s="39">
        <f t="shared" si="4"/>
        <v>1.2482349474651202</v>
      </c>
      <c r="M24" s="25">
        <f t="shared" si="5"/>
        <v>16.583692873465164</v>
      </c>
      <c r="O24" s="39">
        <f t="shared" si="6"/>
        <v>1.1608585011425616</v>
      </c>
      <c r="P24" s="25">
        <f t="shared" si="7"/>
        <v>15.422834372322603</v>
      </c>
      <c r="R24" s="39">
        <f t="shared" si="8"/>
        <v>1.0795984060625823</v>
      </c>
      <c r="S24" s="25">
        <f t="shared" si="9"/>
        <v>14.343235966260021</v>
      </c>
      <c r="U24" s="39">
        <f t="shared" si="10"/>
        <v>1.0040265176382015</v>
      </c>
      <c r="V24" s="25">
        <f t="shared" si="11"/>
        <v>13.339209448621819</v>
      </c>
    </row>
    <row r="25" spans="1:22" ht="12.75" x14ac:dyDescent="0.2">
      <c r="A25" s="23"/>
      <c r="B25" s="41">
        <v>17</v>
      </c>
      <c r="C25" s="25">
        <v>0.57420899999999997</v>
      </c>
      <c r="D25" s="64">
        <v>0</v>
      </c>
      <c r="E25" s="40">
        <v>0.5</v>
      </c>
      <c r="F25" s="25">
        <f t="shared" si="0"/>
        <v>0</v>
      </c>
      <c r="G25" s="25">
        <f t="shared" si="1"/>
        <v>0.57420899999999997</v>
      </c>
      <c r="H25" s="26">
        <v>0.08</v>
      </c>
      <c r="I25" s="27">
        <f t="shared" si="2"/>
        <v>4.593672E-2</v>
      </c>
      <c r="J25" s="25">
        <f t="shared" si="3"/>
        <v>0.52827227999999993</v>
      </c>
      <c r="K25" s="28"/>
      <c r="L25" s="39">
        <f t="shared" si="4"/>
        <v>4.2261782399999996E-2</v>
      </c>
      <c r="M25" s="25">
        <f t="shared" si="5"/>
        <v>0.48601049759999992</v>
      </c>
      <c r="O25" s="39">
        <f t="shared" si="6"/>
        <v>3.8880839807999994E-2</v>
      </c>
      <c r="P25" s="25">
        <f t="shared" si="7"/>
        <v>0.44712965779199992</v>
      </c>
      <c r="R25" s="39">
        <f t="shared" si="8"/>
        <v>3.5770372623359997E-2</v>
      </c>
      <c r="S25" s="25">
        <f t="shared" si="9"/>
        <v>0.41135928516863995</v>
      </c>
      <c r="U25" s="39">
        <f t="shared" si="10"/>
        <v>3.2908742813491196E-2</v>
      </c>
      <c r="V25" s="25">
        <f t="shared" si="11"/>
        <v>0.37845054235514874</v>
      </c>
    </row>
    <row r="26" spans="1:22" ht="12.75" hidden="1" x14ac:dyDescent="0.2">
      <c r="A26" s="23"/>
      <c r="B26" s="41">
        <v>22</v>
      </c>
      <c r="C26" s="25">
        <v>0</v>
      </c>
      <c r="D26" s="64">
        <v>0</v>
      </c>
      <c r="E26" s="40">
        <v>0.5</v>
      </c>
      <c r="F26" s="25">
        <f t="shared" si="0"/>
        <v>0</v>
      </c>
      <c r="G26" s="25">
        <f t="shared" si="1"/>
        <v>0</v>
      </c>
      <c r="H26" s="26">
        <v>0.5</v>
      </c>
      <c r="I26" s="27">
        <f t="shared" si="2"/>
        <v>0</v>
      </c>
      <c r="J26" s="25">
        <f t="shared" si="3"/>
        <v>0</v>
      </c>
      <c r="K26" s="28"/>
      <c r="L26" s="39">
        <f t="shared" si="4"/>
        <v>0</v>
      </c>
      <c r="M26" s="25">
        <f t="shared" si="5"/>
        <v>0</v>
      </c>
      <c r="O26" s="39">
        <f t="shared" si="6"/>
        <v>0</v>
      </c>
      <c r="P26" s="25">
        <f t="shared" si="7"/>
        <v>0</v>
      </c>
      <c r="R26" s="39">
        <f t="shared" si="8"/>
        <v>0</v>
      </c>
      <c r="S26" s="25">
        <f t="shared" si="9"/>
        <v>0</v>
      </c>
      <c r="U26" s="39">
        <f t="shared" si="10"/>
        <v>0</v>
      </c>
      <c r="V26" s="25">
        <f t="shared" si="11"/>
        <v>0</v>
      </c>
    </row>
    <row r="27" spans="1:22" ht="12.75" x14ac:dyDescent="0.2">
      <c r="A27" s="23"/>
      <c r="B27" s="41">
        <v>38</v>
      </c>
      <c r="C27" s="25">
        <v>2.287175</v>
      </c>
      <c r="D27" s="64">
        <v>0</v>
      </c>
      <c r="E27" s="40">
        <v>0.5</v>
      </c>
      <c r="F27" s="25">
        <f t="shared" si="0"/>
        <v>0</v>
      </c>
      <c r="G27" s="25">
        <f t="shared" si="1"/>
        <v>2.287175</v>
      </c>
      <c r="H27" s="26">
        <v>0.3</v>
      </c>
      <c r="I27" s="27">
        <f t="shared" si="2"/>
        <v>0.68615249999999994</v>
      </c>
      <c r="J27" s="25">
        <f t="shared" si="3"/>
        <v>1.6010225</v>
      </c>
      <c r="K27" s="28"/>
      <c r="L27" s="39">
        <f t="shared" si="4"/>
        <v>0.48030675</v>
      </c>
      <c r="M27" s="25">
        <f t="shared" si="5"/>
        <v>1.12071575</v>
      </c>
      <c r="O27" s="39">
        <f t="shared" si="6"/>
        <v>0.33621472499999999</v>
      </c>
      <c r="P27" s="25">
        <f t="shared" si="7"/>
        <v>0.78450102499999996</v>
      </c>
      <c r="R27" s="39">
        <f t="shared" si="8"/>
        <v>0.23535030749999997</v>
      </c>
      <c r="S27" s="25">
        <f t="shared" si="9"/>
        <v>0.5491507175</v>
      </c>
      <c r="U27" s="39">
        <f t="shared" si="10"/>
        <v>0.16474521524999999</v>
      </c>
      <c r="V27" s="25">
        <f t="shared" si="11"/>
        <v>0.38440550225000003</v>
      </c>
    </row>
    <row r="28" spans="1:22" ht="12.75" x14ac:dyDescent="0.2">
      <c r="A28" s="23"/>
      <c r="B28" s="41">
        <v>41</v>
      </c>
      <c r="C28" s="25">
        <v>6.1789100164383557</v>
      </c>
      <c r="D28" s="64">
        <v>0.37699499999999997</v>
      </c>
      <c r="E28" s="40">
        <v>0.5</v>
      </c>
      <c r="F28" s="25">
        <f t="shared" si="0"/>
        <v>0.18849749999999998</v>
      </c>
      <c r="G28" s="25">
        <f t="shared" si="1"/>
        <v>6.3674075164383552</v>
      </c>
      <c r="H28" s="26">
        <v>0.25</v>
      </c>
      <c r="I28" s="27">
        <f t="shared" si="2"/>
        <v>1.5918518791095888</v>
      </c>
      <c r="J28" s="25">
        <f t="shared" si="3"/>
        <v>4.9640531373287669</v>
      </c>
      <c r="K28" s="28"/>
      <c r="L28" s="39">
        <f t="shared" si="4"/>
        <v>1.2410132843321917</v>
      </c>
      <c r="M28" s="25">
        <f t="shared" si="5"/>
        <v>3.7230398529965751</v>
      </c>
      <c r="O28" s="39">
        <f t="shared" si="6"/>
        <v>0.93075996324914378</v>
      </c>
      <c r="P28" s="25">
        <f t="shared" si="7"/>
        <v>2.7922798897474315</v>
      </c>
      <c r="R28" s="39">
        <f t="shared" si="8"/>
        <v>0.69806997243685787</v>
      </c>
      <c r="S28" s="25">
        <f t="shared" si="9"/>
        <v>2.0942099173105735</v>
      </c>
      <c r="U28" s="39">
        <f t="shared" si="10"/>
        <v>0.52355247932764337</v>
      </c>
      <c r="V28" s="25">
        <f t="shared" si="11"/>
        <v>1.5706574379829301</v>
      </c>
    </row>
    <row r="29" spans="1:22" ht="12.75" x14ac:dyDescent="0.2">
      <c r="A29" s="23"/>
      <c r="B29" s="41" t="s">
        <v>52</v>
      </c>
      <c r="C29" s="25"/>
      <c r="D29" s="64">
        <v>0.120819</v>
      </c>
      <c r="E29" s="40">
        <v>0.5</v>
      </c>
      <c r="F29" s="25">
        <f t="shared" si="0"/>
        <v>6.0409499999999998E-2</v>
      </c>
      <c r="G29" s="25">
        <f t="shared" si="1"/>
        <v>6.0409499999999998E-2</v>
      </c>
      <c r="H29" s="26">
        <f>H28</f>
        <v>0.25</v>
      </c>
      <c r="I29" s="27">
        <f t="shared" si="2"/>
        <v>1.5102374999999999E-2</v>
      </c>
      <c r="J29" s="25">
        <f t="shared" si="3"/>
        <v>0.10571662499999999</v>
      </c>
      <c r="K29" s="28"/>
      <c r="L29" s="39">
        <f t="shared" si="4"/>
        <v>2.6429156249999999E-2</v>
      </c>
      <c r="M29" s="25">
        <f t="shared" si="5"/>
        <v>7.9287468749999993E-2</v>
      </c>
      <c r="O29" s="39">
        <f t="shared" si="6"/>
        <v>1.9821867187499998E-2</v>
      </c>
      <c r="P29" s="25">
        <f t="shared" si="7"/>
        <v>5.9465601562499998E-2</v>
      </c>
      <c r="R29" s="39">
        <f t="shared" si="8"/>
        <v>1.4866400390624999E-2</v>
      </c>
      <c r="S29" s="25">
        <f t="shared" si="9"/>
        <v>4.4599201171874998E-2</v>
      </c>
      <c r="U29" s="39">
        <f t="shared" si="10"/>
        <v>1.114980029296875E-2</v>
      </c>
      <c r="V29" s="25">
        <f t="shared" si="11"/>
        <v>3.3449400878906251E-2</v>
      </c>
    </row>
    <row r="30" spans="1:22" ht="12.75" x14ac:dyDescent="0.2">
      <c r="A30" s="23"/>
      <c r="B30" s="41">
        <v>12</v>
      </c>
      <c r="C30" s="25">
        <v>2.4332720000000001</v>
      </c>
      <c r="D30" s="64">
        <v>3</v>
      </c>
      <c r="E30" s="40">
        <v>0.5</v>
      </c>
      <c r="F30" s="25">
        <f t="shared" si="0"/>
        <v>1.5</v>
      </c>
      <c r="G30" s="25">
        <f t="shared" si="1"/>
        <v>3.9332720000000001</v>
      </c>
      <c r="H30" s="26">
        <v>1</v>
      </c>
      <c r="I30" s="27">
        <f t="shared" si="2"/>
        <v>3.9332720000000001</v>
      </c>
      <c r="J30" s="25">
        <f t="shared" si="3"/>
        <v>1.5000000000000004</v>
      </c>
      <c r="K30" s="28"/>
      <c r="L30" s="39">
        <f t="shared" si="4"/>
        <v>1.5000000000000004</v>
      </c>
      <c r="M30" s="25">
        <f t="shared" si="5"/>
        <v>0</v>
      </c>
      <c r="O30" s="39">
        <f t="shared" si="6"/>
        <v>0</v>
      </c>
      <c r="P30" s="25">
        <f t="shared" si="7"/>
        <v>0</v>
      </c>
      <c r="R30" s="39">
        <f t="shared" si="8"/>
        <v>0</v>
      </c>
      <c r="S30" s="25">
        <f t="shared" si="9"/>
        <v>0</v>
      </c>
      <c r="U30" s="39">
        <f t="shared" si="10"/>
        <v>0</v>
      </c>
      <c r="V30" s="25">
        <f t="shared" si="11"/>
        <v>0</v>
      </c>
    </row>
    <row r="31" spans="1:22" ht="12.75" x14ac:dyDescent="0.2">
      <c r="A31" s="23"/>
      <c r="B31" s="41">
        <v>13</v>
      </c>
      <c r="C31" s="25">
        <v>1.1742762504710076</v>
      </c>
      <c r="D31" s="64">
        <v>0</v>
      </c>
      <c r="E31" s="40">
        <v>0.5</v>
      </c>
      <c r="F31" s="25">
        <f t="shared" si="0"/>
        <v>0</v>
      </c>
      <c r="G31" s="25">
        <f t="shared" si="1"/>
        <v>1.1742762504710076</v>
      </c>
      <c r="H31" s="26">
        <v>0</v>
      </c>
      <c r="I31" s="27">
        <f t="shared" si="2"/>
        <v>0</v>
      </c>
      <c r="J31" s="25">
        <f t="shared" si="3"/>
        <v>1.1742762504710076</v>
      </c>
      <c r="K31" s="28"/>
      <c r="L31" s="39">
        <f t="shared" si="4"/>
        <v>0</v>
      </c>
      <c r="M31" s="25">
        <f t="shared" si="5"/>
        <v>1.1742762504710076</v>
      </c>
      <c r="O31" s="39">
        <f t="shared" si="6"/>
        <v>0</v>
      </c>
      <c r="P31" s="25">
        <f t="shared" si="7"/>
        <v>1.1742762504710076</v>
      </c>
      <c r="R31" s="39">
        <f t="shared" si="8"/>
        <v>0</v>
      </c>
      <c r="S31" s="25">
        <f t="shared" si="9"/>
        <v>1.1742762504710076</v>
      </c>
      <c r="U31" s="39">
        <f t="shared" si="10"/>
        <v>0</v>
      </c>
      <c r="V31" s="25">
        <f t="shared" si="11"/>
        <v>1.1742762504710076</v>
      </c>
    </row>
    <row r="32" spans="1:22" ht="12.75" x14ac:dyDescent="0.2">
      <c r="A32" s="23"/>
      <c r="B32" s="41">
        <v>45</v>
      </c>
      <c r="C32" s="25">
        <v>7.1539999999999998E-3</v>
      </c>
      <c r="D32" s="64">
        <v>0</v>
      </c>
      <c r="E32" s="40">
        <v>0.5</v>
      </c>
      <c r="F32" s="25">
        <f t="shared" si="0"/>
        <v>0</v>
      </c>
      <c r="G32" s="25">
        <f t="shared" si="1"/>
        <v>7.1539999999999998E-3</v>
      </c>
      <c r="H32" s="26">
        <v>0.45</v>
      </c>
      <c r="I32" s="27">
        <f t="shared" si="2"/>
        <v>3.2193E-3</v>
      </c>
      <c r="J32" s="25">
        <f t="shared" si="3"/>
        <v>3.9346999999999993E-3</v>
      </c>
      <c r="K32" s="28"/>
      <c r="L32" s="39">
        <f t="shared" si="4"/>
        <v>1.7706149999999997E-3</v>
      </c>
      <c r="M32" s="25">
        <f t="shared" si="5"/>
        <v>2.1640849999999996E-3</v>
      </c>
      <c r="O32" s="39">
        <f t="shared" si="6"/>
        <v>9.7383824999999985E-4</v>
      </c>
      <c r="P32" s="25">
        <f t="shared" si="7"/>
        <v>1.1902467499999999E-3</v>
      </c>
      <c r="R32" s="39">
        <f t="shared" si="8"/>
        <v>5.3561103749999992E-4</v>
      </c>
      <c r="S32" s="25">
        <f t="shared" si="9"/>
        <v>6.5463571249999995E-4</v>
      </c>
      <c r="U32" s="39">
        <f t="shared" si="10"/>
        <v>2.9458607062499999E-4</v>
      </c>
      <c r="V32" s="25">
        <f t="shared" si="11"/>
        <v>3.6004964187499996E-4</v>
      </c>
    </row>
    <row r="33" spans="1:22" ht="12.75" x14ac:dyDescent="0.2">
      <c r="A33" s="23"/>
      <c r="B33" s="41">
        <v>50</v>
      </c>
      <c r="C33" s="25">
        <v>18.569187416666665</v>
      </c>
      <c r="D33" s="64">
        <v>7.9319190000000006</v>
      </c>
      <c r="E33" s="40">
        <v>0.5</v>
      </c>
      <c r="F33" s="25">
        <f t="shared" si="0"/>
        <v>3.9659595000000003</v>
      </c>
      <c r="G33" s="25">
        <f t="shared" si="1"/>
        <v>22.535146916666665</v>
      </c>
      <c r="H33" s="26">
        <v>0.55000000000000004</v>
      </c>
      <c r="I33" s="27">
        <f t="shared" si="2"/>
        <v>12.394330804166668</v>
      </c>
      <c r="J33" s="25">
        <f t="shared" si="3"/>
        <v>14.106775612499998</v>
      </c>
      <c r="K33" s="28"/>
      <c r="L33" s="39">
        <f t="shared" si="4"/>
        <v>7.7587265868749995</v>
      </c>
      <c r="M33" s="25">
        <f t="shared" si="5"/>
        <v>6.3480490256249986</v>
      </c>
      <c r="O33" s="39">
        <f t="shared" si="6"/>
        <v>3.4914269640937494</v>
      </c>
      <c r="P33" s="25">
        <f t="shared" si="7"/>
        <v>2.8566220615312492</v>
      </c>
      <c r="R33" s="39">
        <f t="shared" si="8"/>
        <v>1.5711421338421871</v>
      </c>
      <c r="S33" s="25">
        <f t="shared" si="9"/>
        <v>1.2854799276890621</v>
      </c>
      <c r="U33" s="39">
        <f t="shared" si="10"/>
        <v>0.70701396022898422</v>
      </c>
      <c r="V33" s="25">
        <f t="shared" si="11"/>
        <v>0.57846596746007783</v>
      </c>
    </row>
    <row r="34" spans="1:22" ht="12.75" x14ac:dyDescent="0.2">
      <c r="A34" s="23"/>
      <c r="B34" s="41" t="s">
        <v>54</v>
      </c>
      <c r="C34" s="25"/>
      <c r="D34" s="64">
        <v>24.287503999999998</v>
      </c>
      <c r="E34" s="40">
        <v>0.5</v>
      </c>
      <c r="F34" s="25">
        <f t="shared" si="0"/>
        <v>12.143751999999999</v>
      </c>
      <c r="G34" s="25">
        <f t="shared" si="1"/>
        <v>12.143751999999999</v>
      </c>
      <c r="H34" s="26">
        <f>H33</f>
        <v>0.55000000000000004</v>
      </c>
      <c r="I34" s="27">
        <f t="shared" si="2"/>
        <v>6.6790636000000001</v>
      </c>
      <c r="J34" s="25">
        <f t="shared" si="3"/>
        <v>17.608440399999999</v>
      </c>
      <c r="K34" s="28"/>
      <c r="L34" s="39">
        <f t="shared" si="4"/>
        <v>9.6846422200000006</v>
      </c>
      <c r="M34" s="25">
        <f t="shared" si="5"/>
        <v>7.9237981799999986</v>
      </c>
      <c r="O34" s="39">
        <f t="shared" si="6"/>
        <v>4.3580889989999996</v>
      </c>
      <c r="P34" s="25">
        <f t="shared" si="7"/>
        <v>3.565709180999999</v>
      </c>
      <c r="R34" s="39">
        <f t="shared" si="8"/>
        <v>1.9611400495499995</v>
      </c>
      <c r="S34" s="25">
        <f t="shared" si="9"/>
        <v>1.6045691314499995</v>
      </c>
      <c r="U34" s="39">
        <f t="shared" si="10"/>
        <v>0.88251302229749973</v>
      </c>
      <c r="V34" s="25">
        <f t="shared" si="11"/>
        <v>0.72205610915249974</v>
      </c>
    </row>
    <row r="35" spans="1:22" ht="12.75" x14ac:dyDescent="0.2">
      <c r="A35" s="23"/>
      <c r="B35" s="41">
        <v>7</v>
      </c>
      <c r="C35" s="25">
        <v>669.40340000000003</v>
      </c>
      <c r="D35" s="64">
        <v>3.4132660000000001</v>
      </c>
      <c r="E35" s="40">
        <v>0.5</v>
      </c>
      <c r="F35" s="25">
        <f t="shared" si="0"/>
        <v>1.7066330000000001</v>
      </c>
      <c r="G35" s="25">
        <f t="shared" si="1"/>
        <v>671.11003300000004</v>
      </c>
      <c r="H35" s="26">
        <v>0.15</v>
      </c>
      <c r="I35" s="27">
        <f t="shared" si="2"/>
        <v>100.66650495</v>
      </c>
      <c r="J35" s="25">
        <f t="shared" si="3"/>
        <v>572.15016105000007</v>
      </c>
      <c r="K35" s="28"/>
      <c r="L35" s="39">
        <f t="shared" si="4"/>
        <v>85.822524157500013</v>
      </c>
      <c r="M35" s="25">
        <f t="shared" si="5"/>
        <v>486.32763689250004</v>
      </c>
      <c r="O35" s="39">
        <f t="shared" si="6"/>
        <v>72.949145533874997</v>
      </c>
      <c r="P35" s="25">
        <f t="shared" si="7"/>
        <v>413.37849135862507</v>
      </c>
      <c r="R35" s="39">
        <f t="shared" si="8"/>
        <v>62.006773703793755</v>
      </c>
      <c r="S35" s="25">
        <f t="shared" si="9"/>
        <v>351.37171765483129</v>
      </c>
      <c r="U35" s="39">
        <f t="shared" si="10"/>
        <v>52.70575764822469</v>
      </c>
      <c r="V35" s="25">
        <f t="shared" si="11"/>
        <v>298.66596000660661</v>
      </c>
    </row>
    <row r="36" spans="1:22" ht="12.75" x14ac:dyDescent="0.2">
      <c r="A36" s="23"/>
      <c r="B36" s="41" t="s">
        <v>55</v>
      </c>
      <c r="C36" s="25"/>
      <c r="D36" s="64">
        <v>0.13621800000000001</v>
      </c>
      <c r="E36" s="40">
        <v>0.5</v>
      </c>
      <c r="F36" s="25">
        <f t="shared" si="0"/>
        <v>6.8109000000000003E-2</v>
      </c>
      <c r="G36" s="25">
        <f t="shared" si="1"/>
        <v>6.8109000000000003E-2</v>
      </c>
      <c r="H36" s="26">
        <f>H35</f>
        <v>0.15</v>
      </c>
      <c r="I36" s="27">
        <f t="shared" si="2"/>
        <v>1.0216350000000001E-2</v>
      </c>
      <c r="J36" s="25">
        <f t="shared" si="3"/>
        <v>0.12600164999999999</v>
      </c>
      <c r="K36" s="28"/>
      <c r="L36" s="39">
        <f t="shared" si="4"/>
        <v>1.8900247499999998E-2</v>
      </c>
      <c r="M36" s="25">
        <f t="shared" si="5"/>
        <v>0.1071014025</v>
      </c>
      <c r="O36" s="39">
        <f t="shared" si="6"/>
        <v>1.6065210375E-2</v>
      </c>
      <c r="P36" s="25">
        <f t="shared" si="7"/>
        <v>9.1036192124999998E-2</v>
      </c>
      <c r="R36" s="39">
        <f t="shared" si="8"/>
        <v>1.3655428818749999E-2</v>
      </c>
      <c r="S36" s="25">
        <f t="shared" si="9"/>
        <v>7.7380763306250003E-2</v>
      </c>
      <c r="U36" s="39">
        <f t="shared" si="10"/>
        <v>1.1607114495937499E-2</v>
      </c>
      <c r="V36" s="25">
        <f t="shared" si="11"/>
        <v>6.5773648810312502E-2</v>
      </c>
    </row>
    <row r="37" spans="1:22" ht="12.75" x14ac:dyDescent="0.2">
      <c r="A37" s="23"/>
      <c r="B37" s="41">
        <v>49</v>
      </c>
      <c r="C37" s="25">
        <v>705.22099212876708</v>
      </c>
      <c r="D37" s="64">
        <v>183.83041600000001</v>
      </c>
      <c r="E37" s="40">
        <v>0.5</v>
      </c>
      <c r="F37" s="25">
        <f t="shared" si="0"/>
        <v>91.915208000000007</v>
      </c>
      <c r="G37" s="25">
        <f t="shared" si="1"/>
        <v>797.13620012876709</v>
      </c>
      <c r="H37" s="26">
        <v>0.08</v>
      </c>
      <c r="I37" s="27">
        <f t="shared" si="2"/>
        <v>63.770896010301371</v>
      </c>
      <c r="J37" s="25">
        <f t="shared" si="3"/>
        <v>825.28051211846571</v>
      </c>
      <c r="K37" s="28"/>
      <c r="L37" s="39">
        <f t="shared" si="4"/>
        <v>66.022440969477259</v>
      </c>
      <c r="M37" s="25">
        <f t="shared" si="5"/>
        <v>759.25807114898839</v>
      </c>
      <c r="O37" s="39">
        <f t="shared" si="6"/>
        <v>60.74064569191907</v>
      </c>
      <c r="P37" s="25">
        <f t="shared" si="7"/>
        <v>698.51742545706929</v>
      </c>
      <c r="R37" s="39">
        <f t="shared" si="8"/>
        <v>55.881394036565545</v>
      </c>
      <c r="S37" s="25">
        <f t="shared" si="9"/>
        <v>642.63603142050374</v>
      </c>
      <c r="U37" s="39">
        <f t="shared" si="10"/>
        <v>51.410882513640303</v>
      </c>
      <c r="V37" s="25">
        <f t="shared" si="11"/>
        <v>591.22514890686341</v>
      </c>
    </row>
    <row r="38" spans="1:22" ht="12.75" x14ac:dyDescent="0.2">
      <c r="A38" s="23"/>
      <c r="B38" s="41" t="s">
        <v>56</v>
      </c>
      <c r="C38" s="25"/>
      <c r="D38" s="64">
        <v>8.5703060000000004</v>
      </c>
      <c r="E38" s="40">
        <v>0.5</v>
      </c>
      <c r="F38" s="25">
        <f t="shared" si="0"/>
        <v>4.2851530000000002</v>
      </c>
      <c r="G38" s="25">
        <f t="shared" si="1"/>
        <v>4.2851530000000002</v>
      </c>
      <c r="H38" s="26">
        <f>H37</f>
        <v>0.08</v>
      </c>
      <c r="I38" s="27">
        <f t="shared" si="2"/>
        <v>0.34281224000000005</v>
      </c>
      <c r="J38" s="25">
        <f t="shared" si="3"/>
        <v>8.2274937599999998</v>
      </c>
      <c r="K38" s="28"/>
      <c r="L38" s="39">
        <f t="shared" si="4"/>
        <v>0.6581995008</v>
      </c>
      <c r="M38" s="25">
        <f t="shared" si="5"/>
        <v>7.5692942591999994</v>
      </c>
      <c r="O38" s="39">
        <f t="shared" si="6"/>
        <v>0.60554354073599992</v>
      </c>
      <c r="P38" s="25">
        <f t="shared" si="7"/>
        <v>6.9637507184639995</v>
      </c>
      <c r="R38" s="39">
        <f t="shared" si="8"/>
        <v>0.55710005747711999</v>
      </c>
      <c r="S38" s="25">
        <f t="shared" si="9"/>
        <v>6.4066506609868794</v>
      </c>
      <c r="U38" s="39">
        <f t="shared" si="10"/>
        <v>0.51253205287895032</v>
      </c>
      <c r="V38" s="25">
        <f t="shared" si="11"/>
        <v>5.8941186081079291</v>
      </c>
    </row>
    <row r="39" spans="1:22" ht="12.75" x14ac:dyDescent="0.2">
      <c r="A39" s="23"/>
      <c r="B39" s="41">
        <v>51</v>
      </c>
      <c r="C39" s="25">
        <v>1297.6277818785893</v>
      </c>
      <c r="D39" s="64">
        <v>180.32230009377213</v>
      </c>
      <c r="E39" s="40">
        <v>0.5</v>
      </c>
      <c r="F39" s="25">
        <f t="shared" si="0"/>
        <v>90.161150046886064</v>
      </c>
      <c r="G39" s="25">
        <f t="shared" si="1"/>
        <v>1387.7889319254755</v>
      </c>
      <c r="H39" s="26">
        <v>0.06</v>
      </c>
      <c r="I39" s="27">
        <f t="shared" si="2"/>
        <v>83.26733591552852</v>
      </c>
      <c r="J39" s="25">
        <f t="shared" si="3"/>
        <v>1394.6827460568329</v>
      </c>
      <c r="K39" s="28"/>
      <c r="L39" s="39">
        <f t="shared" si="4"/>
        <v>83.680964763409975</v>
      </c>
      <c r="M39" s="25">
        <f t="shared" si="5"/>
        <v>1311.0017812934229</v>
      </c>
      <c r="O39" s="39">
        <f t="shared" si="6"/>
        <v>78.660106877605372</v>
      </c>
      <c r="P39" s="25">
        <f t="shared" si="7"/>
        <v>1232.3416744158176</v>
      </c>
      <c r="R39" s="39">
        <f t="shared" si="8"/>
        <v>73.940500464949054</v>
      </c>
      <c r="S39" s="25">
        <f t="shared" si="9"/>
        <v>1158.4011739508685</v>
      </c>
      <c r="U39" s="39">
        <f t="shared" si="10"/>
        <v>69.504070437052107</v>
      </c>
      <c r="V39" s="25">
        <f t="shared" si="11"/>
        <v>1088.8971035138163</v>
      </c>
    </row>
    <row r="40" spans="1:22" ht="12.75" x14ac:dyDescent="0.2">
      <c r="A40" s="63"/>
      <c r="B40" s="41" t="s">
        <v>57</v>
      </c>
      <c r="C40" s="25"/>
      <c r="D40" s="64">
        <v>27.064973712015419</v>
      </c>
      <c r="E40" s="40">
        <v>0.5</v>
      </c>
      <c r="F40" s="25">
        <f t="shared" si="0"/>
        <v>13.53248685600771</v>
      </c>
      <c r="G40" s="25">
        <f t="shared" si="1"/>
        <v>13.53248685600771</v>
      </c>
      <c r="H40" s="26">
        <f>H39</f>
        <v>0.06</v>
      </c>
      <c r="I40" s="27">
        <f t="shared" si="2"/>
        <v>0.8119492113604625</v>
      </c>
      <c r="J40" s="25">
        <f t="shared" si="3"/>
        <v>26.253024500654956</v>
      </c>
      <c r="K40" s="28"/>
      <c r="L40" s="39">
        <f t="shared" si="4"/>
        <v>1.5751814700392972</v>
      </c>
      <c r="M40" s="25">
        <f t="shared" si="5"/>
        <v>24.677843030615659</v>
      </c>
      <c r="O40" s="39">
        <f t="shared" si="6"/>
        <v>1.4806705818369394</v>
      </c>
      <c r="P40" s="25">
        <f t="shared" si="7"/>
        <v>23.197172448778719</v>
      </c>
      <c r="R40" s="39">
        <f t="shared" si="8"/>
        <v>1.391830346926723</v>
      </c>
      <c r="S40" s="25">
        <f t="shared" si="9"/>
        <v>21.805342101851995</v>
      </c>
      <c r="U40" s="39">
        <f t="shared" si="10"/>
        <v>1.3083205261111197</v>
      </c>
      <c r="V40" s="25">
        <f t="shared" si="11"/>
        <v>20.497021575740874</v>
      </c>
    </row>
    <row r="41" spans="1:22" ht="13.5" thickBot="1" x14ac:dyDescent="0.25">
      <c r="B41" s="42" t="s">
        <v>14</v>
      </c>
      <c r="C41" s="31">
        <f>SUM(C11:C40)</f>
        <v>4206.2153402529366</v>
      </c>
      <c r="D41" s="31">
        <f t="shared" ref="D41:U41" si="12">SUM(D11:D40)</f>
        <v>501.68456300000008</v>
      </c>
      <c r="E41" s="31"/>
      <c r="F41" s="31">
        <f t="shared" si="12"/>
        <v>250.84228150000004</v>
      </c>
      <c r="G41" s="31">
        <f t="shared" si="12"/>
        <v>4457.057621752936</v>
      </c>
      <c r="H41" s="31"/>
      <c r="I41" s="31">
        <f t="shared" si="12"/>
        <v>380.1814246725699</v>
      </c>
      <c r="J41" s="31">
        <f t="shared" si="12"/>
        <v>4327.7184785803674</v>
      </c>
      <c r="K41" s="19"/>
      <c r="L41" s="31">
        <f t="shared" si="12"/>
        <v>356.04252008549469</v>
      </c>
      <c r="M41" s="31">
        <f t="shared" si="12"/>
        <v>3971.6759584948727</v>
      </c>
      <c r="O41" s="31">
        <f t="shared" si="12"/>
        <v>309.66270379239972</v>
      </c>
      <c r="P41" s="31">
        <f t="shared" si="12"/>
        <v>3662.0132547024728</v>
      </c>
      <c r="R41" s="31">
        <f t="shared" si="12"/>
        <v>274.93009676274932</v>
      </c>
      <c r="S41" s="31">
        <f t="shared" si="12"/>
        <v>3387.0831579397236</v>
      </c>
      <c r="U41" s="31">
        <f t="shared" si="12"/>
        <v>246.61776983419344</v>
      </c>
      <c r="V41" s="31">
        <f>SUM(V11:V40)</f>
        <v>3140.4653881055297</v>
      </c>
    </row>
    <row r="42" spans="1:22" s="33" customFormat="1" ht="13.5" thickTop="1" x14ac:dyDescent="0.2">
      <c r="B42" s="34"/>
      <c r="C42" s="33">
        <f>C41-'UG CCA Continuity_CWIP qual'!C33</f>
        <v>0</v>
      </c>
      <c r="D42" s="33">
        <f>D41-'UG CCA Continuity_CWIP qual'!D33</f>
        <v>0</v>
      </c>
      <c r="F42" s="33">
        <f>F41-'UG CCA Continuity_CWIP qual'!F33</f>
        <v>0</v>
      </c>
      <c r="G42" s="33">
        <f>G41-'UG CCA Continuity_CWIP qual'!G33</f>
        <v>0</v>
      </c>
      <c r="I42" s="33">
        <f>I41-'UG CCA Continuity_CWIP qual'!I33</f>
        <v>0</v>
      </c>
      <c r="J42" s="33">
        <f>J41-'UG CCA Continuity_CWIP qual'!J33</f>
        <v>0</v>
      </c>
      <c r="K42" s="33">
        <f>K41-'UG CCA Continuity_CWIP qual'!K33</f>
        <v>0</v>
      </c>
      <c r="L42" s="33">
        <f>L41-'UG CCA Continuity_CWIP qual'!L33</f>
        <v>0</v>
      </c>
      <c r="M42" s="33">
        <f>M41-'UG CCA Continuity_CWIP qual'!M33</f>
        <v>0</v>
      </c>
      <c r="N42" s="33">
        <f>N41-'UG CCA Continuity_CWIP qual'!N33</f>
        <v>0</v>
      </c>
      <c r="O42" s="33">
        <f>O41-'UG CCA Continuity_CWIP qual'!O33</f>
        <v>0</v>
      </c>
      <c r="P42" s="33">
        <f>P41-'UG CCA Continuity_CWIP qual'!P33</f>
        <v>0</v>
      </c>
      <c r="Q42" s="33">
        <f>Q41-'UG CCA Continuity_CWIP qual'!Q33</f>
        <v>0</v>
      </c>
      <c r="R42" s="33">
        <f>R41-'UG CCA Continuity_CWIP qual'!R33</f>
        <v>0</v>
      </c>
      <c r="S42" s="33">
        <f>S41-'UG CCA Continuity_CWIP qual'!S33</f>
        <v>0</v>
      </c>
      <c r="T42" s="33">
        <f>T41-'UG CCA Continuity_CWIP qual'!T33</f>
        <v>0</v>
      </c>
      <c r="U42" s="33">
        <f>U41-'UG CCA Continuity_CWIP qual'!U33</f>
        <v>0</v>
      </c>
      <c r="V42" s="33">
        <f>V41-'UG CCA Continuity_CWIP qual'!V33</f>
        <v>0</v>
      </c>
    </row>
    <row r="43" spans="1:22" ht="12.75" x14ac:dyDescent="0.2">
      <c r="B43" s="3" t="s">
        <v>86</v>
      </c>
      <c r="D43" s="38"/>
      <c r="E43" s="38"/>
      <c r="F43" s="38"/>
      <c r="K43" s="1"/>
      <c r="L43" s="1"/>
      <c r="M43" s="1"/>
    </row>
    <row r="44" spans="1:22" x14ac:dyDescent="0.2">
      <c r="D44" s="38"/>
      <c r="E44" s="38"/>
      <c r="F44" s="38"/>
      <c r="K44" s="1"/>
      <c r="L44" s="1"/>
      <c r="M44" s="1"/>
    </row>
    <row r="45" spans="1:22" ht="12.75" x14ac:dyDescent="0.2">
      <c r="B45" s="8"/>
      <c r="C45" s="9" t="s">
        <v>8</v>
      </c>
      <c r="D45" s="8"/>
      <c r="E45" s="8"/>
      <c r="F45" s="11" t="s">
        <v>21</v>
      </c>
      <c r="G45" s="11" t="s">
        <v>18</v>
      </c>
      <c r="H45" s="8"/>
      <c r="I45" s="10">
        <v>2019</v>
      </c>
      <c r="J45" s="11">
        <v>2019</v>
      </c>
      <c r="L45" s="10">
        <v>2020</v>
      </c>
      <c r="M45" s="11">
        <v>2020</v>
      </c>
      <c r="O45" s="10">
        <v>2021</v>
      </c>
      <c r="P45" s="11">
        <v>2021</v>
      </c>
      <c r="R45" s="10">
        <v>2022</v>
      </c>
      <c r="S45" s="11">
        <v>2022</v>
      </c>
      <c r="U45" s="10">
        <v>2023</v>
      </c>
      <c r="V45" s="11">
        <v>2023</v>
      </c>
    </row>
    <row r="46" spans="1:22" ht="12.75" x14ac:dyDescent="0.2">
      <c r="B46" s="15" t="s">
        <v>11</v>
      </c>
      <c r="C46" s="13" t="s">
        <v>9</v>
      </c>
      <c r="D46" s="15" t="s">
        <v>17</v>
      </c>
      <c r="E46" s="14" t="s">
        <v>32</v>
      </c>
      <c r="F46" s="14" t="s">
        <v>22</v>
      </c>
      <c r="G46" s="14" t="s">
        <v>19</v>
      </c>
      <c r="H46" s="14" t="s">
        <v>10</v>
      </c>
      <c r="I46" s="14" t="s">
        <v>11</v>
      </c>
      <c r="J46" s="14" t="s">
        <v>20</v>
      </c>
      <c r="L46" s="14" t="s">
        <v>11</v>
      </c>
      <c r="M46" s="14" t="s">
        <v>20</v>
      </c>
      <c r="O46" s="14" t="s">
        <v>11</v>
      </c>
      <c r="P46" s="14" t="s">
        <v>20</v>
      </c>
      <c r="R46" s="14" t="s">
        <v>11</v>
      </c>
      <c r="S46" s="14" t="s">
        <v>20</v>
      </c>
      <c r="U46" s="14" t="s">
        <v>11</v>
      </c>
      <c r="V46" s="14" t="s">
        <v>20</v>
      </c>
    </row>
    <row r="47" spans="1:22" ht="12.75" x14ac:dyDescent="0.2">
      <c r="B47" s="16" t="s">
        <v>23</v>
      </c>
      <c r="C47" s="17" t="s">
        <v>15</v>
      </c>
      <c r="D47" s="16" t="s">
        <v>12</v>
      </c>
      <c r="E47" s="16" t="s">
        <v>33</v>
      </c>
      <c r="F47" s="18" t="s">
        <v>34</v>
      </c>
      <c r="G47" s="18" t="s">
        <v>36</v>
      </c>
      <c r="H47" s="18" t="s">
        <v>13</v>
      </c>
      <c r="I47" s="16" t="s">
        <v>37</v>
      </c>
      <c r="J47" s="16" t="s">
        <v>38</v>
      </c>
      <c r="K47" s="19"/>
      <c r="L47" s="16" t="s">
        <v>39</v>
      </c>
      <c r="M47" s="16" t="s">
        <v>40</v>
      </c>
      <c r="O47" s="16" t="s">
        <v>41</v>
      </c>
      <c r="P47" s="16" t="s">
        <v>42</v>
      </c>
      <c r="R47" s="16" t="s">
        <v>43</v>
      </c>
      <c r="S47" s="16" t="s">
        <v>44</v>
      </c>
      <c r="U47" s="16" t="s">
        <v>45</v>
      </c>
      <c r="V47" s="16" t="s">
        <v>46</v>
      </c>
    </row>
    <row r="48" spans="1:22" ht="12.75" x14ac:dyDescent="0.2">
      <c r="B48" s="11"/>
      <c r="C48" s="21"/>
      <c r="D48" s="22"/>
      <c r="E48" s="22"/>
      <c r="F48" s="22"/>
      <c r="G48" s="22"/>
      <c r="H48" s="14"/>
      <c r="I48" s="22"/>
      <c r="J48" s="8"/>
      <c r="K48" s="19"/>
      <c r="L48" s="8"/>
      <c r="M48" s="8"/>
      <c r="O48" s="8"/>
      <c r="P48" s="8"/>
      <c r="R48" s="8"/>
      <c r="S48" s="8"/>
      <c r="U48" s="8"/>
      <c r="V48" s="8"/>
    </row>
    <row r="49" spans="1:22" ht="12.75" x14ac:dyDescent="0.2">
      <c r="A49" s="23"/>
      <c r="B49" s="41">
        <v>1</v>
      </c>
      <c r="C49" s="25">
        <f t="shared" ref="C49:D78" si="13">C11</f>
        <v>1036.324014</v>
      </c>
      <c r="D49" s="25">
        <f t="shared" si="13"/>
        <v>0</v>
      </c>
      <c r="E49" s="40">
        <v>1.5</v>
      </c>
      <c r="F49" s="25">
        <f>D49*E49</f>
        <v>0</v>
      </c>
      <c r="G49" s="25">
        <f>C49+F49</f>
        <v>1036.324014</v>
      </c>
      <c r="H49" s="26">
        <f t="shared" ref="H49:H78" si="14">H11</f>
        <v>0.04</v>
      </c>
      <c r="I49" s="27">
        <f>G49*H49</f>
        <v>41.452960560000001</v>
      </c>
      <c r="J49" s="25">
        <f>C49+D49-I49</f>
        <v>994.87105344000008</v>
      </c>
      <c r="K49" s="28"/>
      <c r="L49" s="39">
        <f>J49*H49</f>
        <v>39.794842137600007</v>
      </c>
      <c r="M49" s="25">
        <f>J49-L49</f>
        <v>955.07621130240011</v>
      </c>
      <c r="O49" s="39">
        <f>M49*H49</f>
        <v>38.203048452096006</v>
      </c>
      <c r="P49" s="25">
        <f>M49-O49</f>
        <v>916.87316285030408</v>
      </c>
      <c r="R49" s="39">
        <f>P49*H49</f>
        <v>36.674926514012164</v>
      </c>
      <c r="S49" s="25">
        <f>P49-R49</f>
        <v>880.19823633629187</v>
      </c>
      <c r="U49" s="39">
        <f>S49*H49</f>
        <v>35.207929453451676</v>
      </c>
      <c r="V49" s="25">
        <f>S49-U49</f>
        <v>844.99030688284017</v>
      </c>
    </row>
    <row r="50" spans="1:22" ht="12.75" x14ac:dyDescent="0.2">
      <c r="A50" s="23"/>
      <c r="B50" s="41">
        <v>1</v>
      </c>
      <c r="C50" s="25">
        <f t="shared" si="13"/>
        <v>119.68833056798599</v>
      </c>
      <c r="D50" s="25">
        <f t="shared" si="13"/>
        <v>14.382791906227876</v>
      </c>
      <c r="E50" s="40">
        <v>1.5</v>
      </c>
      <c r="F50" s="25">
        <f t="shared" ref="F50:F78" si="15">D50*E50</f>
        <v>21.574187859341812</v>
      </c>
      <c r="G50" s="25">
        <f t="shared" ref="G50:G78" si="16">C50+F50</f>
        <v>141.26251842732779</v>
      </c>
      <c r="H50" s="26">
        <f t="shared" si="14"/>
        <v>0.06</v>
      </c>
      <c r="I50" s="27">
        <f t="shared" ref="I50:I78" si="17">G50*H50</f>
        <v>8.4757511056396666</v>
      </c>
      <c r="J50" s="25">
        <f t="shared" ref="J50:J78" si="18">C50+D50-I50</f>
        <v>125.59537136857421</v>
      </c>
      <c r="K50" s="28"/>
      <c r="L50" s="39">
        <f t="shared" ref="L50:L78" si="19">J50*H50</f>
        <v>7.5357222821144525</v>
      </c>
      <c r="M50" s="25">
        <f t="shared" ref="M50:M78" si="20">J50-L50</f>
        <v>118.05964908645976</v>
      </c>
      <c r="O50" s="39">
        <f t="shared" ref="O50:O78" si="21">M50*H50</f>
        <v>7.0835789451875852</v>
      </c>
      <c r="P50" s="25">
        <f t="shared" ref="P50:P78" si="22">M50-O50</f>
        <v>110.97607014127217</v>
      </c>
      <c r="R50" s="39">
        <f t="shared" ref="R50:R78" si="23">P50*H50</f>
        <v>6.6585642084763306</v>
      </c>
      <c r="S50" s="25">
        <f t="shared" ref="S50:S78" si="24">P50-R50</f>
        <v>104.31750593279584</v>
      </c>
      <c r="U50" s="39">
        <f t="shared" ref="U50:U78" si="25">S50*H50</f>
        <v>6.2590503559677497</v>
      </c>
      <c r="V50" s="25">
        <f t="shared" ref="V50:V78" si="26">S50-U50</f>
        <v>98.058455576828095</v>
      </c>
    </row>
    <row r="51" spans="1:22" ht="12.75" x14ac:dyDescent="0.2">
      <c r="A51" s="23"/>
      <c r="B51" s="41" t="s">
        <v>50</v>
      </c>
      <c r="C51" s="25">
        <f t="shared" si="13"/>
        <v>0</v>
      </c>
      <c r="D51" s="25">
        <f t="shared" si="13"/>
        <v>1.5502312879845948</v>
      </c>
      <c r="E51" s="40">
        <v>0.5</v>
      </c>
      <c r="F51" s="25">
        <f t="shared" si="15"/>
        <v>0.77511564399229738</v>
      </c>
      <c r="G51" s="25">
        <f t="shared" si="16"/>
        <v>0.77511564399229738</v>
      </c>
      <c r="H51" s="26">
        <f t="shared" si="14"/>
        <v>0.06</v>
      </c>
      <c r="I51" s="27">
        <f t="shared" si="17"/>
        <v>4.6506938639537844E-2</v>
      </c>
      <c r="J51" s="25">
        <f t="shared" si="18"/>
        <v>1.5037243493450569</v>
      </c>
      <c r="K51" s="28"/>
      <c r="L51" s="39">
        <f t="shared" si="19"/>
        <v>9.0223460960703411E-2</v>
      </c>
      <c r="M51" s="25">
        <f t="shared" si="20"/>
        <v>1.4135008883843536</v>
      </c>
      <c r="O51" s="39">
        <f t="shared" si="21"/>
        <v>8.4810053303061211E-2</v>
      </c>
      <c r="P51" s="25">
        <f t="shared" si="22"/>
        <v>1.3286908350812925</v>
      </c>
      <c r="R51" s="39">
        <f t="shared" si="23"/>
        <v>7.972145010487755E-2</v>
      </c>
      <c r="S51" s="25">
        <f t="shared" si="24"/>
        <v>1.248969384976415</v>
      </c>
      <c r="U51" s="39">
        <f t="shared" si="25"/>
        <v>7.4938163098584892E-2</v>
      </c>
      <c r="V51" s="25">
        <f t="shared" si="26"/>
        <v>1.1740312218778302</v>
      </c>
    </row>
    <row r="52" spans="1:22" ht="12.75" x14ac:dyDescent="0.2">
      <c r="A52" s="23"/>
      <c r="B52" s="41">
        <v>2</v>
      </c>
      <c r="C52" s="25">
        <f t="shared" si="13"/>
        <v>101.803849</v>
      </c>
      <c r="D52" s="25">
        <f t="shared" si="13"/>
        <v>0</v>
      </c>
      <c r="E52" s="40">
        <v>1.5</v>
      </c>
      <c r="F52" s="25">
        <f t="shared" si="15"/>
        <v>0</v>
      </c>
      <c r="G52" s="25">
        <f t="shared" si="16"/>
        <v>101.803849</v>
      </c>
      <c r="H52" s="26">
        <f t="shared" si="14"/>
        <v>0.06</v>
      </c>
      <c r="I52" s="27">
        <f t="shared" si="17"/>
        <v>6.1082309399999994</v>
      </c>
      <c r="J52" s="25">
        <f t="shared" si="18"/>
        <v>95.695618060000001</v>
      </c>
      <c r="K52" s="28"/>
      <c r="L52" s="39">
        <f t="shared" si="19"/>
        <v>5.7417370835999995</v>
      </c>
      <c r="M52" s="25">
        <f t="shared" si="20"/>
        <v>89.953880976400001</v>
      </c>
      <c r="O52" s="39">
        <f t="shared" si="21"/>
        <v>5.3972328585840001</v>
      </c>
      <c r="P52" s="25">
        <f t="shared" si="22"/>
        <v>84.556648117815996</v>
      </c>
      <c r="R52" s="39">
        <f t="shared" si="23"/>
        <v>5.0733988870689597</v>
      </c>
      <c r="S52" s="25">
        <f t="shared" si="24"/>
        <v>79.483249230747035</v>
      </c>
      <c r="U52" s="39">
        <f t="shared" si="25"/>
        <v>4.768994953844822</v>
      </c>
      <c r="V52" s="25">
        <f t="shared" si="26"/>
        <v>74.71425427690221</v>
      </c>
    </row>
    <row r="53" spans="1:22" ht="12.75" x14ac:dyDescent="0.2">
      <c r="A53" s="23"/>
      <c r="B53" s="41">
        <v>3</v>
      </c>
      <c r="C53" s="25">
        <f t="shared" si="13"/>
        <v>3.14663</v>
      </c>
      <c r="D53" s="25">
        <f t="shared" si="13"/>
        <v>0</v>
      </c>
      <c r="E53" s="40">
        <v>1.5</v>
      </c>
      <c r="F53" s="25">
        <f t="shared" si="15"/>
        <v>0</v>
      </c>
      <c r="G53" s="25">
        <f t="shared" si="16"/>
        <v>3.14663</v>
      </c>
      <c r="H53" s="26">
        <f t="shared" si="14"/>
        <v>0.05</v>
      </c>
      <c r="I53" s="27">
        <f t="shared" si="17"/>
        <v>0.15733150000000001</v>
      </c>
      <c r="J53" s="25">
        <f t="shared" si="18"/>
        <v>2.9892984999999999</v>
      </c>
      <c r="K53" s="28"/>
      <c r="L53" s="39">
        <f t="shared" si="19"/>
        <v>0.149464925</v>
      </c>
      <c r="M53" s="25">
        <f t="shared" si="20"/>
        <v>2.8398335749999997</v>
      </c>
      <c r="O53" s="39">
        <f t="shared" si="21"/>
        <v>0.14199167874999999</v>
      </c>
      <c r="P53" s="25">
        <f t="shared" si="22"/>
        <v>2.6978418962499995</v>
      </c>
      <c r="R53" s="39">
        <f t="shared" si="23"/>
        <v>0.13489209481249997</v>
      </c>
      <c r="S53" s="25">
        <f t="shared" si="24"/>
        <v>2.5629498014374996</v>
      </c>
      <c r="U53" s="39">
        <f t="shared" si="25"/>
        <v>0.12814749007187498</v>
      </c>
      <c r="V53" s="25">
        <f t="shared" si="26"/>
        <v>2.4348023113656247</v>
      </c>
    </row>
    <row r="54" spans="1:22" ht="12.75" x14ac:dyDescent="0.2">
      <c r="A54" s="23"/>
      <c r="B54" s="41">
        <v>6</v>
      </c>
      <c r="C54" s="25">
        <f t="shared" si="13"/>
        <v>9.1864000000000001E-2</v>
      </c>
      <c r="D54" s="25">
        <f t="shared" si="13"/>
        <v>0</v>
      </c>
      <c r="E54" s="40">
        <v>1.5</v>
      </c>
      <c r="F54" s="25">
        <f t="shared" si="15"/>
        <v>0</v>
      </c>
      <c r="G54" s="25">
        <f t="shared" si="16"/>
        <v>9.1864000000000001E-2</v>
      </c>
      <c r="H54" s="26">
        <f t="shared" si="14"/>
        <v>0.1</v>
      </c>
      <c r="I54" s="27">
        <f t="shared" si="17"/>
        <v>9.1864000000000008E-3</v>
      </c>
      <c r="J54" s="25">
        <f t="shared" si="18"/>
        <v>8.2677600000000004E-2</v>
      </c>
      <c r="K54" s="28"/>
      <c r="L54" s="39">
        <f t="shared" si="19"/>
        <v>8.2677600000000007E-3</v>
      </c>
      <c r="M54" s="25">
        <f t="shared" si="20"/>
        <v>7.4409840000000005E-2</v>
      </c>
      <c r="O54" s="39">
        <f t="shared" si="21"/>
        <v>7.4409840000000012E-3</v>
      </c>
      <c r="P54" s="25">
        <f t="shared" si="22"/>
        <v>6.6968856000000007E-2</v>
      </c>
      <c r="R54" s="39">
        <f t="shared" si="23"/>
        <v>6.6968856000000007E-3</v>
      </c>
      <c r="S54" s="25">
        <f t="shared" si="24"/>
        <v>6.0271970400000006E-2</v>
      </c>
      <c r="U54" s="39">
        <f t="shared" si="25"/>
        <v>6.0271970400000013E-3</v>
      </c>
      <c r="V54" s="25">
        <f t="shared" si="26"/>
        <v>5.4244773360000005E-2</v>
      </c>
    </row>
    <row r="55" spans="1:22" ht="12.75" x14ac:dyDescent="0.2">
      <c r="A55" s="23"/>
      <c r="B55" s="41">
        <v>8</v>
      </c>
      <c r="C55" s="25">
        <f t="shared" si="13"/>
        <v>201.40678079178082</v>
      </c>
      <c r="D55" s="25">
        <f t="shared" si="13"/>
        <v>20.188486000000001</v>
      </c>
      <c r="E55" s="40">
        <v>1.5</v>
      </c>
      <c r="F55" s="25">
        <f t="shared" si="15"/>
        <v>30.282729000000003</v>
      </c>
      <c r="G55" s="25">
        <f t="shared" si="16"/>
        <v>231.68950979178084</v>
      </c>
      <c r="H55" s="26">
        <f t="shared" si="14"/>
        <v>0.2</v>
      </c>
      <c r="I55" s="27">
        <f t="shared" si="17"/>
        <v>46.33790195835617</v>
      </c>
      <c r="J55" s="25">
        <f t="shared" si="18"/>
        <v>175.25736483342467</v>
      </c>
      <c r="K55" s="28"/>
      <c r="L55" s="39">
        <f t="shared" si="19"/>
        <v>35.051472966684933</v>
      </c>
      <c r="M55" s="25">
        <f t="shared" si="20"/>
        <v>140.20589186673973</v>
      </c>
      <c r="O55" s="39">
        <f t="shared" si="21"/>
        <v>28.041178373347947</v>
      </c>
      <c r="P55" s="25">
        <f t="shared" si="22"/>
        <v>112.16471349339179</v>
      </c>
      <c r="R55" s="39">
        <f t="shared" si="23"/>
        <v>22.43294269867836</v>
      </c>
      <c r="S55" s="25">
        <f t="shared" si="24"/>
        <v>89.731770794713427</v>
      </c>
      <c r="U55" s="39">
        <f t="shared" si="25"/>
        <v>17.946354158942686</v>
      </c>
      <c r="V55" s="25">
        <f t="shared" si="26"/>
        <v>71.785416635770744</v>
      </c>
    </row>
    <row r="56" spans="1:22" ht="12.75" x14ac:dyDescent="0.2">
      <c r="A56" s="23"/>
      <c r="B56" s="41" t="s">
        <v>51</v>
      </c>
      <c r="C56" s="25">
        <f t="shared" si="13"/>
        <v>0</v>
      </c>
      <c r="D56" s="25">
        <f t="shared" si="13"/>
        <v>1.994229</v>
      </c>
      <c r="E56" s="40">
        <v>0.5</v>
      </c>
      <c r="F56" s="25">
        <f t="shared" si="15"/>
        <v>0.99711450000000001</v>
      </c>
      <c r="G56" s="25">
        <f t="shared" si="16"/>
        <v>0.99711450000000001</v>
      </c>
      <c r="H56" s="26">
        <f t="shared" si="14"/>
        <v>0.2</v>
      </c>
      <c r="I56" s="27">
        <f t="shared" si="17"/>
        <v>0.19942290000000001</v>
      </c>
      <c r="J56" s="25">
        <f t="shared" si="18"/>
        <v>1.7948061</v>
      </c>
      <c r="K56" s="28"/>
      <c r="L56" s="39">
        <f t="shared" si="19"/>
        <v>0.35896122000000003</v>
      </c>
      <c r="M56" s="25">
        <f t="shared" si="20"/>
        <v>1.4358448799999999</v>
      </c>
      <c r="O56" s="39">
        <f t="shared" si="21"/>
        <v>0.28716897599999996</v>
      </c>
      <c r="P56" s="25">
        <f t="shared" si="22"/>
        <v>1.1486759039999999</v>
      </c>
      <c r="R56" s="39">
        <f t="shared" si="23"/>
        <v>0.22973518079999999</v>
      </c>
      <c r="S56" s="25">
        <f t="shared" si="24"/>
        <v>0.91894072319999986</v>
      </c>
      <c r="U56" s="39">
        <f t="shared" si="25"/>
        <v>0.18378814463999998</v>
      </c>
      <c r="V56" s="25">
        <f t="shared" si="26"/>
        <v>0.73515257855999994</v>
      </c>
    </row>
    <row r="57" spans="1:22" ht="12.75" hidden="1" x14ac:dyDescent="0.2">
      <c r="A57" s="23"/>
      <c r="B57" s="41">
        <v>8</v>
      </c>
      <c r="C57" s="25">
        <f t="shared" si="13"/>
        <v>0</v>
      </c>
      <c r="D57" s="25">
        <f t="shared" si="13"/>
        <v>0</v>
      </c>
      <c r="E57" s="40">
        <v>1.5</v>
      </c>
      <c r="F57" s="25">
        <f t="shared" si="15"/>
        <v>0</v>
      </c>
      <c r="G57" s="25">
        <f t="shared" si="16"/>
        <v>0</v>
      </c>
      <c r="H57" s="26">
        <f t="shared" si="14"/>
        <v>0.2</v>
      </c>
      <c r="I57" s="27">
        <f t="shared" si="17"/>
        <v>0</v>
      </c>
      <c r="J57" s="25">
        <f t="shared" si="18"/>
        <v>0</v>
      </c>
      <c r="K57" s="28"/>
      <c r="L57" s="39">
        <f t="shared" si="19"/>
        <v>0</v>
      </c>
      <c r="M57" s="25">
        <f t="shared" si="20"/>
        <v>0</v>
      </c>
      <c r="O57" s="39">
        <f t="shared" si="21"/>
        <v>0</v>
      </c>
      <c r="P57" s="25">
        <f t="shared" si="22"/>
        <v>0</v>
      </c>
      <c r="R57" s="39">
        <f t="shared" si="23"/>
        <v>0</v>
      </c>
      <c r="S57" s="25">
        <f t="shared" si="24"/>
        <v>0</v>
      </c>
      <c r="U57" s="39">
        <f t="shared" si="25"/>
        <v>0</v>
      </c>
      <c r="V57" s="25">
        <f t="shared" si="26"/>
        <v>0</v>
      </c>
    </row>
    <row r="58" spans="1:22" ht="12.75" hidden="1" x14ac:dyDescent="0.2">
      <c r="A58" s="23"/>
      <c r="B58" s="41">
        <v>9</v>
      </c>
      <c r="C58" s="25">
        <f t="shared" si="13"/>
        <v>0</v>
      </c>
      <c r="D58" s="25">
        <f t="shared" si="13"/>
        <v>0</v>
      </c>
      <c r="E58" s="40">
        <v>1.5</v>
      </c>
      <c r="F58" s="25">
        <f t="shared" si="15"/>
        <v>0</v>
      </c>
      <c r="G58" s="25">
        <f t="shared" si="16"/>
        <v>0</v>
      </c>
      <c r="H58" s="26">
        <f t="shared" si="14"/>
        <v>0.25</v>
      </c>
      <c r="I58" s="27">
        <f t="shared" si="17"/>
        <v>0</v>
      </c>
      <c r="J58" s="25">
        <f t="shared" si="18"/>
        <v>0</v>
      </c>
      <c r="K58" s="28"/>
      <c r="L58" s="39">
        <f t="shared" si="19"/>
        <v>0</v>
      </c>
      <c r="M58" s="25">
        <f t="shared" si="20"/>
        <v>0</v>
      </c>
      <c r="O58" s="39">
        <f t="shared" si="21"/>
        <v>0</v>
      </c>
      <c r="P58" s="25">
        <f t="shared" si="22"/>
        <v>0</v>
      </c>
      <c r="R58" s="39">
        <f t="shared" si="23"/>
        <v>0</v>
      </c>
      <c r="S58" s="25">
        <f t="shared" si="24"/>
        <v>0</v>
      </c>
      <c r="U58" s="39">
        <f t="shared" si="25"/>
        <v>0</v>
      </c>
      <c r="V58" s="25">
        <f t="shared" si="26"/>
        <v>0</v>
      </c>
    </row>
    <row r="59" spans="1:22" ht="12.75" x14ac:dyDescent="0.2">
      <c r="A59" s="23"/>
      <c r="B59" s="41">
        <v>10</v>
      </c>
      <c r="C59" s="25">
        <f t="shared" si="13"/>
        <v>15.461460000000001</v>
      </c>
      <c r="D59" s="25">
        <f t="shared" si="13"/>
        <v>9.6046200000000006</v>
      </c>
      <c r="E59" s="40">
        <v>1.5</v>
      </c>
      <c r="F59" s="25">
        <f t="shared" si="15"/>
        <v>14.406930000000001</v>
      </c>
      <c r="G59" s="25">
        <f t="shared" si="16"/>
        <v>29.868390000000002</v>
      </c>
      <c r="H59" s="26">
        <f t="shared" si="14"/>
        <v>0.3</v>
      </c>
      <c r="I59" s="27">
        <f t="shared" si="17"/>
        <v>8.9605169999999994</v>
      </c>
      <c r="J59" s="25">
        <f t="shared" si="18"/>
        <v>16.105563</v>
      </c>
      <c r="K59" s="28"/>
      <c r="L59" s="39">
        <f t="shared" si="19"/>
        <v>4.8316688999999995</v>
      </c>
      <c r="M59" s="25">
        <f t="shared" si="20"/>
        <v>11.2738941</v>
      </c>
      <c r="O59" s="39">
        <f t="shared" si="21"/>
        <v>3.38216823</v>
      </c>
      <c r="P59" s="25">
        <f t="shared" si="22"/>
        <v>7.8917258700000001</v>
      </c>
      <c r="R59" s="39">
        <f t="shared" si="23"/>
        <v>2.3675177609999998</v>
      </c>
      <c r="S59" s="25">
        <f t="shared" si="24"/>
        <v>5.5242081089999999</v>
      </c>
      <c r="U59" s="39">
        <f t="shared" si="25"/>
        <v>1.6572624326999998</v>
      </c>
      <c r="V59" s="25">
        <f t="shared" si="26"/>
        <v>3.8669456763000003</v>
      </c>
    </row>
    <row r="60" spans="1:22" ht="12.75" x14ac:dyDescent="0.2">
      <c r="A60" s="23"/>
      <c r="B60" s="41">
        <v>14.1</v>
      </c>
      <c r="C60" s="25">
        <f t="shared" si="13"/>
        <v>5.6419382657534252</v>
      </c>
      <c r="D60" s="25">
        <f t="shared" si="13"/>
        <v>14.316991</v>
      </c>
      <c r="E60" s="40">
        <v>1.5</v>
      </c>
      <c r="F60" s="25">
        <f t="shared" si="15"/>
        <v>21.475486499999999</v>
      </c>
      <c r="G60" s="25">
        <f t="shared" si="16"/>
        <v>27.117424765753423</v>
      </c>
      <c r="H60" s="26">
        <f t="shared" si="14"/>
        <v>0.05</v>
      </c>
      <c r="I60" s="27">
        <f t="shared" si="17"/>
        <v>1.3558712382876712</v>
      </c>
      <c r="J60" s="25">
        <f t="shared" si="18"/>
        <v>18.603058027465753</v>
      </c>
      <c r="K60" s="28"/>
      <c r="L60" s="39">
        <f t="shared" si="19"/>
        <v>0.93015290137328765</v>
      </c>
      <c r="M60" s="25">
        <f t="shared" si="20"/>
        <v>17.672905126092466</v>
      </c>
      <c r="O60" s="39">
        <f t="shared" si="21"/>
        <v>0.88364525630462332</v>
      </c>
      <c r="P60" s="25">
        <f t="shared" si="22"/>
        <v>16.789259869787841</v>
      </c>
      <c r="R60" s="39">
        <f t="shared" si="23"/>
        <v>0.83946299348939213</v>
      </c>
      <c r="S60" s="25">
        <f t="shared" si="24"/>
        <v>15.94979687629845</v>
      </c>
      <c r="U60" s="39">
        <f t="shared" si="25"/>
        <v>0.79748984381492249</v>
      </c>
      <c r="V60" s="25">
        <f t="shared" si="26"/>
        <v>15.152307032483527</v>
      </c>
    </row>
    <row r="61" spans="1:22" ht="12.75" x14ac:dyDescent="0.2">
      <c r="A61" s="23"/>
      <c r="B61" s="41" t="s">
        <v>53</v>
      </c>
      <c r="C61" s="25">
        <f t="shared" si="13"/>
        <v>0</v>
      </c>
      <c r="D61" s="25">
        <f t="shared" si="13"/>
        <v>0.59249700000000005</v>
      </c>
      <c r="E61" s="40">
        <v>0.5</v>
      </c>
      <c r="F61" s="25">
        <f t="shared" si="15"/>
        <v>0.29624850000000003</v>
      </c>
      <c r="G61" s="25">
        <f t="shared" si="16"/>
        <v>0.29624850000000003</v>
      </c>
      <c r="H61" s="26">
        <f t="shared" si="14"/>
        <v>0.05</v>
      </c>
      <c r="I61" s="27">
        <f t="shared" si="17"/>
        <v>1.4812425000000002E-2</v>
      </c>
      <c r="J61" s="25">
        <f t="shared" si="18"/>
        <v>0.57768457500000003</v>
      </c>
      <c r="K61" s="28"/>
      <c r="L61" s="39">
        <f t="shared" si="19"/>
        <v>2.8884228750000004E-2</v>
      </c>
      <c r="M61" s="25">
        <f t="shared" si="20"/>
        <v>0.54880034625000007</v>
      </c>
      <c r="O61" s="39">
        <f t="shared" si="21"/>
        <v>2.7440017312500006E-2</v>
      </c>
      <c r="P61" s="25">
        <f t="shared" si="22"/>
        <v>0.52136032893750006</v>
      </c>
      <c r="R61" s="39">
        <f t="shared" si="23"/>
        <v>2.6068016446875005E-2</v>
      </c>
      <c r="S61" s="25">
        <f t="shared" si="24"/>
        <v>0.49529231249062505</v>
      </c>
      <c r="U61" s="39">
        <f t="shared" si="25"/>
        <v>2.4764615624531253E-2</v>
      </c>
      <c r="V61" s="25">
        <f t="shared" si="26"/>
        <v>0.4705276968660938</v>
      </c>
    </row>
    <row r="62" spans="1:22" ht="12.75" x14ac:dyDescent="0.2">
      <c r="A62" s="23"/>
      <c r="B62" s="41">
        <v>14.1</v>
      </c>
      <c r="C62" s="25">
        <f t="shared" si="13"/>
        <v>19.174115936484178</v>
      </c>
      <c r="D62" s="25">
        <f t="shared" si="13"/>
        <v>0</v>
      </c>
      <c r="E62" s="40">
        <v>1.5</v>
      </c>
      <c r="F62" s="25">
        <f t="shared" si="15"/>
        <v>0</v>
      </c>
      <c r="G62" s="25">
        <f t="shared" si="16"/>
        <v>19.174115936484178</v>
      </c>
      <c r="H62" s="26">
        <f t="shared" si="14"/>
        <v>7.0000000000000007E-2</v>
      </c>
      <c r="I62" s="27">
        <f t="shared" si="17"/>
        <v>1.3421881155538926</v>
      </c>
      <c r="J62" s="25">
        <f t="shared" si="18"/>
        <v>17.831927820930286</v>
      </c>
      <c r="K62" s="28"/>
      <c r="L62" s="39">
        <f t="shared" si="19"/>
        <v>1.2482349474651202</v>
      </c>
      <c r="M62" s="25">
        <f t="shared" si="20"/>
        <v>16.583692873465164</v>
      </c>
      <c r="O62" s="39">
        <f t="shared" si="21"/>
        <v>1.1608585011425616</v>
      </c>
      <c r="P62" s="25">
        <f t="shared" si="22"/>
        <v>15.422834372322603</v>
      </c>
      <c r="R62" s="39">
        <f t="shared" si="23"/>
        <v>1.0795984060625823</v>
      </c>
      <c r="S62" s="25">
        <f t="shared" si="24"/>
        <v>14.343235966260021</v>
      </c>
      <c r="U62" s="39">
        <f t="shared" si="25"/>
        <v>1.0040265176382015</v>
      </c>
      <c r="V62" s="25">
        <f t="shared" si="26"/>
        <v>13.339209448621819</v>
      </c>
    </row>
    <row r="63" spans="1:22" ht="12.75" x14ac:dyDescent="0.2">
      <c r="A63" s="23"/>
      <c r="B63" s="41">
        <v>17</v>
      </c>
      <c r="C63" s="25">
        <f t="shared" si="13"/>
        <v>0.57420899999999997</v>
      </c>
      <c r="D63" s="25">
        <f t="shared" si="13"/>
        <v>0</v>
      </c>
      <c r="E63" s="40">
        <v>1.5</v>
      </c>
      <c r="F63" s="25">
        <f t="shared" si="15"/>
        <v>0</v>
      </c>
      <c r="G63" s="25">
        <f t="shared" si="16"/>
        <v>0.57420899999999997</v>
      </c>
      <c r="H63" s="26">
        <f t="shared" si="14"/>
        <v>0.08</v>
      </c>
      <c r="I63" s="27">
        <f t="shared" si="17"/>
        <v>4.593672E-2</v>
      </c>
      <c r="J63" s="25">
        <f t="shared" si="18"/>
        <v>0.52827227999999993</v>
      </c>
      <c r="K63" s="28"/>
      <c r="L63" s="39">
        <f t="shared" si="19"/>
        <v>4.2261782399999996E-2</v>
      </c>
      <c r="M63" s="25">
        <f t="shared" si="20"/>
        <v>0.48601049759999992</v>
      </c>
      <c r="O63" s="39">
        <f t="shared" si="21"/>
        <v>3.8880839807999994E-2</v>
      </c>
      <c r="P63" s="25">
        <f t="shared" si="22"/>
        <v>0.44712965779199992</v>
      </c>
      <c r="R63" s="39">
        <f t="shared" si="23"/>
        <v>3.5770372623359997E-2</v>
      </c>
      <c r="S63" s="25">
        <f t="shared" si="24"/>
        <v>0.41135928516863995</v>
      </c>
      <c r="U63" s="39">
        <f t="shared" si="25"/>
        <v>3.2908742813491196E-2</v>
      </c>
      <c r="V63" s="25">
        <f t="shared" si="26"/>
        <v>0.37845054235514874</v>
      </c>
    </row>
    <row r="64" spans="1:22" ht="12.75" hidden="1" x14ac:dyDescent="0.2">
      <c r="A64" s="23"/>
      <c r="B64" s="41">
        <v>22</v>
      </c>
      <c r="C64" s="25">
        <f t="shared" si="13"/>
        <v>0</v>
      </c>
      <c r="D64" s="25">
        <f t="shared" si="13"/>
        <v>0</v>
      </c>
      <c r="E64" s="40">
        <v>1.5</v>
      </c>
      <c r="F64" s="25">
        <f t="shared" si="15"/>
        <v>0</v>
      </c>
      <c r="G64" s="25">
        <f t="shared" si="16"/>
        <v>0</v>
      </c>
      <c r="H64" s="26">
        <f t="shared" si="14"/>
        <v>0.5</v>
      </c>
      <c r="I64" s="27">
        <f t="shared" si="17"/>
        <v>0</v>
      </c>
      <c r="J64" s="25">
        <f t="shared" si="18"/>
        <v>0</v>
      </c>
      <c r="K64" s="28"/>
      <c r="L64" s="39">
        <f t="shared" si="19"/>
        <v>0</v>
      </c>
      <c r="M64" s="25">
        <f t="shared" si="20"/>
        <v>0</v>
      </c>
      <c r="O64" s="39">
        <f t="shared" si="21"/>
        <v>0</v>
      </c>
      <c r="P64" s="25">
        <f t="shared" si="22"/>
        <v>0</v>
      </c>
      <c r="R64" s="39">
        <f t="shared" si="23"/>
        <v>0</v>
      </c>
      <c r="S64" s="25">
        <f t="shared" si="24"/>
        <v>0</v>
      </c>
      <c r="U64" s="39">
        <f t="shared" si="25"/>
        <v>0</v>
      </c>
      <c r="V64" s="25">
        <f t="shared" si="26"/>
        <v>0</v>
      </c>
    </row>
    <row r="65" spans="1:22" ht="12.75" x14ac:dyDescent="0.2">
      <c r="A65" s="23"/>
      <c r="B65" s="41">
        <v>38</v>
      </c>
      <c r="C65" s="25">
        <f t="shared" si="13"/>
        <v>2.287175</v>
      </c>
      <c r="D65" s="25">
        <f t="shared" si="13"/>
        <v>0</v>
      </c>
      <c r="E65" s="40">
        <v>1.5</v>
      </c>
      <c r="F65" s="25">
        <f t="shared" si="15"/>
        <v>0</v>
      </c>
      <c r="G65" s="25">
        <f t="shared" si="16"/>
        <v>2.287175</v>
      </c>
      <c r="H65" s="26">
        <f t="shared" si="14"/>
        <v>0.3</v>
      </c>
      <c r="I65" s="27">
        <f t="shared" si="17"/>
        <v>0.68615249999999994</v>
      </c>
      <c r="J65" s="25">
        <f t="shared" si="18"/>
        <v>1.6010225</v>
      </c>
      <c r="K65" s="28"/>
      <c r="L65" s="39">
        <f t="shared" si="19"/>
        <v>0.48030675</v>
      </c>
      <c r="M65" s="25">
        <f t="shared" si="20"/>
        <v>1.12071575</v>
      </c>
      <c r="O65" s="39">
        <f t="shared" si="21"/>
        <v>0.33621472499999999</v>
      </c>
      <c r="P65" s="25">
        <f t="shared" si="22"/>
        <v>0.78450102499999996</v>
      </c>
      <c r="R65" s="39">
        <f t="shared" si="23"/>
        <v>0.23535030749999997</v>
      </c>
      <c r="S65" s="25">
        <f t="shared" si="24"/>
        <v>0.5491507175</v>
      </c>
      <c r="U65" s="39">
        <f t="shared" si="25"/>
        <v>0.16474521524999999</v>
      </c>
      <c r="V65" s="25">
        <f t="shared" si="26"/>
        <v>0.38440550225000003</v>
      </c>
    </row>
    <row r="66" spans="1:22" ht="12.75" x14ac:dyDescent="0.2">
      <c r="A66" s="23"/>
      <c r="B66" s="41">
        <v>41</v>
      </c>
      <c r="C66" s="25">
        <f t="shared" si="13"/>
        <v>6.1789100164383557</v>
      </c>
      <c r="D66" s="25">
        <f t="shared" si="13"/>
        <v>0.37699499999999997</v>
      </c>
      <c r="E66" s="40">
        <v>1.5</v>
      </c>
      <c r="F66" s="25">
        <f t="shared" si="15"/>
        <v>0.56549249999999995</v>
      </c>
      <c r="G66" s="25">
        <f t="shared" si="16"/>
        <v>6.7444025164383561</v>
      </c>
      <c r="H66" s="26">
        <f t="shared" si="14"/>
        <v>0.25</v>
      </c>
      <c r="I66" s="27">
        <f t="shared" si="17"/>
        <v>1.686100629109589</v>
      </c>
      <c r="J66" s="25">
        <f t="shared" si="18"/>
        <v>4.8698043873287666</v>
      </c>
      <c r="K66" s="28"/>
      <c r="L66" s="39">
        <f t="shared" si="19"/>
        <v>1.2174510968321917</v>
      </c>
      <c r="M66" s="25">
        <f t="shared" si="20"/>
        <v>3.652353290496575</v>
      </c>
      <c r="O66" s="39">
        <f t="shared" si="21"/>
        <v>0.91308832262414374</v>
      </c>
      <c r="P66" s="25">
        <f t="shared" si="22"/>
        <v>2.7392649678724315</v>
      </c>
      <c r="R66" s="39">
        <f t="shared" si="23"/>
        <v>0.68481624196810786</v>
      </c>
      <c r="S66" s="25">
        <f t="shared" si="24"/>
        <v>2.0544487259043236</v>
      </c>
      <c r="U66" s="39">
        <f t="shared" si="25"/>
        <v>0.5136121814760809</v>
      </c>
      <c r="V66" s="25">
        <f t="shared" si="26"/>
        <v>1.5408365444282426</v>
      </c>
    </row>
    <row r="67" spans="1:22" ht="12.75" x14ac:dyDescent="0.2">
      <c r="A67" s="23"/>
      <c r="B67" s="41" t="s">
        <v>52</v>
      </c>
      <c r="C67" s="25">
        <f t="shared" si="13"/>
        <v>0</v>
      </c>
      <c r="D67" s="25">
        <f t="shared" si="13"/>
        <v>0.120819</v>
      </c>
      <c r="E67" s="40">
        <v>0.5</v>
      </c>
      <c r="F67" s="25">
        <f t="shared" si="15"/>
        <v>6.0409499999999998E-2</v>
      </c>
      <c r="G67" s="25">
        <f t="shared" si="16"/>
        <v>6.0409499999999998E-2</v>
      </c>
      <c r="H67" s="26">
        <f t="shared" si="14"/>
        <v>0.25</v>
      </c>
      <c r="I67" s="27">
        <f t="shared" si="17"/>
        <v>1.5102374999999999E-2</v>
      </c>
      <c r="J67" s="25">
        <f t="shared" si="18"/>
        <v>0.10571662499999999</v>
      </c>
      <c r="K67" s="28"/>
      <c r="L67" s="39">
        <f t="shared" si="19"/>
        <v>2.6429156249999999E-2</v>
      </c>
      <c r="M67" s="25">
        <f t="shared" si="20"/>
        <v>7.9287468749999993E-2</v>
      </c>
      <c r="O67" s="39">
        <f t="shared" si="21"/>
        <v>1.9821867187499998E-2</v>
      </c>
      <c r="P67" s="25">
        <f t="shared" si="22"/>
        <v>5.9465601562499998E-2</v>
      </c>
      <c r="R67" s="39">
        <f t="shared" si="23"/>
        <v>1.4866400390624999E-2</v>
      </c>
      <c r="S67" s="25">
        <f t="shared" si="24"/>
        <v>4.4599201171874998E-2</v>
      </c>
      <c r="U67" s="39">
        <f t="shared" si="25"/>
        <v>1.114980029296875E-2</v>
      </c>
      <c r="V67" s="25">
        <f t="shared" si="26"/>
        <v>3.3449400878906251E-2</v>
      </c>
    </row>
    <row r="68" spans="1:22" ht="12.75" x14ac:dyDescent="0.2">
      <c r="A68" s="23"/>
      <c r="B68" s="41">
        <v>12</v>
      </c>
      <c r="C68" s="25">
        <f t="shared" si="13"/>
        <v>2.4332720000000001</v>
      </c>
      <c r="D68" s="25">
        <f t="shared" si="13"/>
        <v>3</v>
      </c>
      <c r="E68" s="83">
        <v>1</v>
      </c>
      <c r="F68" s="25">
        <f t="shared" si="15"/>
        <v>3</v>
      </c>
      <c r="G68" s="25">
        <f t="shared" si="16"/>
        <v>5.4332720000000005</v>
      </c>
      <c r="H68" s="26">
        <f t="shared" si="14"/>
        <v>1</v>
      </c>
      <c r="I68" s="27">
        <f t="shared" si="17"/>
        <v>5.4332720000000005</v>
      </c>
      <c r="J68" s="25">
        <f t="shared" si="18"/>
        <v>0</v>
      </c>
      <c r="K68" s="28"/>
      <c r="L68" s="39">
        <f t="shared" si="19"/>
        <v>0</v>
      </c>
      <c r="M68" s="25">
        <f t="shared" si="20"/>
        <v>0</v>
      </c>
      <c r="O68" s="39">
        <f t="shared" si="21"/>
        <v>0</v>
      </c>
      <c r="P68" s="25">
        <f t="shared" si="22"/>
        <v>0</v>
      </c>
      <c r="R68" s="39">
        <f t="shared" si="23"/>
        <v>0</v>
      </c>
      <c r="S68" s="25">
        <f t="shared" si="24"/>
        <v>0</v>
      </c>
      <c r="U68" s="39">
        <f t="shared" si="25"/>
        <v>0</v>
      </c>
      <c r="V68" s="25">
        <f t="shared" si="26"/>
        <v>0</v>
      </c>
    </row>
    <row r="69" spans="1:22" ht="12.75" x14ac:dyDescent="0.2">
      <c r="A69" s="23"/>
      <c r="B69" s="41">
        <v>13</v>
      </c>
      <c r="C69" s="25">
        <f t="shared" si="13"/>
        <v>1.1742762504710076</v>
      </c>
      <c r="D69" s="25">
        <f t="shared" si="13"/>
        <v>0</v>
      </c>
      <c r="E69" s="40">
        <v>1.5</v>
      </c>
      <c r="F69" s="25">
        <f t="shared" si="15"/>
        <v>0</v>
      </c>
      <c r="G69" s="25">
        <f t="shared" si="16"/>
        <v>1.1742762504710076</v>
      </c>
      <c r="H69" s="26">
        <f t="shared" si="14"/>
        <v>0</v>
      </c>
      <c r="I69" s="27">
        <f t="shared" si="17"/>
        <v>0</v>
      </c>
      <c r="J69" s="25">
        <f t="shared" si="18"/>
        <v>1.1742762504710076</v>
      </c>
      <c r="K69" s="28"/>
      <c r="L69" s="39">
        <f t="shared" si="19"/>
        <v>0</v>
      </c>
      <c r="M69" s="25">
        <f t="shared" si="20"/>
        <v>1.1742762504710076</v>
      </c>
      <c r="O69" s="39">
        <f t="shared" si="21"/>
        <v>0</v>
      </c>
      <c r="P69" s="25">
        <f t="shared" si="22"/>
        <v>1.1742762504710076</v>
      </c>
      <c r="R69" s="39">
        <f t="shared" si="23"/>
        <v>0</v>
      </c>
      <c r="S69" s="25">
        <f t="shared" si="24"/>
        <v>1.1742762504710076</v>
      </c>
      <c r="U69" s="39">
        <f t="shared" si="25"/>
        <v>0</v>
      </c>
      <c r="V69" s="25">
        <f t="shared" si="26"/>
        <v>1.1742762504710076</v>
      </c>
    </row>
    <row r="70" spans="1:22" ht="12.75" x14ac:dyDescent="0.2">
      <c r="A70" s="23"/>
      <c r="B70" s="41">
        <v>45</v>
      </c>
      <c r="C70" s="25">
        <f t="shared" si="13"/>
        <v>7.1539999999999998E-3</v>
      </c>
      <c r="D70" s="25">
        <f t="shared" si="13"/>
        <v>0</v>
      </c>
      <c r="E70" s="40">
        <v>1.5</v>
      </c>
      <c r="F70" s="25">
        <f t="shared" si="15"/>
        <v>0</v>
      </c>
      <c r="G70" s="25">
        <f t="shared" si="16"/>
        <v>7.1539999999999998E-3</v>
      </c>
      <c r="H70" s="26">
        <f t="shared" si="14"/>
        <v>0.45</v>
      </c>
      <c r="I70" s="27">
        <f t="shared" si="17"/>
        <v>3.2193E-3</v>
      </c>
      <c r="J70" s="25">
        <f t="shared" si="18"/>
        <v>3.9346999999999993E-3</v>
      </c>
      <c r="K70" s="28"/>
      <c r="L70" s="39">
        <f t="shared" si="19"/>
        <v>1.7706149999999997E-3</v>
      </c>
      <c r="M70" s="25">
        <f t="shared" si="20"/>
        <v>2.1640849999999996E-3</v>
      </c>
      <c r="O70" s="39">
        <f t="shared" si="21"/>
        <v>9.7383824999999985E-4</v>
      </c>
      <c r="P70" s="25">
        <f t="shared" si="22"/>
        <v>1.1902467499999999E-3</v>
      </c>
      <c r="R70" s="39">
        <f t="shared" si="23"/>
        <v>5.3561103749999992E-4</v>
      </c>
      <c r="S70" s="25">
        <f t="shared" si="24"/>
        <v>6.5463571249999995E-4</v>
      </c>
      <c r="U70" s="39">
        <f t="shared" si="25"/>
        <v>2.9458607062499999E-4</v>
      </c>
      <c r="V70" s="25">
        <f t="shared" si="26"/>
        <v>3.6004964187499996E-4</v>
      </c>
    </row>
    <row r="71" spans="1:22" ht="12.75" x14ac:dyDescent="0.2">
      <c r="A71" s="23"/>
      <c r="B71" s="41">
        <v>50</v>
      </c>
      <c r="C71" s="25">
        <f t="shared" si="13"/>
        <v>18.569187416666665</v>
      </c>
      <c r="D71" s="25">
        <f t="shared" si="13"/>
        <v>7.9319190000000006</v>
      </c>
      <c r="E71" s="40">
        <v>1.5</v>
      </c>
      <c r="F71" s="25">
        <f t="shared" si="15"/>
        <v>11.897878500000001</v>
      </c>
      <c r="G71" s="25">
        <f t="shared" si="16"/>
        <v>30.467065916666666</v>
      </c>
      <c r="H71" s="26">
        <f t="shared" si="14"/>
        <v>0.55000000000000004</v>
      </c>
      <c r="I71" s="27">
        <f t="shared" si="17"/>
        <v>16.756886254166666</v>
      </c>
      <c r="J71" s="25">
        <f t="shared" si="18"/>
        <v>9.7442201624999996</v>
      </c>
      <c r="K71" s="28"/>
      <c r="L71" s="39">
        <f t="shared" si="19"/>
        <v>5.3593210893750003</v>
      </c>
      <c r="M71" s="25">
        <f t="shared" si="20"/>
        <v>4.3848990731249993</v>
      </c>
      <c r="O71" s="39">
        <f t="shared" si="21"/>
        <v>2.4116944902187498</v>
      </c>
      <c r="P71" s="25">
        <f t="shared" si="22"/>
        <v>1.9732045829062494</v>
      </c>
      <c r="R71" s="39">
        <f t="shared" si="23"/>
        <v>1.0852625205984372</v>
      </c>
      <c r="S71" s="25">
        <f t="shared" si="24"/>
        <v>0.88794206230781225</v>
      </c>
      <c r="U71" s="39">
        <f t="shared" si="25"/>
        <v>0.48836813426929676</v>
      </c>
      <c r="V71" s="25">
        <f t="shared" si="26"/>
        <v>0.39957392803851549</v>
      </c>
    </row>
    <row r="72" spans="1:22" ht="12.75" x14ac:dyDescent="0.2">
      <c r="A72" s="23"/>
      <c r="B72" s="41" t="s">
        <v>54</v>
      </c>
      <c r="C72" s="25">
        <f t="shared" si="13"/>
        <v>0</v>
      </c>
      <c r="D72" s="25">
        <f t="shared" si="13"/>
        <v>24.287503999999998</v>
      </c>
      <c r="E72" s="40">
        <v>0.5</v>
      </c>
      <c r="F72" s="25">
        <f t="shared" si="15"/>
        <v>12.143751999999999</v>
      </c>
      <c r="G72" s="25">
        <f t="shared" si="16"/>
        <v>12.143751999999999</v>
      </c>
      <c r="H72" s="26">
        <f t="shared" si="14"/>
        <v>0.55000000000000004</v>
      </c>
      <c r="I72" s="27">
        <f t="shared" si="17"/>
        <v>6.6790636000000001</v>
      </c>
      <c r="J72" s="25">
        <f t="shared" si="18"/>
        <v>17.608440399999999</v>
      </c>
      <c r="K72" s="28"/>
      <c r="L72" s="39">
        <f t="shared" si="19"/>
        <v>9.6846422200000006</v>
      </c>
      <c r="M72" s="25">
        <f t="shared" si="20"/>
        <v>7.9237981799999986</v>
      </c>
      <c r="O72" s="39">
        <f t="shared" si="21"/>
        <v>4.3580889989999996</v>
      </c>
      <c r="P72" s="25">
        <f t="shared" si="22"/>
        <v>3.565709180999999</v>
      </c>
      <c r="R72" s="39">
        <f t="shared" si="23"/>
        <v>1.9611400495499995</v>
      </c>
      <c r="S72" s="25">
        <f t="shared" si="24"/>
        <v>1.6045691314499995</v>
      </c>
      <c r="U72" s="39">
        <f t="shared" si="25"/>
        <v>0.88251302229749973</v>
      </c>
      <c r="V72" s="25">
        <f t="shared" si="26"/>
        <v>0.72205610915249974</v>
      </c>
    </row>
    <row r="73" spans="1:22" ht="12.75" x14ac:dyDescent="0.2">
      <c r="A73" s="23"/>
      <c r="B73" s="41">
        <v>7</v>
      </c>
      <c r="C73" s="25">
        <f t="shared" si="13"/>
        <v>669.40340000000003</v>
      </c>
      <c r="D73" s="25">
        <f t="shared" si="13"/>
        <v>3.4132660000000001</v>
      </c>
      <c r="E73" s="40">
        <v>1.5</v>
      </c>
      <c r="F73" s="25">
        <f t="shared" si="15"/>
        <v>5.1198990000000002</v>
      </c>
      <c r="G73" s="25">
        <f t="shared" si="16"/>
        <v>674.52329900000007</v>
      </c>
      <c r="H73" s="26">
        <f t="shared" si="14"/>
        <v>0.15</v>
      </c>
      <c r="I73" s="27">
        <f t="shared" si="17"/>
        <v>101.17849485000001</v>
      </c>
      <c r="J73" s="25">
        <f t="shared" si="18"/>
        <v>571.63817115000006</v>
      </c>
      <c r="K73" s="28"/>
      <c r="L73" s="39">
        <f t="shared" si="19"/>
        <v>85.745725672500001</v>
      </c>
      <c r="M73" s="25">
        <f t="shared" si="20"/>
        <v>485.89244547750008</v>
      </c>
      <c r="O73" s="39">
        <f t="shared" si="21"/>
        <v>72.883866821625006</v>
      </c>
      <c r="P73" s="25">
        <f t="shared" si="22"/>
        <v>413.00857865587506</v>
      </c>
      <c r="R73" s="39">
        <f t="shared" si="23"/>
        <v>61.951286798381254</v>
      </c>
      <c r="S73" s="25">
        <f t="shared" si="24"/>
        <v>351.05729185749379</v>
      </c>
      <c r="U73" s="39">
        <f t="shared" si="25"/>
        <v>52.658593778624066</v>
      </c>
      <c r="V73" s="25">
        <f t="shared" si="26"/>
        <v>298.39869807886976</v>
      </c>
    </row>
    <row r="74" spans="1:22" ht="12.75" x14ac:dyDescent="0.2">
      <c r="A74" s="23"/>
      <c r="B74" s="41" t="s">
        <v>55</v>
      </c>
      <c r="C74" s="25">
        <f t="shared" si="13"/>
        <v>0</v>
      </c>
      <c r="D74" s="25">
        <f t="shared" si="13"/>
        <v>0.13621800000000001</v>
      </c>
      <c r="E74" s="40">
        <v>0.5</v>
      </c>
      <c r="F74" s="25">
        <f t="shared" si="15"/>
        <v>6.8109000000000003E-2</v>
      </c>
      <c r="G74" s="25">
        <f t="shared" si="16"/>
        <v>6.8109000000000003E-2</v>
      </c>
      <c r="H74" s="26">
        <f t="shared" si="14"/>
        <v>0.15</v>
      </c>
      <c r="I74" s="27">
        <f t="shared" si="17"/>
        <v>1.0216350000000001E-2</v>
      </c>
      <c r="J74" s="25">
        <f t="shared" si="18"/>
        <v>0.12600164999999999</v>
      </c>
      <c r="K74" s="28"/>
      <c r="L74" s="39">
        <f t="shared" si="19"/>
        <v>1.8900247499999998E-2</v>
      </c>
      <c r="M74" s="25">
        <f t="shared" si="20"/>
        <v>0.1071014025</v>
      </c>
      <c r="O74" s="39">
        <f t="shared" si="21"/>
        <v>1.6065210375E-2</v>
      </c>
      <c r="P74" s="25">
        <f t="shared" si="22"/>
        <v>9.1036192124999998E-2</v>
      </c>
      <c r="R74" s="39">
        <f t="shared" si="23"/>
        <v>1.3655428818749999E-2</v>
      </c>
      <c r="S74" s="25">
        <f t="shared" si="24"/>
        <v>7.7380763306250003E-2</v>
      </c>
      <c r="U74" s="39">
        <f t="shared" si="25"/>
        <v>1.1607114495937499E-2</v>
      </c>
      <c r="V74" s="25">
        <f t="shared" si="26"/>
        <v>6.5773648810312502E-2</v>
      </c>
    </row>
    <row r="75" spans="1:22" ht="12.75" x14ac:dyDescent="0.2">
      <c r="A75" s="23"/>
      <c r="B75" s="41">
        <v>49</v>
      </c>
      <c r="C75" s="25">
        <f t="shared" si="13"/>
        <v>705.22099212876708</v>
      </c>
      <c r="D75" s="25">
        <f t="shared" si="13"/>
        <v>183.83041600000001</v>
      </c>
      <c r="E75" s="40">
        <v>1.5</v>
      </c>
      <c r="F75" s="25">
        <f t="shared" si="15"/>
        <v>275.74562400000002</v>
      </c>
      <c r="G75" s="25">
        <f t="shared" si="16"/>
        <v>980.9666161287671</v>
      </c>
      <c r="H75" s="26">
        <f t="shared" si="14"/>
        <v>0.08</v>
      </c>
      <c r="I75" s="27">
        <f t="shared" si="17"/>
        <v>78.47732929030137</v>
      </c>
      <c r="J75" s="25">
        <f t="shared" si="18"/>
        <v>810.57407883846577</v>
      </c>
      <c r="K75" s="28"/>
      <c r="L75" s="39">
        <f t="shared" si="19"/>
        <v>64.845926307077264</v>
      </c>
      <c r="M75" s="25">
        <f t="shared" si="20"/>
        <v>745.72815253138856</v>
      </c>
      <c r="O75" s="39">
        <f t="shared" si="21"/>
        <v>59.658252202511086</v>
      </c>
      <c r="P75" s="25">
        <f t="shared" si="22"/>
        <v>686.06990032887745</v>
      </c>
      <c r="R75" s="39">
        <f t="shared" si="23"/>
        <v>54.885592026310199</v>
      </c>
      <c r="S75" s="25">
        <f t="shared" si="24"/>
        <v>631.18430830256727</v>
      </c>
      <c r="U75" s="39">
        <f t="shared" si="25"/>
        <v>50.494744664205385</v>
      </c>
      <c r="V75" s="25">
        <f t="shared" si="26"/>
        <v>580.68956363836185</v>
      </c>
    </row>
    <row r="76" spans="1:22" ht="12.75" x14ac:dyDescent="0.2">
      <c r="A76" s="23"/>
      <c r="B76" s="41" t="s">
        <v>56</v>
      </c>
      <c r="C76" s="25">
        <f t="shared" si="13"/>
        <v>0</v>
      </c>
      <c r="D76" s="25">
        <f t="shared" si="13"/>
        <v>8.5703060000000004</v>
      </c>
      <c r="E76" s="40">
        <v>0.5</v>
      </c>
      <c r="F76" s="25">
        <f t="shared" si="15"/>
        <v>4.2851530000000002</v>
      </c>
      <c r="G76" s="25">
        <f t="shared" si="16"/>
        <v>4.2851530000000002</v>
      </c>
      <c r="H76" s="26">
        <f t="shared" si="14"/>
        <v>0.08</v>
      </c>
      <c r="I76" s="27">
        <f t="shared" si="17"/>
        <v>0.34281224000000005</v>
      </c>
      <c r="J76" s="25">
        <f t="shared" si="18"/>
        <v>8.2274937599999998</v>
      </c>
      <c r="K76" s="28"/>
      <c r="L76" s="39">
        <f t="shared" si="19"/>
        <v>0.6581995008</v>
      </c>
      <c r="M76" s="25">
        <f t="shared" si="20"/>
        <v>7.5692942591999994</v>
      </c>
      <c r="O76" s="39">
        <f t="shared" si="21"/>
        <v>0.60554354073599992</v>
      </c>
      <c r="P76" s="25">
        <f t="shared" si="22"/>
        <v>6.9637507184639995</v>
      </c>
      <c r="R76" s="39">
        <f t="shared" si="23"/>
        <v>0.55710005747711999</v>
      </c>
      <c r="S76" s="25">
        <f t="shared" si="24"/>
        <v>6.4066506609868794</v>
      </c>
      <c r="U76" s="39">
        <f t="shared" si="25"/>
        <v>0.51253205287895032</v>
      </c>
      <c r="V76" s="25">
        <f t="shared" si="26"/>
        <v>5.8941186081079291</v>
      </c>
    </row>
    <row r="77" spans="1:22" ht="12.75" x14ac:dyDescent="0.2">
      <c r="A77" s="23"/>
      <c r="B77" s="41">
        <v>51</v>
      </c>
      <c r="C77" s="25">
        <f t="shared" si="13"/>
        <v>1297.6277818785893</v>
      </c>
      <c r="D77" s="25">
        <f t="shared" si="13"/>
        <v>180.32230009377213</v>
      </c>
      <c r="E77" s="40">
        <v>1.5</v>
      </c>
      <c r="F77" s="25">
        <f t="shared" si="15"/>
        <v>270.48345014065819</v>
      </c>
      <c r="G77" s="25">
        <f t="shared" si="16"/>
        <v>1568.1112320192474</v>
      </c>
      <c r="H77" s="26">
        <f t="shared" si="14"/>
        <v>0.06</v>
      </c>
      <c r="I77" s="27">
        <f t="shared" si="17"/>
        <v>94.086673921154841</v>
      </c>
      <c r="J77" s="25">
        <f t="shared" si="18"/>
        <v>1383.8634080512065</v>
      </c>
      <c r="K77" s="28"/>
      <c r="L77" s="39">
        <f t="shared" si="19"/>
        <v>83.031804483072392</v>
      </c>
      <c r="M77" s="25">
        <f t="shared" si="20"/>
        <v>1300.8316035681341</v>
      </c>
      <c r="O77" s="39">
        <f t="shared" si="21"/>
        <v>78.049896214088051</v>
      </c>
      <c r="P77" s="25">
        <f t="shared" si="22"/>
        <v>1222.7817073540461</v>
      </c>
      <c r="R77" s="39">
        <f t="shared" si="23"/>
        <v>73.366902441242772</v>
      </c>
      <c r="S77" s="25">
        <f t="shared" si="24"/>
        <v>1149.4148049128034</v>
      </c>
      <c r="U77" s="39">
        <f t="shared" si="25"/>
        <v>68.964888294768201</v>
      </c>
      <c r="V77" s="25">
        <f t="shared" si="26"/>
        <v>1080.4499166180353</v>
      </c>
    </row>
    <row r="78" spans="1:22" ht="12.75" x14ac:dyDescent="0.2">
      <c r="A78" s="63"/>
      <c r="B78" s="41" t="s">
        <v>57</v>
      </c>
      <c r="C78" s="25">
        <f t="shared" si="13"/>
        <v>0</v>
      </c>
      <c r="D78" s="25">
        <f t="shared" si="13"/>
        <v>27.064973712015419</v>
      </c>
      <c r="E78" s="40">
        <v>0.5</v>
      </c>
      <c r="F78" s="25">
        <f t="shared" si="15"/>
        <v>13.53248685600771</v>
      </c>
      <c r="G78" s="25">
        <f t="shared" si="16"/>
        <v>13.53248685600771</v>
      </c>
      <c r="H78" s="26">
        <f t="shared" si="14"/>
        <v>0.06</v>
      </c>
      <c r="I78" s="27">
        <f t="shared" si="17"/>
        <v>0.8119492113604625</v>
      </c>
      <c r="J78" s="25">
        <f t="shared" si="18"/>
        <v>26.253024500654956</v>
      </c>
      <c r="K78" s="28"/>
      <c r="L78" s="39">
        <f t="shared" si="19"/>
        <v>1.5751814700392972</v>
      </c>
      <c r="M78" s="25">
        <f t="shared" si="20"/>
        <v>24.677843030615659</v>
      </c>
      <c r="O78" s="39">
        <f t="shared" si="21"/>
        <v>1.4806705818369394</v>
      </c>
      <c r="P78" s="25">
        <f t="shared" si="22"/>
        <v>23.197172448778719</v>
      </c>
      <c r="R78" s="39">
        <f t="shared" si="23"/>
        <v>1.391830346926723</v>
      </c>
      <c r="S78" s="25">
        <f t="shared" si="24"/>
        <v>21.805342101851995</v>
      </c>
      <c r="U78" s="39">
        <f t="shared" si="25"/>
        <v>1.3083205261111197</v>
      </c>
      <c r="V78" s="25">
        <f t="shared" si="26"/>
        <v>20.497021575740874</v>
      </c>
    </row>
    <row r="79" spans="1:22" ht="13.5" thickBot="1" x14ac:dyDescent="0.25">
      <c r="B79" s="42" t="s">
        <v>14</v>
      </c>
      <c r="C79" s="31">
        <f>SUM(C49:C78)</f>
        <v>4206.2153402529366</v>
      </c>
      <c r="D79" s="31">
        <f t="shared" ref="D79" si="27">SUM(D49:D78)</f>
        <v>501.68456300000008</v>
      </c>
      <c r="E79" s="31"/>
      <c r="F79" s="31">
        <f t="shared" ref="F79" si="28">SUM(F49:F78)</f>
        <v>686.71006650000004</v>
      </c>
      <c r="G79" s="31">
        <f t="shared" ref="G79" si="29">SUM(G49:G78)</f>
        <v>4892.9254067529364</v>
      </c>
      <c r="H79" s="31"/>
      <c r="I79" s="31">
        <f t="shared" ref="I79" si="30">SUM(I49:I78)</f>
        <v>420.67389032256989</v>
      </c>
      <c r="J79" s="31">
        <f t="shared" ref="J79" si="31">SUM(J49:J78)</f>
        <v>4287.2260129303668</v>
      </c>
      <c r="K79" s="19"/>
      <c r="L79" s="31">
        <f t="shared" ref="L79" si="32">SUM(L49:L78)</f>
        <v>348.45755320439463</v>
      </c>
      <c r="M79" s="31">
        <f t="shared" ref="M79" si="33">SUM(M49:M78)</f>
        <v>3938.7684597259731</v>
      </c>
      <c r="O79" s="31">
        <f t="shared" ref="O79" si="34">SUM(O49:O78)</f>
        <v>305.47361997928874</v>
      </c>
      <c r="P79" s="31">
        <f t="shared" ref="P79" si="35">SUM(P49:P78)</f>
        <v>3633.2948397466839</v>
      </c>
      <c r="R79" s="31">
        <f t="shared" ref="R79" si="36">SUM(R49:R78)</f>
        <v>271.7876336993769</v>
      </c>
      <c r="S79" s="31">
        <f t="shared" ref="S79" si="37">SUM(S49:S78)</f>
        <v>3361.5072060473071</v>
      </c>
      <c r="U79" s="31">
        <f t="shared" ref="U79" si="38">SUM(U49:U78)</f>
        <v>244.10305144038867</v>
      </c>
      <c r="V79" s="31">
        <f>SUM(V49:V78)</f>
        <v>3117.4041546069184</v>
      </c>
    </row>
    <row r="80" spans="1:22" ht="12" thickTop="1" x14ac:dyDescent="0.2">
      <c r="D80" s="38"/>
      <c r="E80" s="38"/>
      <c r="F80" s="38"/>
      <c r="K80" s="1"/>
      <c r="L80" s="1"/>
      <c r="M80" s="1"/>
    </row>
    <row r="81" spans="1:22" ht="12.75" x14ac:dyDescent="0.2">
      <c r="B81" s="3" t="s">
        <v>58</v>
      </c>
    </row>
    <row r="83" spans="1:22" ht="12.75" x14ac:dyDescent="0.2">
      <c r="B83" s="8"/>
      <c r="C83" s="53" t="s">
        <v>8</v>
      </c>
      <c r="D83" s="46"/>
      <c r="E83" s="46"/>
      <c r="F83" s="11" t="s">
        <v>21</v>
      </c>
      <c r="G83" s="11" t="s">
        <v>18</v>
      </c>
      <c r="H83" s="46"/>
      <c r="I83" s="10">
        <v>2019</v>
      </c>
      <c r="J83" s="11">
        <v>2019</v>
      </c>
      <c r="L83" s="10">
        <v>2020</v>
      </c>
      <c r="M83" s="11">
        <v>2020</v>
      </c>
      <c r="O83" s="10">
        <v>2021</v>
      </c>
      <c r="P83" s="11">
        <v>2021</v>
      </c>
      <c r="R83" s="10">
        <v>2022</v>
      </c>
      <c r="S83" s="11">
        <v>2022</v>
      </c>
      <c r="U83" s="10">
        <v>2023</v>
      </c>
      <c r="V83" s="11">
        <v>2023</v>
      </c>
    </row>
    <row r="84" spans="1:22" ht="12.75" x14ac:dyDescent="0.2">
      <c r="B84" s="15" t="s">
        <v>11</v>
      </c>
      <c r="C84" s="54" t="s">
        <v>9</v>
      </c>
      <c r="D84" s="55" t="s">
        <v>17</v>
      </c>
      <c r="E84" s="47" t="s">
        <v>32</v>
      </c>
      <c r="F84" s="14" t="s">
        <v>22</v>
      </c>
      <c r="G84" s="14" t="s">
        <v>19</v>
      </c>
      <c r="H84" s="47" t="s">
        <v>10</v>
      </c>
      <c r="I84" s="14" t="s">
        <v>11</v>
      </c>
      <c r="J84" s="14" t="s">
        <v>20</v>
      </c>
      <c r="L84" s="14" t="s">
        <v>11</v>
      </c>
      <c r="M84" s="14" t="s">
        <v>20</v>
      </c>
      <c r="O84" s="14" t="s">
        <v>11</v>
      </c>
      <c r="P84" s="14" t="s">
        <v>20</v>
      </c>
      <c r="R84" s="14" t="s">
        <v>11</v>
      </c>
      <c r="S84" s="14" t="s">
        <v>20</v>
      </c>
      <c r="U84" s="14" t="s">
        <v>11</v>
      </c>
      <c r="V84" s="14" t="s">
        <v>20</v>
      </c>
    </row>
    <row r="85" spans="1:22" ht="12.75" x14ac:dyDescent="0.2">
      <c r="B85" s="16" t="s">
        <v>23</v>
      </c>
      <c r="C85" s="56" t="s">
        <v>15</v>
      </c>
      <c r="D85" s="57" t="s">
        <v>12</v>
      </c>
      <c r="E85" s="57" t="s">
        <v>33</v>
      </c>
      <c r="F85" s="18"/>
      <c r="G85" s="18"/>
      <c r="H85" s="48" t="s">
        <v>13</v>
      </c>
      <c r="I85" s="16"/>
      <c r="J85" s="16"/>
      <c r="K85" s="19"/>
      <c r="L85" s="16"/>
      <c r="M85" s="16"/>
      <c r="O85" s="16"/>
      <c r="P85" s="16"/>
      <c r="R85" s="16"/>
      <c r="S85" s="16"/>
      <c r="U85" s="16"/>
      <c r="V85" s="16"/>
    </row>
    <row r="86" spans="1:22" ht="12.75" x14ac:dyDescent="0.2">
      <c r="B86" s="11"/>
      <c r="C86" s="58"/>
      <c r="D86" s="59"/>
      <c r="E86" s="59"/>
      <c r="F86" s="22"/>
      <c r="G86" s="22"/>
      <c r="H86" s="47"/>
      <c r="I86" s="22"/>
      <c r="J86" s="8"/>
      <c r="K86" s="19"/>
      <c r="L86" s="8"/>
      <c r="M86" s="8"/>
      <c r="O86" s="8"/>
      <c r="P86" s="8"/>
      <c r="R86" s="8"/>
      <c r="S86" s="8"/>
      <c r="U86" s="8"/>
      <c r="V86" s="8"/>
    </row>
    <row r="87" spans="1:22" ht="12.75" x14ac:dyDescent="0.2">
      <c r="A87" s="23"/>
      <c r="B87" s="41">
        <v>1</v>
      </c>
      <c r="C87" s="60"/>
      <c r="D87" s="60"/>
      <c r="E87" s="61"/>
      <c r="F87" s="25">
        <f t="shared" ref="F87:G116" si="39">F49-F11</f>
        <v>0</v>
      </c>
      <c r="G87" s="25">
        <f t="shared" si="39"/>
        <v>0</v>
      </c>
      <c r="H87" s="49"/>
      <c r="I87" s="25">
        <f t="shared" ref="I87:J116" si="40">I49-I11</f>
        <v>0</v>
      </c>
      <c r="J87" s="25">
        <f t="shared" si="40"/>
        <v>0</v>
      </c>
      <c r="K87" s="28"/>
      <c r="L87" s="25">
        <f t="shared" ref="L87:M116" si="41">L49-L11</f>
        <v>0</v>
      </c>
      <c r="M87" s="25">
        <f t="shared" si="41"/>
        <v>0</v>
      </c>
      <c r="O87" s="25">
        <f t="shared" ref="O87:P116" si="42">O49-O11</f>
        <v>0</v>
      </c>
      <c r="P87" s="25">
        <f t="shared" si="42"/>
        <v>0</v>
      </c>
      <c r="R87" s="25">
        <f t="shared" ref="R87:S116" si="43">R49-R11</f>
        <v>0</v>
      </c>
      <c r="S87" s="25">
        <f t="shared" si="43"/>
        <v>0</v>
      </c>
      <c r="U87" s="25">
        <f t="shared" ref="U87:V116" si="44">U49-U11</f>
        <v>0</v>
      </c>
      <c r="V87" s="25">
        <f t="shared" si="44"/>
        <v>0</v>
      </c>
    </row>
    <row r="88" spans="1:22" ht="12.75" x14ac:dyDescent="0.2">
      <c r="A88" s="23"/>
      <c r="B88" s="41">
        <v>1</v>
      </c>
      <c r="C88" s="60"/>
      <c r="D88" s="60"/>
      <c r="E88" s="61"/>
      <c r="F88" s="25">
        <f t="shared" si="39"/>
        <v>14.382791906227874</v>
      </c>
      <c r="G88" s="25">
        <f t="shared" si="39"/>
        <v>14.382791906227865</v>
      </c>
      <c r="H88" s="49"/>
      <c r="I88" s="25">
        <f t="shared" si="40"/>
        <v>0.86296751437367103</v>
      </c>
      <c r="J88" s="25">
        <f t="shared" si="40"/>
        <v>-0.86296751437366481</v>
      </c>
      <c r="K88" s="28"/>
      <c r="L88" s="25">
        <f t="shared" si="41"/>
        <v>-5.1778050862419711E-2</v>
      </c>
      <c r="M88" s="25">
        <f t="shared" si="41"/>
        <v>-0.81118946351124066</v>
      </c>
      <c r="O88" s="25">
        <f t="shared" si="42"/>
        <v>-4.8671367810674049E-2</v>
      </c>
      <c r="P88" s="25">
        <f t="shared" si="42"/>
        <v>-0.76251809570055684</v>
      </c>
      <c r="R88" s="25">
        <f t="shared" si="43"/>
        <v>-4.5751085742033126E-2</v>
      </c>
      <c r="S88" s="25">
        <f t="shared" si="43"/>
        <v>-0.71676700995853082</v>
      </c>
      <c r="U88" s="25">
        <f t="shared" si="44"/>
        <v>-4.300602059751224E-2</v>
      </c>
      <c r="V88" s="25">
        <f t="shared" si="44"/>
        <v>-0.67376098936101414</v>
      </c>
    </row>
    <row r="89" spans="1:22" ht="12.75" x14ac:dyDescent="0.2">
      <c r="A89" s="23"/>
      <c r="B89" s="41" t="s">
        <v>50</v>
      </c>
      <c r="C89" s="60"/>
      <c r="D89" s="60"/>
      <c r="E89" s="61"/>
      <c r="F89" s="25">
        <f t="shared" si="39"/>
        <v>0</v>
      </c>
      <c r="G89" s="25">
        <f t="shared" si="39"/>
        <v>0</v>
      </c>
      <c r="H89" s="49"/>
      <c r="I89" s="25">
        <f t="shared" si="40"/>
        <v>0</v>
      </c>
      <c r="J89" s="25">
        <f t="shared" si="40"/>
        <v>0</v>
      </c>
      <c r="K89" s="28"/>
      <c r="L89" s="25">
        <f t="shared" si="41"/>
        <v>0</v>
      </c>
      <c r="M89" s="25">
        <f t="shared" si="41"/>
        <v>0</v>
      </c>
      <c r="O89" s="25">
        <f t="shared" si="42"/>
        <v>0</v>
      </c>
      <c r="P89" s="25">
        <f t="shared" si="42"/>
        <v>0</v>
      </c>
      <c r="R89" s="25">
        <f t="shared" si="43"/>
        <v>0</v>
      </c>
      <c r="S89" s="25">
        <f t="shared" si="43"/>
        <v>0</v>
      </c>
      <c r="U89" s="25">
        <f t="shared" si="44"/>
        <v>0</v>
      </c>
      <c r="V89" s="25">
        <f t="shared" si="44"/>
        <v>0</v>
      </c>
    </row>
    <row r="90" spans="1:22" ht="12.75" x14ac:dyDescent="0.2">
      <c r="A90" s="23"/>
      <c r="B90" s="41">
        <v>2</v>
      </c>
      <c r="C90" s="60"/>
      <c r="D90" s="60"/>
      <c r="E90" s="61"/>
      <c r="F90" s="25">
        <f t="shared" si="39"/>
        <v>0</v>
      </c>
      <c r="G90" s="25">
        <f t="shared" si="39"/>
        <v>0</v>
      </c>
      <c r="H90" s="49"/>
      <c r="I90" s="25">
        <f t="shared" si="40"/>
        <v>0</v>
      </c>
      <c r="J90" s="25">
        <f t="shared" si="40"/>
        <v>0</v>
      </c>
      <c r="K90" s="28"/>
      <c r="L90" s="25">
        <f t="shared" si="41"/>
        <v>0</v>
      </c>
      <c r="M90" s="25">
        <f t="shared" si="41"/>
        <v>0</v>
      </c>
      <c r="O90" s="25">
        <f t="shared" si="42"/>
        <v>0</v>
      </c>
      <c r="P90" s="25">
        <f t="shared" si="42"/>
        <v>0</v>
      </c>
      <c r="R90" s="25">
        <f t="shared" si="43"/>
        <v>0</v>
      </c>
      <c r="S90" s="25">
        <f t="shared" si="43"/>
        <v>0</v>
      </c>
      <c r="U90" s="25">
        <f t="shared" si="44"/>
        <v>0</v>
      </c>
      <c r="V90" s="25">
        <f t="shared" si="44"/>
        <v>0</v>
      </c>
    </row>
    <row r="91" spans="1:22" ht="12.75" x14ac:dyDescent="0.2">
      <c r="A91" s="23"/>
      <c r="B91" s="41">
        <v>3</v>
      </c>
      <c r="C91" s="60"/>
      <c r="D91" s="60"/>
      <c r="E91" s="61"/>
      <c r="F91" s="25">
        <f t="shared" si="39"/>
        <v>0</v>
      </c>
      <c r="G91" s="25">
        <f t="shared" si="39"/>
        <v>0</v>
      </c>
      <c r="H91" s="49"/>
      <c r="I91" s="25">
        <f t="shared" si="40"/>
        <v>0</v>
      </c>
      <c r="J91" s="25">
        <f t="shared" si="40"/>
        <v>0</v>
      </c>
      <c r="K91" s="28"/>
      <c r="L91" s="25">
        <f t="shared" si="41"/>
        <v>0</v>
      </c>
      <c r="M91" s="25">
        <f t="shared" si="41"/>
        <v>0</v>
      </c>
      <c r="O91" s="25">
        <f t="shared" si="42"/>
        <v>0</v>
      </c>
      <c r="P91" s="25">
        <f t="shared" si="42"/>
        <v>0</v>
      </c>
      <c r="R91" s="25">
        <f t="shared" si="43"/>
        <v>0</v>
      </c>
      <c r="S91" s="25">
        <f t="shared" si="43"/>
        <v>0</v>
      </c>
      <c r="U91" s="25">
        <f t="shared" si="44"/>
        <v>0</v>
      </c>
      <c r="V91" s="25">
        <f t="shared" si="44"/>
        <v>0</v>
      </c>
    </row>
    <row r="92" spans="1:22" ht="12.75" x14ac:dyDescent="0.2">
      <c r="A92" s="23"/>
      <c r="B92" s="41">
        <v>6</v>
      </c>
      <c r="C92" s="60"/>
      <c r="D92" s="60"/>
      <c r="E92" s="61"/>
      <c r="F92" s="25">
        <f t="shared" si="39"/>
        <v>0</v>
      </c>
      <c r="G92" s="25">
        <f t="shared" si="39"/>
        <v>0</v>
      </c>
      <c r="H92" s="49"/>
      <c r="I92" s="25">
        <f t="shared" si="40"/>
        <v>0</v>
      </c>
      <c r="J92" s="25">
        <f t="shared" si="40"/>
        <v>0</v>
      </c>
      <c r="K92" s="28"/>
      <c r="L92" s="25">
        <f t="shared" si="41"/>
        <v>0</v>
      </c>
      <c r="M92" s="25">
        <f t="shared" si="41"/>
        <v>0</v>
      </c>
      <c r="O92" s="25">
        <f t="shared" si="42"/>
        <v>0</v>
      </c>
      <c r="P92" s="25">
        <f t="shared" si="42"/>
        <v>0</v>
      </c>
      <c r="R92" s="25">
        <f t="shared" si="43"/>
        <v>0</v>
      </c>
      <c r="S92" s="25">
        <f t="shared" si="43"/>
        <v>0</v>
      </c>
      <c r="U92" s="25">
        <f t="shared" si="44"/>
        <v>0</v>
      </c>
      <c r="V92" s="25">
        <f t="shared" si="44"/>
        <v>0</v>
      </c>
    </row>
    <row r="93" spans="1:22" ht="12.75" x14ac:dyDescent="0.2">
      <c r="A93" s="23"/>
      <c r="B93" s="41">
        <v>8</v>
      </c>
      <c r="C93" s="60"/>
      <c r="D93" s="60"/>
      <c r="E93" s="61"/>
      <c r="F93" s="25">
        <f t="shared" si="39"/>
        <v>20.188486000000005</v>
      </c>
      <c r="G93" s="25">
        <f t="shared" si="39"/>
        <v>20.188486000000012</v>
      </c>
      <c r="H93" s="49"/>
      <c r="I93" s="25">
        <f t="shared" si="40"/>
        <v>4.0376972000000038</v>
      </c>
      <c r="J93" s="25">
        <f t="shared" si="40"/>
        <v>-4.0376971999999967</v>
      </c>
      <c r="K93" s="28"/>
      <c r="L93" s="25">
        <f t="shared" si="41"/>
        <v>-0.80753943999999933</v>
      </c>
      <c r="M93" s="25">
        <f t="shared" si="41"/>
        <v>-3.2301577599999973</v>
      </c>
      <c r="O93" s="25">
        <f t="shared" si="42"/>
        <v>-0.64603155200000018</v>
      </c>
      <c r="P93" s="25">
        <f t="shared" si="42"/>
        <v>-2.5841262080000007</v>
      </c>
      <c r="R93" s="25">
        <f t="shared" si="43"/>
        <v>-0.51682524159999943</v>
      </c>
      <c r="S93" s="25">
        <f t="shared" si="43"/>
        <v>-2.0673009663999977</v>
      </c>
      <c r="U93" s="25">
        <f t="shared" si="44"/>
        <v>-0.41346019327999883</v>
      </c>
      <c r="V93" s="25">
        <f t="shared" si="44"/>
        <v>-1.6538407731199953</v>
      </c>
    </row>
    <row r="94" spans="1:22" ht="12.75" x14ac:dyDescent="0.2">
      <c r="A94" s="23"/>
      <c r="B94" s="41" t="s">
        <v>51</v>
      </c>
      <c r="C94" s="60"/>
      <c r="D94" s="60"/>
      <c r="E94" s="61"/>
      <c r="F94" s="25">
        <f t="shared" si="39"/>
        <v>0</v>
      </c>
      <c r="G94" s="25">
        <f t="shared" si="39"/>
        <v>0</v>
      </c>
      <c r="H94" s="49"/>
      <c r="I94" s="25">
        <f t="shared" si="40"/>
        <v>0</v>
      </c>
      <c r="J94" s="25">
        <f t="shared" si="40"/>
        <v>0</v>
      </c>
      <c r="K94" s="28"/>
      <c r="L94" s="25">
        <f t="shared" si="41"/>
        <v>0</v>
      </c>
      <c r="M94" s="25">
        <f t="shared" si="41"/>
        <v>0</v>
      </c>
      <c r="O94" s="25">
        <f t="shared" si="42"/>
        <v>0</v>
      </c>
      <c r="P94" s="25">
        <f t="shared" si="42"/>
        <v>0</v>
      </c>
      <c r="R94" s="25">
        <f t="shared" si="43"/>
        <v>0</v>
      </c>
      <c r="S94" s="25">
        <f t="shared" si="43"/>
        <v>0</v>
      </c>
      <c r="U94" s="25">
        <f t="shared" si="44"/>
        <v>0</v>
      </c>
      <c r="V94" s="25">
        <f t="shared" si="44"/>
        <v>0</v>
      </c>
    </row>
    <row r="95" spans="1:22" ht="12.75" hidden="1" x14ac:dyDescent="0.2">
      <c r="A95" s="23"/>
      <c r="B95" s="41">
        <v>8</v>
      </c>
      <c r="C95" s="60"/>
      <c r="D95" s="60"/>
      <c r="E95" s="61"/>
      <c r="F95" s="25">
        <f t="shared" si="39"/>
        <v>0</v>
      </c>
      <c r="G95" s="25">
        <f t="shared" si="39"/>
        <v>0</v>
      </c>
      <c r="H95" s="49"/>
      <c r="I95" s="25">
        <f t="shared" si="40"/>
        <v>0</v>
      </c>
      <c r="J95" s="25">
        <f t="shared" si="40"/>
        <v>0</v>
      </c>
      <c r="K95" s="28"/>
      <c r="L95" s="25">
        <f t="shared" si="41"/>
        <v>0</v>
      </c>
      <c r="M95" s="25">
        <f t="shared" si="41"/>
        <v>0</v>
      </c>
      <c r="O95" s="25">
        <f t="shared" si="42"/>
        <v>0</v>
      </c>
      <c r="P95" s="25">
        <f t="shared" si="42"/>
        <v>0</v>
      </c>
      <c r="R95" s="25">
        <f t="shared" si="43"/>
        <v>0</v>
      </c>
      <c r="S95" s="25">
        <f t="shared" si="43"/>
        <v>0</v>
      </c>
      <c r="U95" s="25">
        <f t="shared" si="44"/>
        <v>0</v>
      </c>
      <c r="V95" s="25">
        <f t="shared" si="44"/>
        <v>0</v>
      </c>
    </row>
    <row r="96" spans="1:22" ht="12.75" hidden="1" x14ac:dyDescent="0.2">
      <c r="A96" s="23"/>
      <c r="B96" s="41">
        <v>9</v>
      </c>
      <c r="C96" s="60"/>
      <c r="D96" s="60"/>
      <c r="E96" s="61"/>
      <c r="F96" s="25">
        <f t="shared" si="39"/>
        <v>0</v>
      </c>
      <c r="G96" s="25">
        <f t="shared" si="39"/>
        <v>0</v>
      </c>
      <c r="H96" s="49"/>
      <c r="I96" s="25">
        <f t="shared" si="40"/>
        <v>0</v>
      </c>
      <c r="J96" s="25">
        <f t="shared" si="40"/>
        <v>0</v>
      </c>
      <c r="K96" s="28"/>
      <c r="L96" s="25">
        <f t="shared" si="41"/>
        <v>0</v>
      </c>
      <c r="M96" s="25">
        <f t="shared" si="41"/>
        <v>0</v>
      </c>
      <c r="O96" s="25">
        <f t="shared" si="42"/>
        <v>0</v>
      </c>
      <c r="P96" s="25">
        <f t="shared" si="42"/>
        <v>0</v>
      </c>
      <c r="R96" s="25">
        <f t="shared" si="43"/>
        <v>0</v>
      </c>
      <c r="S96" s="25">
        <f t="shared" si="43"/>
        <v>0</v>
      </c>
      <c r="U96" s="25">
        <f t="shared" si="44"/>
        <v>0</v>
      </c>
      <c r="V96" s="25">
        <f t="shared" si="44"/>
        <v>0</v>
      </c>
    </row>
    <row r="97" spans="1:22" ht="12.75" x14ac:dyDescent="0.2">
      <c r="A97" s="23"/>
      <c r="B97" s="41">
        <v>10</v>
      </c>
      <c r="C97" s="60"/>
      <c r="D97" s="60"/>
      <c r="E97" s="61"/>
      <c r="F97" s="25">
        <f t="shared" si="39"/>
        <v>9.6046200000000006</v>
      </c>
      <c r="G97" s="25">
        <f t="shared" si="39"/>
        <v>9.6046200000000006</v>
      </c>
      <c r="H97" s="49"/>
      <c r="I97" s="25">
        <f t="shared" si="40"/>
        <v>2.8813859999999991</v>
      </c>
      <c r="J97" s="25">
        <f t="shared" si="40"/>
        <v>-2.8813859999999991</v>
      </c>
      <c r="K97" s="28"/>
      <c r="L97" s="25">
        <f t="shared" si="41"/>
        <v>-0.86441579999999973</v>
      </c>
      <c r="M97" s="25">
        <f t="shared" si="41"/>
        <v>-2.0169701999999994</v>
      </c>
      <c r="O97" s="25">
        <f t="shared" si="42"/>
        <v>-0.60509105999999946</v>
      </c>
      <c r="P97" s="25">
        <f t="shared" si="42"/>
        <v>-1.4118791399999999</v>
      </c>
      <c r="R97" s="25">
        <f t="shared" si="43"/>
        <v>-0.42356374200000024</v>
      </c>
      <c r="S97" s="25">
        <f t="shared" si="43"/>
        <v>-0.98831539800000012</v>
      </c>
      <c r="U97" s="25">
        <f t="shared" si="44"/>
        <v>-0.29649461939999999</v>
      </c>
      <c r="V97" s="25">
        <f t="shared" si="44"/>
        <v>-0.69182077860000035</v>
      </c>
    </row>
    <row r="98" spans="1:22" ht="12.75" x14ac:dyDescent="0.2">
      <c r="A98" s="23"/>
      <c r="B98" s="41">
        <v>14.1</v>
      </c>
      <c r="C98" s="60"/>
      <c r="D98" s="60"/>
      <c r="E98" s="61"/>
      <c r="F98" s="25">
        <f t="shared" si="39"/>
        <v>14.316990999999998</v>
      </c>
      <c r="G98" s="25">
        <f t="shared" si="39"/>
        <v>14.316990999999998</v>
      </c>
      <c r="H98" s="49"/>
      <c r="I98" s="25">
        <f t="shared" si="40"/>
        <v>0.71584954999999995</v>
      </c>
      <c r="J98" s="25">
        <f t="shared" si="40"/>
        <v>-0.7158495500000015</v>
      </c>
      <c r="K98" s="28"/>
      <c r="L98" s="25">
        <f t="shared" si="41"/>
        <v>-3.5792477500000142E-2</v>
      </c>
      <c r="M98" s="25">
        <f t="shared" si="41"/>
        <v>-0.68005707250000214</v>
      </c>
      <c r="O98" s="25">
        <f t="shared" si="42"/>
        <v>-3.4002853625000107E-2</v>
      </c>
      <c r="P98" s="25">
        <f t="shared" si="42"/>
        <v>-0.64605421887500469</v>
      </c>
      <c r="R98" s="25">
        <f t="shared" si="43"/>
        <v>-3.2302710943750257E-2</v>
      </c>
      <c r="S98" s="25">
        <f t="shared" si="43"/>
        <v>-0.61375150793125499</v>
      </c>
      <c r="U98" s="25">
        <f t="shared" si="44"/>
        <v>-3.068757539656275E-2</v>
      </c>
      <c r="V98" s="25">
        <f t="shared" si="44"/>
        <v>-0.58306393253469224</v>
      </c>
    </row>
    <row r="99" spans="1:22" ht="12.75" x14ac:dyDescent="0.2">
      <c r="A99" s="23"/>
      <c r="B99" s="41" t="s">
        <v>53</v>
      </c>
      <c r="C99" s="60"/>
      <c r="D99" s="60"/>
      <c r="E99" s="61"/>
      <c r="F99" s="25">
        <f t="shared" si="39"/>
        <v>0</v>
      </c>
      <c r="G99" s="25">
        <f t="shared" si="39"/>
        <v>0</v>
      </c>
      <c r="H99" s="49"/>
      <c r="I99" s="25">
        <f t="shared" si="40"/>
        <v>0</v>
      </c>
      <c r="J99" s="25">
        <f t="shared" si="40"/>
        <v>0</v>
      </c>
      <c r="K99" s="28"/>
      <c r="L99" s="25">
        <f t="shared" si="41"/>
        <v>0</v>
      </c>
      <c r="M99" s="25">
        <f t="shared" si="41"/>
        <v>0</v>
      </c>
      <c r="O99" s="25">
        <f t="shared" si="42"/>
        <v>0</v>
      </c>
      <c r="P99" s="25">
        <f t="shared" si="42"/>
        <v>0</v>
      </c>
      <c r="R99" s="25">
        <f t="shared" si="43"/>
        <v>0</v>
      </c>
      <c r="S99" s="25">
        <f t="shared" si="43"/>
        <v>0</v>
      </c>
      <c r="U99" s="25">
        <f t="shared" si="44"/>
        <v>0</v>
      </c>
      <c r="V99" s="25">
        <f t="shared" si="44"/>
        <v>0</v>
      </c>
    </row>
    <row r="100" spans="1:22" ht="12.75" x14ac:dyDescent="0.2">
      <c r="A100" s="23"/>
      <c r="B100" s="41">
        <v>14.1</v>
      </c>
      <c r="C100" s="60"/>
      <c r="D100" s="60"/>
      <c r="E100" s="61"/>
      <c r="F100" s="25">
        <f t="shared" si="39"/>
        <v>0</v>
      </c>
      <c r="G100" s="25">
        <f t="shared" si="39"/>
        <v>0</v>
      </c>
      <c r="H100" s="49"/>
      <c r="I100" s="25">
        <f t="shared" si="40"/>
        <v>0</v>
      </c>
      <c r="J100" s="25">
        <f t="shared" si="40"/>
        <v>0</v>
      </c>
      <c r="K100" s="28"/>
      <c r="L100" s="25">
        <f t="shared" si="41"/>
        <v>0</v>
      </c>
      <c r="M100" s="25">
        <f t="shared" si="41"/>
        <v>0</v>
      </c>
      <c r="O100" s="25">
        <f t="shared" si="42"/>
        <v>0</v>
      </c>
      <c r="P100" s="25">
        <f t="shared" si="42"/>
        <v>0</v>
      </c>
      <c r="R100" s="25">
        <f t="shared" si="43"/>
        <v>0</v>
      </c>
      <c r="S100" s="25">
        <f t="shared" si="43"/>
        <v>0</v>
      </c>
      <c r="U100" s="25">
        <f t="shared" si="44"/>
        <v>0</v>
      </c>
      <c r="V100" s="25">
        <f t="shared" si="44"/>
        <v>0</v>
      </c>
    </row>
    <row r="101" spans="1:22" ht="12.75" x14ac:dyDescent="0.2">
      <c r="A101" s="23"/>
      <c r="B101" s="41">
        <v>17</v>
      </c>
      <c r="C101" s="60"/>
      <c r="D101" s="60"/>
      <c r="E101" s="61"/>
      <c r="F101" s="25">
        <f t="shared" si="39"/>
        <v>0</v>
      </c>
      <c r="G101" s="25">
        <f t="shared" si="39"/>
        <v>0</v>
      </c>
      <c r="H101" s="49"/>
      <c r="I101" s="25">
        <f t="shared" si="40"/>
        <v>0</v>
      </c>
      <c r="J101" s="25">
        <f t="shared" si="40"/>
        <v>0</v>
      </c>
      <c r="K101" s="28"/>
      <c r="L101" s="25">
        <f t="shared" si="41"/>
        <v>0</v>
      </c>
      <c r="M101" s="25">
        <f t="shared" si="41"/>
        <v>0</v>
      </c>
      <c r="O101" s="25">
        <f t="shared" si="42"/>
        <v>0</v>
      </c>
      <c r="P101" s="25">
        <f t="shared" si="42"/>
        <v>0</v>
      </c>
      <c r="R101" s="25">
        <f t="shared" si="43"/>
        <v>0</v>
      </c>
      <c r="S101" s="25">
        <f t="shared" si="43"/>
        <v>0</v>
      </c>
      <c r="U101" s="25">
        <f t="shared" si="44"/>
        <v>0</v>
      </c>
      <c r="V101" s="25">
        <f t="shared" si="44"/>
        <v>0</v>
      </c>
    </row>
    <row r="102" spans="1:22" ht="12.75" hidden="1" x14ac:dyDescent="0.2">
      <c r="A102" s="23"/>
      <c r="B102" s="41">
        <v>22</v>
      </c>
      <c r="C102" s="60"/>
      <c r="D102" s="60"/>
      <c r="E102" s="61"/>
      <c r="F102" s="25">
        <f t="shared" si="39"/>
        <v>0</v>
      </c>
      <c r="G102" s="25">
        <f t="shared" si="39"/>
        <v>0</v>
      </c>
      <c r="H102" s="49"/>
      <c r="I102" s="25">
        <f t="shared" si="40"/>
        <v>0</v>
      </c>
      <c r="J102" s="25">
        <f t="shared" si="40"/>
        <v>0</v>
      </c>
      <c r="K102" s="28"/>
      <c r="L102" s="25">
        <f t="shared" si="41"/>
        <v>0</v>
      </c>
      <c r="M102" s="25">
        <f t="shared" si="41"/>
        <v>0</v>
      </c>
      <c r="O102" s="25">
        <f t="shared" si="42"/>
        <v>0</v>
      </c>
      <c r="P102" s="25">
        <f t="shared" si="42"/>
        <v>0</v>
      </c>
      <c r="R102" s="25">
        <f t="shared" si="43"/>
        <v>0</v>
      </c>
      <c r="S102" s="25">
        <f t="shared" si="43"/>
        <v>0</v>
      </c>
      <c r="U102" s="25">
        <f t="shared" si="44"/>
        <v>0</v>
      </c>
      <c r="V102" s="25">
        <f t="shared" si="44"/>
        <v>0</v>
      </c>
    </row>
    <row r="103" spans="1:22" ht="12.75" x14ac:dyDescent="0.2">
      <c r="A103" s="23"/>
      <c r="B103" s="41">
        <v>38</v>
      </c>
      <c r="C103" s="60"/>
      <c r="D103" s="60"/>
      <c r="E103" s="61"/>
      <c r="F103" s="25">
        <f t="shared" si="39"/>
        <v>0</v>
      </c>
      <c r="G103" s="25">
        <f t="shared" si="39"/>
        <v>0</v>
      </c>
      <c r="H103" s="49"/>
      <c r="I103" s="25">
        <f t="shared" si="40"/>
        <v>0</v>
      </c>
      <c r="J103" s="25">
        <f t="shared" si="40"/>
        <v>0</v>
      </c>
      <c r="K103" s="28"/>
      <c r="L103" s="25">
        <f t="shared" si="41"/>
        <v>0</v>
      </c>
      <c r="M103" s="25">
        <f t="shared" si="41"/>
        <v>0</v>
      </c>
      <c r="O103" s="25">
        <f t="shared" si="42"/>
        <v>0</v>
      </c>
      <c r="P103" s="25">
        <f t="shared" si="42"/>
        <v>0</v>
      </c>
      <c r="R103" s="25">
        <f t="shared" si="43"/>
        <v>0</v>
      </c>
      <c r="S103" s="25">
        <f t="shared" si="43"/>
        <v>0</v>
      </c>
      <c r="U103" s="25">
        <f t="shared" si="44"/>
        <v>0</v>
      </c>
      <c r="V103" s="25">
        <f t="shared" si="44"/>
        <v>0</v>
      </c>
    </row>
    <row r="104" spans="1:22" ht="12.75" x14ac:dyDescent="0.2">
      <c r="A104" s="23"/>
      <c r="B104" s="41">
        <v>41</v>
      </c>
      <c r="C104" s="60"/>
      <c r="D104" s="60"/>
      <c r="E104" s="61"/>
      <c r="F104" s="25">
        <f t="shared" si="39"/>
        <v>0.37699499999999997</v>
      </c>
      <c r="G104" s="25">
        <f t="shared" si="39"/>
        <v>0.37699500000000086</v>
      </c>
      <c r="H104" s="49"/>
      <c r="I104" s="25">
        <f t="shared" si="40"/>
        <v>9.4248750000000214E-2</v>
      </c>
      <c r="J104" s="25">
        <f t="shared" si="40"/>
        <v>-9.4248750000000214E-2</v>
      </c>
      <c r="K104" s="28"/>
      <c r="L104" s="25">
        <f t="shared" si="41"/>
        <v>-2.3562187500000054E-2</v>
      </c>
      <c r="M104" s="25">
        <f t="shared" si="41"/>
        <v>-7.0686562500000161E-2</v>
      </c>
      <c r="O104" s="25">
        <f t="shared" si="42"/>
        <v>-1.767164062500004E-2</v>
      </c>
      <c r="P104" s="25">
        <f t="shared" si="42"/>
        <v>-5.301492187500001E-2</v>
      </c>
      <c r="R104" s="25">
        <f t="shared" si="43"/>
        <v>-1.3253730468750002E-2</v>
      </c>
      <c r="S104" s="25">
        <f t="shared" si="43"/>
        <v>-3.9761191406249896E-2</v>
      </c>
      <c r="U104" s="25">
        <f t="shared" si="44"/>
        <v>-9.940297851562474E-3</v>
      </c>
      <c r="V104" s="25">
        <f t="shared" si="44"/>
        <v>-2.9820893554687533E-2</v>
      </c>
    </row>
    <row r="105" spans="1:22" ht="12.75" x14ac:dyDescent="0.2">
      <c r="A105" s="23"/>
      <c r="B105" s="41" t="s">
        <v>52</v>
      </c>
      <c r="C105" s="60"/>
      <c r="D105" s="60"/>
      <c r="E105" s="61"/>
      <c r="F105" s="25">
        <f t="shared" si="39"/>
        <v>0</v>
      </c>
      <c r="G105" s="25">
        <f t="shared" si="39"/>
        <v>0</v>
      </c>
      <c r="H105" s="49"/>
      <c r="I105" s="25">
        <f t="shared" si="40"/>
        <v>0</v>
      </c>
      <c r="J105" s="25">
        <f t="shared" si="40"/>
        <v>0</v>
      </c>
      <c r="K105" s="28"/>
      <c r="L105" s="25">
        <f t="shared" si="41"/>
        <v>0</v>
      </c>
      <c r="M105" s="25">
        <f t="shared" si="41"/>
        <v>0</v>
      </c>
      <c r="O105" s="25">
        <f t="shared" si="42"/>
        <v>0</v>
      </c>
      <c r="P105" s="25">
        <f t="shared" si="42"/>
        <v>0</v>
      </c>
      <c r="R105" s="25">
        <f t="shared" si="43"/>
        <v>0</v>
      </c>
      <c r="S105" s="25">
        <f t="shared" si="43"/>
        <v>0</v>
      </c>
      <c r="U105" s="25">
        <f t="shared" si="44"/>
        <v>0</v>
      </c>
      <c r="V105" s="25">
        <f t="shared" si="44"/>
        <v>0</v>
      </c>
    </row>
    <row r="106" spans="1:22" ht="12.75" x14ac:dyDescent="0.2">
      <c r="A106" s="23"/>
      <c r="B106" s="41">
        <v>12</v>
      </c>
      <c r="C106" s="60"/>
      <c r="D106" s="60"/>
      <c r="E106" s="61"/>
      <c r="F106" s="25">
        <f t="shared" si="39"/>
        <v>1.5</v>
      </c>
      <c r="G106" s="25">
        <f t="shared" si="39"/>
        <v>1.5000000000000004</v>
      </c>
      <c r="H106" s="49"/>
      <c r="I106" s="25">
        <f t="shared" si="40"/>
        <v>1.5000000000000004</v>
      </c>
      <c r="J106" s="25">
        <f t="shared" si="40"/>
        <v>-1.5000000000000004</v>
      </c>
      <c r="K106" s="28"/>
      <c r="L106" s="25">
        <f t="shared" si="41"/>
        <v>-1.5000000000000004</v>
      </c>
      <c r="M106" s="25">
        <f t="shared" si="41"/>
        <v>0</v>
      </c>
      <c r="O106" s="25">
        <f t="shared" si="42"/>
        <v>0</v>
      </c>
      <c r="P106" s="25">
        <f t="shared" si="42"/>
        <v>0</v>
      </c>
      <c r="R106" s="25">
        <f t="shared" si="43"/>
        <v>0</v>
      </c>
      <c r="S106" s="25">
        <f t="shared" si="43"/>
        <v>0</v>
      </c>
      <c r="U106" s="25">
        <f t="shared" si="44"/>
        <v>0</v>
      </c>
      <c r="V106" s="25">
        <f t="shared" si="44"/>
        <v>0</v>
      </c>
    </row>
    <row r="107" spans="1:22" ht="12.75" x14ac:dyDescent="0.2">
      <c r="A107" s="23"/>
      <c r="B107" s="41">
        <v>13</v>
      </c>
      <c r="C107" s="60"/>
      <c r="D107" s="60"/>
      <c r="E107" s="61"/>
      <c r="F107" s="25">
        <f t="shared" si="39"/>
        <v>0</v>
      </c>
      <c r="G107" s="25">
        <f t="shared" si="39"/>
        <v>0</v>
      </c>
      <c r="H107" s="49"/>
      <c r="I107" s="25">
        <f t="shared" si="40"/>
        <v>0</v>
      </c>
      <c r="J107" s="25">
        <f t="shared" si="40"/>
        <v>0</v>
      </c>
      <c r="K107" s="28"/>
      <c r="L107" s="25">
        <f t="shared" si="41"/>
        <v>0</v>
      </c>
      <c r="M107" s="25">
        <f t="shared" si="41"/>
        <v>0</v>
      </c>
      <c r="O107" s="25">
        <f t="shared" si="42"/>
        <v>0</v>
      </c>
      <c r="P107" s="25">
        <f t="shared" si="42"/>
        <v>0</v>
      </c>
      <c r="R107" s="25">
        <f t="shared" si="43"/>
        <v>0</v>
      </c>
      <c r="S107" s="25">
        <f t="shared" si="43"/>
        <v>0</v>
      </c>
      <c r="U107" s="25">
        <f t="shared" si="44"/>
        <v>0</v>
      </c>
      <c r="V107" s="25">
        <f t="shared" si="44"/>
        <v>0</v>
      </c>
    </row>
    <row r="108" spans="1:22" ht="12.75" x14ac:dyDescent="0.2">
      <c r="A108" s="23"/>
      <c r="B108" s="41">
        <v>45</v>
      </c>
      <c r="C108" s="60"/>
      <c r="D108" s="60"/>
      <c r="E108" s="61"/>
      <c r="F108" s="25">
        <f t="shared" si="39"/>
        <v>0</v>
      </c>
      <c r="G108" s="25">
        <f t="shared" si="39"/>
        <v>0</v>
      </c>
      <c r="H108" s="49"/>
      <c r="I108" s="25">
        <f t="shared" si="40"/>
        <v>0</v>
      </c>
      <c r="J108" s="25">
        <f t="shared" si="40"/>
        <v>0</v>
      </c>
      <c r="K108" s="28"/>
      <c r="L108" s="25">
        <f t="shared" si="41"/>
        <v>0</v>
      </c>
      <c r="M108" s="25">
        <f t="shared" si="41"/>
        <v>0</v>
      </c>
      <c r="O108" s="25">
        <f t="shared" si="42"/>
        <v>0</v>
      </c>
      <c r="P108" s="25">
        <f t="shared" si="42"/>
        <v>0</v>
      </c>
      <c r="R108" s="25">
        <f t="shared" si="43"/>
        <v>0</v>
      </c>
      <c r="S108" s="25">
        <f t="shared" si="43"/>
        <v>0</v>
      </c>
      <c r="U108" s="25">
        <f t="shared" si="44"/>
        <v>0</v>
      </c>
      <c r="V108" s="25">
        <f t="shared" si="44"/>
        <v>0</v>
      </c>
    </row>
    <row r="109" spans="1:22" ht="12.75" x14ac:dyDescent="0.2">
      <c r="A109" s="23"/>
      <c r="B109" s="41">
        <v>50</v>
      </c>
      <c r="C109" s="60"/>
      <c r="D109" s="60"/>
      <c r="E109" s="61"/>
      <c r="F109" s="25">
        <f t="shared" si="39"/>
        <v>7.9319190000000006</v>
      </c>
      <c r="G109" s="25">
        <f t="shared" si="39"/>
        <v>7.9319190000000006</v>
      </c>
      <c r="H109" s="49"/>
      <c r="I109" s="25">
        <f t="shared" si="40"/>
        <v>4.3625554499999986</v>
      </c>
      <c r="J109" s="25">
        <f t="shared" si="40"/>
        <v>-4.3625554499999986</v>
      </c>
      <c r="K109" s="28"/>
      <c r="L109" s="25">
        <f t="shared" si="41"/>
        <v>-2.3994054974999992</v>
      </c>
      <c r="M109" s="25">
        <f t="shared" si="41"/>
        <v>-1.9631499524999994</v>
      </c>
      <c r="O109" s="25">
        <f t="shared" si="42"/>
        <v>-1.0797324738749996</v>
      </c>
      <c r="P109" s="25">
        <f t="shared" si="42"/>
        <v>-0.88341747862499975</v>
      </c>
      <c r="R109" s="25">
        <f t="shared" si="43"/>
        <v>-0.48587961324374995</v>
      </c>
      <c r="S109" s="25">
        <f t="shared" si="43"/>
        <v>-0.3975378653812498</v>
      </c>
      <c r="U109" s="25">
        <f t="shared" si="44"/>
        <v>-0.21864582595968746</v>
      </c>
      <c r="V109" s="25">
        <f t="shared" si="44"/>
        <v>-0.17889203942156234</v>
      </c>
    </row>
    <row r="110" spans="1:22" ht="12.75" x14ac:dyDescent="0.2">
      <c r="A110" s="23"/>
      <c r="B110" s="41" t="s">
        <v>54</v>
      </c>
      <c r="C110" s="60"/>
      <c r="D110" s="60"/>
      <c r="E110" s="61"/>
      <c r="F110" s="25">
        <f t="shared" si="39"/>
        <v>0</v>
      </c>
      <c r="G110" s="25">
        <f t="shared" si="39"/>
        <v>0</v>
      </c>
      <c r="H110" s="49"/>
      <c r="I110" s="25">
        <f t="shared" si="40"/>
        <v>0</v>
      </c>
      <c r="J110" s="25">
        <f t="shared" si="40"/>
        <v>0</v>
      </c>
      <c r="K110" s="28"/>
      <c r="L110" s="25">
        <f t="shared" si="41"/>
        <v>0</v>
      </c>
      <c r="M110" s="25">
        <f t="shared" si="41"/>
        <v>0</v>
      </c>
      <c r="O110" s="25">
        <f t="shared" si="42"/>
        <v>0</v>
      </c>
      <c r="P110" s="25">
        <f t="shared" si="42"/>
        <v>0</v>
      </c>
      <c r="R110" s="25">
        <f t="shared" si="43"/>
        <v>0</v>
      </c>
      <c r="S110" s="25">
        <f t="shared" si="43"/>
        <v>0</v>
      </c>
      <c r="U110" s="25">
        <f t="shared" si="44"/>
        <v>0</v>
      </c>
      <c r="V110" s="25">
        <f t="shared" si="44"/>
        <v>0</v>
      </c>
    </row>
    <row r="111" spans="1:22" ht="12.75" x14ac:dyDescent="0.2">
      <c r="A111" s="23"/>
      <c r="B111" s="41">
        <v>7</v>
      </c>
      <c r="C111" s="60"/>
      <c r="D111" s="60"/>
      <c r="E111" s="61"/>
      <c r="F111" s="25">
        <f t="shared" si="39"/>
        <v>3.4132660000000001</v>
      </c>
      <c r="G111" s="25">
        <f t="shared" si="39"/>
        <v>3.4132660000000214</v>
      </c>
      <c r="H111" s="49"/>
      <c r="I111" s="25">
        <f t="shared" si="40"/>
        <v>0.51198990000000322</v>
      </c>
      <c r="J111" s="25">
        <f t="shared" si="40"/>
        <v>-0.51198990000000322</v>
      </c>
      <c r="K111" s="28"/>
      <c r="L111" s="25">
        <f t="shared" si="41"/>
        <v>-7.6798485000011851E-2</v>
      </c>
      <c r="M111" s="25">
        <f t="shared" si="41"/>
        <v>-0.43519141499996294</v>
      </c>
      <c r="O111" s="25">
        <f t="shared" si="42"/>
        <v>-6.5278712249991599E-2</v>
      </c>
      <c r="P111" s="25">
        <f t="shared" si="42"/>
        <v>-0.36991270275001398</v>
      </c>
      <c r="R111" s="25">
        <f t="shared" si="43"/>
        <v>-5.5486905412500676E-2</v>
      </c>
      <c r="S111" s="25">
        <f t="shared" si="43"/>
        <v>-0.31442579733749199</v>
      </c>
      <c r="U111" s="25">
        <f t="shared" si="44"/>
        <v>-4.7163869600623798E-2</v>
      </c>
      <c r="V111" s="25">
        <f t="shared" si="44"/>
        <v>-0.26726192773685398</v>
      </c>
    </row>
    <row r="112" spans="1:22" ht="12.75" x14ac:dyDescent="0.2">
      <c r="A112" s="23"/>
      <c r="B112" s="41" t="s">
        <v>55</v>
      </c>
      <c r="C112" s="60"/>
      <c r="D112" s="60"/>
      <c r="E112" s="61"/>
      <c r="F112" s="25">
        <f t="shared" si="39"/>
        <v>0</v>
      </c>
      <c r="G112" s="25">
        <f t="shared" si="39"/>
        <v>0</v>
      </c>
      <c r="H112" s="49"/>
      <c r="I112" s="25">
        <f t="shared" si="40"/>
        <v>0</v>
      </c>
      <c r="J112" s="25">
        <f t="shared" si="40"/>
        <v>0</v>
      </c>
      <c r="K112" s="28"/>
      <c r="L112" s="25">
        <f t="shared" si="41"/>
        <v>0</v>
      </c>
      <c r="M112" s="25">
        <f t="shared" si="41"/>
        <v>0</v>
      </c>
      <c r="O112" s="25">
        <f t="shared" si="42"/>
        <v>0</v>
      </c>
      <c r="P112" s="25">
        <f t="shared" si="42"/>
        <v>0</v>
      </c>
      <c r="R112" s="25">
        <f t="shared" si="43"/>
        <v>0</v>
      </c>
      <c r="S112" s="25">
        <f t="shared" si="43"/>
        <v>0</v>
      </c>
      <c r="U112" s="25">
        <f t="shared" si="44"/>
        <v>0</v>
      </c>
      <c r="V112" s="25">
        <f t="shared" si="44"/>
        <v>0</v>
      </c>
    </row>
    <row r="113" spans="1:22" ht="12.75" x14ac:dyDescent="0.2">
      <c r="A113" s="23"/>
      <c r="B113" s="41">
        <v>49</v>
      </c>
      <c r="C113" s="60"/>
      <c r="D113" s="60"/>
      <c r="E113" s="61"/>
      <c r="F113" s="25">
        <f t="shared" si="39"/>
        <v>183.83041600000001</v>
      </c>
      <c r="G113" s="25">
        <f t="shared" si="39"/>
        <v>183.83041600000001</v>
      </c>
      <c r="H113" s="49"/>
      <c r="I113" s="25">
        <f t="shared" si="40"/>
        <v>14.706433279999999</v>
      </c>
      <c r="J113" s="25">
        <f t="shared" si="40"/>
        <v>-14.706433279999942</v>
      </c>
      <c r="K113" s="28"/>
      <c r="L113" s="25">
        <f t="shared" si="41"/>
        <v>-1.1765146623999954</v>
      </c>
      <c r="M113" s="25">
        <f t="shared" si="41"/>
        <v>-13.529918617599833</v>
      </c>
      <c r="O113" s="25">
        <f t="shared" si="42"/>
        <v>-1.0823934894079841</v>
      </c>
      <c r="P113" s="25">
        <f t="shared" si="42"/>
        <v>-12.447525128191842</v>
      </c>
      <c r="R113" s="25">
        <f t="shared" si="43"/>
        <v>-0.9958020102553462</v>
      </c>
      <c r="S113" s="25">
        <f t="shared" si="43"/>
        <v>-11.451723117936467</v>
      </c>
      <c r="U113" s="25">
        <f t="shared" si="44"/>
        <v>-0.91613784943491794</v>
      </c>
      <c r="V113" s="25">
        <f t="shared" si="44"/>
        <v>-10.535585268501563</v>
      </c>
    </row>
    <row r="114" spans="1:22" ht="12.75" x14ac:dyDescent="0.2">
      <c r="A114" s="23"/>
      <c r="B114" s="41" t="s">
        <v>56</v>
      </c>
      <c r="C114" s="60"/>
      <c r="D114" s="60"/>
      <c r="E114" s="61"/>
      <c r="F114" s="25">
        <f t="shared" si="39"/>
        <v>0</v>
      </c>
      <c r="G114" s="25">
        <f t="shared" si="39"/>
        <v>0</v>
      </c>
      <c r="H114" s="49"/>
      <c r="I114" s="25">
        <f t="shared" si="40"/>
        <v>0</v>
      </c>
      <c r="J114" s="25">
        <f t="shared" si="40"/>
        <v>0</v>
      </c>
      <c r="K114" s="28"/>
      <c r="L114" s="25">
        <f t="shared" si="41"/>
        <v>0</v>
      </c>
      <c r="M114" s="25">
        <f t="shared" si="41"/>
        <v>0</v>
      </c>
      <c r="O114" s="25">
        <f t="shared" si="42"/>
        <v>0</v>
      </c>
      <c r="P114" s="25">
        <f t="shared" si="42"/>
        <v>0</v>
      </c>
      <c r="R114" s="25">
        <f t="shared" si="43"/>
        <v>0</v>
      </c>
      <c r="S114" s="25">
        <f t="shared" si="43"/>
        <v>0</v>
      </c>
      <c r="U114" s="25">
        <f t="shared" si="44"/>
        <v>0</v>
      </c>
      <c r="V114" s="25">
        <f t="shared" si="44"/>
        <v>0</v>
      </c>
    </row>
    <row r="115" spans="1:22" ht="12.75" x14ac:dyDescent="0.2">
      <c r="A115" s="23"/>
      <c r="B115" s="41">
        <v>51</v>
      </c>
      <c r="C115" s="60"/>
      <c r="D115" s="60"/>
      <c r="E115" s="61"/>
      <c r="F115" s="25">
        <f t="shared" si="39"/>
        <v>180.32230009377213</v>
      </c>
      <c r="G115" s="25">
        <f t="shared" si="39"/>
        <v>180.3223000937719</v>
      </c>
      <c r="H115" s="49"/>
      <c r="I115" s="25">
        <f t="shared" si="40"/>
        <v>10.819338005626321</v>
      </c>
      <c r="J115" s="25">
        <f t="shared" si="40"/>
        <v>-10.819338005626378</v>
      </c>
      <c r="K115" s="28"/>
      <c r="L115" s="25">
        <f t="shared" si="41"/>
        <v>-0.64916028033758266</v>
      </c>
      <c r="M115" s="25">
        <f t="shared" si="41"/>
        <v>-10.170177725288795</v>
      </c>
      <c r="O115" s="25">
        <f t="shared" si="42"/>
        <v>-0.61021066351732145</v>
      </c>
      <c r="P115" s="25">
        <f t="shared" si="42"/>
        <v>-9.559967061771431</v>
      </c>
      <c r="R115" s="25">
        <f t="shared" si="43"/>
        <v>-0.57359802370628188</v>
      </c>
      <c r="S115" s="25">
        <f t="shared" si="43"/>
        <v>-8.9863690380650496</v>
      </c>
      <c r="U115" s="25">
        <f t="shared" si="44"/>
        <v>-0.53918214228390582</v>
      </c>
      <c r="V115" s="25">
        <f t="shared" si="44"/>
        <v>-8.4471868957809875</v>
      </c>
    </row>
    <row r="116" spans="1:22" ht="12.75" x14ac:dyDescent="0.2">
      <c r="A116" s="63"/>
      <c r="B116" s="41" t="s">
        <v>57</v>
      </c>
      <c r="C116" s="60"/>
      <c r="D116" s="60"/>
      <c r="E116" s="61"/>
      <c r="F116" s="25">
        <f t="shared" si="39"/>
        <v>0</v>
      </c>
      <c r="G116" s="25">
        <f t="shared" si="39"/>
        <v>0</v>
      </c>
      <c r="H116" s="49"/>
      <c r="I116" s="25">
        <f t="shared" si="40"/>
        <v>0</v>
      </c>
      <c r="J116" s="25">
        <f t="shared" si="40"/>
        <v>0</v>
      </c>
      <c r="K116" s="28"/>
      <c r="L116" s="25">
        <f t="shared" si="41"/>
        <v>0</v>
      </c>
      <c r="M116" s="25">
        <f t="shared" si="41"/>
        <v>0</v>
      </c>
      <c r="O116" s="25">
        <f t="shared" si="42"/>
        <v>0</v>
      </c>
      <c r="P116" s="25">
        <f t="shared" si="42"/>
        <v>0</v>
      </c>
      <c r="R116" s="25">
        <f t="shared" si="43"/>
        <v>0</v>
      </c>
      <c r="S116" s="25">
        <f t="shared" si="43"/>
        <v>0</v>
      </c>
      <c r="U116" s="25">
        <f t="shared" si="44"/>
        <v>0</v>
      </c>
      <c r="V116" s="25">
        <f t="shared" si="44"/>
        <v>0</v>
      </c>
    </row>
    <row r="117" spans="1:22" ht="13.5" thickBot="1" x14ac:dyDescent="0.25">
      <c r="B117" s="42" t="s">
        <v>14</v>
      </c>
      <c r="C117" s="62"/>
      <c r="D117" s="62"/>
      <c r="E117" s="62"/>
      <c r="F117" s="31">
        <f t="shared" ref="F117" si="45">SUM(F87:F116)</f>
        <v>435.86778500000003</v>
      </c>
      <c r="G117" s="31">
        <f t="shared" ref="G117" si="46">SUM(G87:G116)</f>
        <v>435.8677849999998</v>
      </c>
      <c r="H117" s="62"/>
      <c r="I117" s="31">
        <f t="shared" ref="I117" si="47">SUM(I87:I116)</f>
        <v>40.49246565</v>
      </c>
      <c r="J117" s="31">
        <f t="shared" ref="J117" si="48">SUM(J87:J116)</f>
        <v>-40.492465649999986</v>
      </c>
      <c r="K117" s="19"/>
      <c r="L117" s="31">
        <f t="shared" ref="L117" si="49">SUM(L87:L116)</f>
        <v>-7.5849668811000086</v>
      </c>
      <c r="M117" s="31">
        <f t="shared" ref="M117" si="50">SUM(M87:M116)</f>
        <v>-32.907498768899828</v>
      </c>
      <c r="O117" s="31">
        <f t="shared" ref="O117" si="51">SUM(O87:O116)</f>
        <v>-4.1890838131109707</v>
      </c>
      <c r="P117" s="31">
        <f t="shared" ref="P117" si="52">SUM(P87:P116)</f>
        <v>-28.718414955788848</v>
      </c>
      <c r="R117" s="31">
        <f t="shared" ref="R117" si="53">SUM(R87:R116)</f>
        <v>-3.1424630633724115</v>
      </c>
      <c r="S117" s="31">
        <f t="shared" ref="S117" si="54">SUM(S87:S116)</f>
        <v>-25.575951892416292</v>
      </c>
      <c r="U117" s="31">
        <f t="shared" ref="U117" si="55">SUM(U87:U116)</f>
        <v>-2.5147183938047712</v>
      </c>
      <c r="V117" s="31">
        <f>SUM(V87:V116)</f>
        <v>-23.061233498611358</v>
      </c>
    </row>
    <row r="118" spans="1:22" ht="12" thickTop="1" x14ac:dyDescent="0.2">
      <c r="D118" s="38"/>
      <c r="E118" s="38"/>
      <c r="F118" s="38"/>
      <c r="K118" s="1"/>
      <c r="L118" s="1"/>
      <c r="M118" s="1"/>
    </row>
  </sheetData>
  <mergeCells count="1">
    <mergeCell ref="B1:V1"/>
  </mergeCells>
  <pageMargins left="1.2" right="0.7" top="1.25" bottom="0.75" header="0.3" footer="0.3"/>
  <pageSetup scale="46" orientation="portrait" r:id="rId1"/>
  <ignoredErrors>
    <ignoredError sqref="H36 H38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4"/>
  <sheetViews>
    <sheetView showGridLines="0" zoomScaleNormal="100" workbookViewId="0">
      <selection activeCell="Y10" sqref="Y10"/>
    </sheetView>
  </sheetViews>
  <sheetFormatPr defaultColWidth="9.140625" defaultRowHeight="11.25" x14ac:dyDescent="0.2"/>
  <cols>
    <col min="1" max="1" width="0.85546875" style="1" customWidth="1"/>
    <col min="2" max="2" width="7.5703125" style="1" customWidth="1"/>
    <col min="3" max="3" width="7.42578125" style="1" bestFit="1" customWidth="1"/>
    <col min="4" max="4" width="7" style="1" bestFit="1" customWidth="1"/>
    <col min="5" max="5" width="8.42578125" style="1" bestFit="1" customWidth="1"/>
    <col min="6" max="6" width="10.28515625" style="1" bestFit="1" customWidth="1"/>
    <col min="7" max="7" width="9.7109375" style="1" bestFit="1" customWidth="1"/>
    <col min="8" max="8" width="8.140625" style="1" bestFit="1" customWidth="1"/>
    <col min="9" max="9" width="8.42578125" style="1" bestFit="1" customWidth="1"/>
    <col min="10" max="10" width="10.5703125" style="1" bestFit="1" customWidth="1"/>
    <col min="11" max="11" width="1.140625" style="12" customWidth="1"/>
    <col min="12" max="12" width="8.42578125" style="12" bestFit="1" customWidth="1"/>
    <col min="13" max="13" width="9.140625" style="12" bestFit="1" customWidth="1"/>
    <col min="14" max="14" width="0.85546875" style="1" customWidth="1"/>
    <col min="15" max="15" width="9.28515625" style="1" bestFit="1" customWidth="1"/>
    <col min="16" max="16" width="9.85546875" style="1" bestFit="1" customWidth="1"/>
    <col min="17" max="17" width="1" style="1" customWidth="1"/>
    <col min="18" max="18" width="9.28515625" style="1" bestFit="1" customWidth="1"/>
    <col min="19" max="19" width="9.85546875" style="1" bestFit="1" customWidth="1"/>
    <col min="20" max="20" width="0.7109375" style="1" customWidth="1"/>
    <col min="21" max="21" width="9.28515625" style="1" bestFit="1" customWidth="1"/>
    <col min="22" max="22" width="9.85546875" style="1" bestFit="1" customWidth="1"/>
    <col min="23" max="23" width="3.7109375" style="1" customWidth="1"/>
    <col min="24" max="16384" width="9.140625" style="1"/>
  </cols>
  <sheetData>
    <row r="1" spans="1:22" ht="13.15" customHeight="1" x14ac:dyDescent="0.2">
      <c r="B1" s="147" t="s">
        <v>16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</row>
    <row r="2" spans="1:22" ht="12.75" x14ac:dyDescent="0.2"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</row>
    <row r="3" spans="1:22" ht="12.75" x14ac:dyDescent="0.2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24</v>
      </c>
      <c r="K3" s="1"/>
      <c r="L3" s="5" t="s">
        <v>25</v>
      </c>
      <c r="M3" s="5" t="s">
        <v>26</v>
      </c>
      <c r="O3" s="5" t="s">
        <v>27</v>
      </c>
      <c r="P3" s="5" t="s">
        <v>28</v>
      </c>
      <c r="R3" s="5" t="s">
        <v>29</v>
      </c>
      <c r="S3" s="5" t="s">
        <v>30</v>
      </c>
      <c r="U3" s="5" t="s">
        <v>31</v>
      </c>
      <c r="V3" s="5" t="s">
        <v>35</v>
      </c>
    </row>
    <row r="4" spans="1:22" ht="12.75" x14ac:dyDescent="0.2">
      <c r="B4" s="5"/>
      <c r="C4" s="5"/>
      <c r="D4" s="5"/>
      <c r="E4" s="5"/>
      <c r="F4" s="5"/>
      <c r="G4" s="5"/>
      <c r="H4" s="5"/>
      <c r="I4" s="5"/>
      <c r="J4" s="5"/>
      <c r="K4" s="1"/>
      <c r="L4" s="5"/>
      <c r="M4" s="5"/>
      <c r="O4" s="5"/>
      <c r="P4" s="5"/>
      <c r="R4" s="5"/>
      <c r="S4" s="5"/>
      <c r="U4" s="5"/>
      <c r="V4" s="5"/>
    </row>
    <row r="5" spans="1:22" ht="12.75" x14ac:dyDescent="0.2">
      <c r="B5" s="3" t="s">
        <v>59</v>
      </c>
      <c r="C5" s="5"/>
      <c r="D5" s="5"/>
      <c r="E5" s="5"/>
      <c r="F5" s="5"/>
      <c r="G5" s="5"/>
      <c r="H5" s="5"/>
      <c r="I5" s="5"/>
      <c r="J5" s="5"/>
      <c r="K5" s="1"/>
      <c r="L5" s="5"/>
      <c r="M5" s="5"/>
      <c r="O5" s="5"/>
      <c r="P5" s="5"/>
      <c r="R5" s="5"/>
      <c r="S5" s="5"/>
      <c r="U5" s="5"/>
      <c r="V5" s="5"/>
    </row>
    <row r="6" spans="1:22" ht="12.75" x14ac:dyDescent="0.2">
      <c r="B6" s="6"/>
      <c r="C6" s="7"/>
      <c r="D6" s="7"/>
      <c r="E6" s="7"/>
      <c r="F6" s="7"/>
      <c r="G6" s="4"/>
      <c r="H6" s="4"/>
      <c r="I6" s="4"/>
      <c r="J6" s="4"/>
      <c r="K6" s="1"/>
      <c r="L6" s="1"/>
      <c r="M6" s="1"/>
    </row>
    <row r="7" spans="1:22" ht="12.75" x14ac:dyDescent="0.2">
      <c r="B7" s="8"/>
      <c r="C7" s="9" t="s">
        <v>8</v>
      </c>
      <c r="D7" s="8"/>
      <c r="E7" s="8"/>
      <c r="F7" s="11" t="s">
        <v>21</v>
      </c>
      <c r="G7" s="11" t="s">
        <v>18</v>
      </c>
      <c r="H7" s="8"/>
      <c r="I7" s="10">
        <v>2019</v>
      </c>
      <c r="J7" s="11">
        <v>2019</v>
      </c>
      <c r="L7" s="10">
        <v>2020</v>
      </c>
      <c r="M7" s="11">
        <v>2020</v>
      </c>
      <c r="O7" s="10">
        <v>2021</v>
      </c>
      <c r="P7" s="11">
        <v>2021</v>
      </c>
      <c r="R7" s="10">
        <v>2022</v>
      </c>
      <c r="S7" s="11">
        <v>2022</v>
      </c>
      <c r="U7" s="10">
        <v>2023</v>
      </c>
      <c r="V7" s="11">
        <v>2023</v>
      </c>
    </row>
    <row r="8" spans="1:22" ht="12.75" x14ac:dyDescent="0.2">
      <c r="B8" s="15" t="s">
        <v>11</v>
      </c>
      <c r="C8" s="13" t="s">
        <v>9</v>
      </c>
      <c r="D8" s="15" t="s">
        <v>17</v>
      </c>
      <c r="E8" s="14" t="s">
        <v>32</v>
      </c>
      <c r="F8" s="14" t="s">
        <v>22</v>
      </c>
      <c r="G8" s="14" t="s">
        <v>19</v>
      </c>
      <c r="H8" s="14" t="s">
        <v>10</v>
      </c>
      <c r="I8" s="14" t="s">
        <v>11</v>
      </c>
      <c r="J8" s="14" t="s">
        <v>20</v>
      </c>
      <c r="L8" s="14" t="s">
        <v>11</v>
      </c>
      <c r="M8" s="14" t="s">
        <v>20</v>
      </c>
      <c r="O8" s="14" t="s">
        <v>11</v>
      </c>
      <c r="P8" s="14" t="s">
        <v>20</v>
      </c>
      <c r="R8" s="14" t="s">
        <v>11</v>
      </c>
      <c r="S8" s="14" t="s">
        <v>20</v>
      </c>
      <c r="U8" s="14" t="s">
        <v>11</v>
      </c>
      <c r="V8" s="14" t="s">
        <v>20</v>
      </c>
    </row>
    <row r="9" spans="1:22" ht="12.75" x14ac:dyDescent="0.2">
      <c r="B9" s="16" t="s">
        <v>23</v>
      </c>
      <c r="C9" s="17" t="s">
        <v>15</v>
      </c>
      <c r="D9" s="16" t="s">
        <v>12</v>
      </c>
      <c r="E9" s="16" t="s">
        <v>33</v>
      </c>
      <c r="F9" s="18" t="s">
        <v>34</v>
      </c>
      <c r="G9" s="18" t="s">
        <v>36</v>
      </c>
      <c r="H9" s="18" t="s">
        <v>13</v>
      </c>
      <c r="I9" s="16" t="s">
        <v>37</v>
      </c>
      <c r="J9" s="16" t="s">
        <v>38</v>
      </c>
      <c r="K9" s="19"/>
      <c r="L9" s="16" t="s">
        <v>39</v>
      </c>
      <c r="M9" s="16" t="s">
        <v>40</v>
      </c>
      <c r="O9" s="16" t="s">
        <v>41</v>
      </c>
      <c r="P9" s="16" t="s">
        <v>42</v>
      </c>
      <c r="R9" s="16" t="s">
        <v>43</v>
      </c>
      <c r="S9" s="16" t="s">
        <v>44</v>
      </c>
      <c r="U9" s="16" t="s">
        <v>45</v>
      </c>
      <c r="V9" s="16" t="s">
        <v>46</v>
      </c>
    </row>
    <row r="10" spans="1:22" ht="12.75" x14ac:dyDescent="0.2">
      <c r="B10" s="11"/>
      <c r="C10" s="21"/>
      <c r="D10" s="22"/>
      <c r="E10" s="22"/>
      <c r="F10" s="22"/>
      <c r="G10" s="22"/>
      <c r="H10" s="14"/>
      <c r="I10" s="22"/>
      <c r="J10" s="8"/>
      <c r="K10" s="19"/>
      <c r="L10" s="8"/>
      <c r="M10" s="8"/>
      <c r="O10" s="8"/>
      <c r="P10" s="8"/>
      <c r="R10" s="8"/>
      <c r="S10" s="8"/>
      <c r="U10" s="8"/>
      <c r="V10" s="8"/>
    </row>
    <row r="11" spans="1:22" ht="12.75" x14ac:dyDescent="0.2">
      <c r="A11" s="23"/>
      <c r="B11" s="41">
        <v>1</v>
      </c>
      <c r="C11" s="25">
        <v>1036.324014</v>
      </c>
      <c r="D11" s="25">
        <v>0</v>
      </c>
      <c r="E11" s="40">
        <v>0.5</v>
      </c>
      <c r="F11" s="25">
        <f>D11*E11</f>
        <v>0</v>
      </c>
      <c r="G11" s="25">
        <f>C11+F11</f>
        <v>1036.324014</v>
      </c>
      <c r="H11" s="26">
        <v>0.04</v>
      </c>
      <c r="I11" s="27">
        <f>G11*H11</f>
        <v>41.452960560000001</v>
      </c>
      <c r="J11" s="25">
        <f>C11+D11-I11</f>
        <v>994.87105344000008</v>
      </c>
      <c r="K11" s="28"/>
      <c r="L11" s="39">
        <f>J11*H11</f>
        <v>39.794842137600007</v>
      </c>
      <c r="M11" s="25">
        <f>J11-L11</f>
        <v>955.07621130240011</v>
      </c>
      <c r="O11" s="39">
        <f>M11*H11</f>
        <v>38.203048452096006</v>
      </c>
      <c r="P11" s="25">
        <f>M11-O11</f>
        <v>916.87316285030408</v>
      </c>
      <c r="R11" s="39">
        <f>P11*H11</f>
        <v>36.674926514012164</v>
      </c>
      <c r="S11" s="25">
        <f>P11-R11</f>
        <v>880.19823633629187</v>
      </c>
      <c r="U11" s="39">
        <f>S11*H11</f>
        <v>35.207929453451676</v>
      </c>
      <c r="V11" s="25">
        <f>S11-U11</f>
        <v>844.99030688284017</v>
      </c>
    </row>
    <row r="12" spans="1:22" ht="12.75" x14ac:dyDescent="0.2">
      <c r="A12" s="23"/>
      <c r="B12" s="41">
        <v>1</v>
      </c>
      <c r="C12" s="25">
        <v>119.68833056798599</v>
      </c>
      <c r="D12" s="25">
        <v>15.93302319421247</v>
      </c>
      <c r="E12" s="40">
        <v>0.5</v>
      </c>
      <c r="F12" s="25">
        <f t="shared" ref="F12:F31" si="0">D12*E12</f>
        <v>7.9665115971062352</v>
      </c>
      <c r="G12" s="25">
        <f t="shared" ref="G12:G32" si="1">C12+F12</f>
        <v>127.65484216509222</v>
      </c>
      <c r="H12" s="26">
        <v>0.06</v>
      </c>
      <c r="I12" s="27">
        <f t="shared" ref="I12:I32" si="2">G12*H12</f>
        <v>7.6592905299055332</v>
      </c>
      <c r="J12" s="25">
        <f t="shared" ref="J12:J32" si="3">C12+D12-I12</f>
        <v>127.96206323229292</v>
      </c>
      <c r="K12" s="28"/>
      <c r="L12" s="39">
        <f t="shared" ref="L12:L32" si="4">J12*H12</f>
        <v>7.6777237939375746</v>
      </c>
      <c r="M12" s="25">
        <f t="shared" ref="M12:M32" si="5">J12-L12</f>
        <v>120.28433943835535</v>
      </c>
      <c r="O12" s="39">
        <f t="shared" ref="O12:O32" si="6">M12*H12</f>
        <v>7.2170603663013209</v>
      </c>
      <c r="P12" s="25">
        <f t="shared" ref="P12:P32" si="7">M12-O12</f>
        <v>113.06727907205402</v>
      </c>
      <c r="R12" s="39">
        <f t="shared" ref="R12:R32" si="8">P12*H12</f>
        <v>6.7840367443232408</v>
      </c>
      <c r="S12" s="25">
        <f t="shared" ref="S12:S32" si="9">P12-R12</f>
        <v>106.28324232773078</v>
      </c>
      <c r="U12" s="39">
        <f t="shared" ref="U12:U32" si="10">S12*H12</f>
        <v>6.3769945396638459</v>
      </c>
      <c r="V12" s="25">
        <f t="shared" ref="V12:V32" si="11">S12-U12</f>
        <v>99.906247788066935</v>
      </c>
    </row>
    <row r="13" spans="1:22" ht="12.75" x14ac:dyDescent="0.2">
      <c r="A13" s="23"/>
      <c r="B13" s="41">
        <v>2</v>
      </c>
      <c r="C13" s="25">
        <v>101.803849</v>
      </c>
      <c r="D13" s="25">
        <v>0</v>
      </c>
      <c r="E13" s="40">
        <v>0.5</v>
      </c>
      <c r="F13" s="25">
        <f t="shared" si="0"/>
        <v>0</v>
      </c>
      <c r="G13" s="25">
        <f t="shared" si="1"/>
        <v>101.803849</v>
      </c>
      <c r="H13" s="26">
        <v>0.06</v>
      </c>
      <c r="I13" s="27">
        <f t="shared" si="2"/>
        <v>6.1082309399999994</v>
      </c>
      <c r="J13" s="25">
        <f t="shared" si="3"/>
        <v>95.695618060000001</v>
      </c>
      <c r="K13" s="28"/>
      <c r="L13" s="39">
        <f t="shared" si="4"/>
        <v>5.7417370835999995</v>
      </c>
      <c r="M13" s="25">
        <f t="shared" si="5"/>
        <v>89.953880976400001</v>
      </c>
      <c r="O13" s="39">
        <f t="shared" si="6"/>
        <v>5.3972328585840001</v>
      </c>
      <c r="P13" s="25">
        <f t="shared" si="7"/>
        <v>84.556648117815996</v>
      </c>
      <c r="R13" s="39">
        <f t="shared" si="8"/>
        <v>5.0733988870689597</v>
      </c>
      <c r="S13" s="25">
        <f t="shared" si="9"/>
        <v>79.483249230747035</v>
      </c>
      <c r="U13" s="39">
        <f t="shared" si="10"/>
        <v>4.768994953844822</v>
      </c>
      <c r="V13" s="25">
        <f t="shared" si="11"/>
        <v>74.71425427690221</v>
      </c>
    </row>
    <row r="14" spans="1:22" ht="12.75" x14ac:dyDescent="0.2">
      <c r="A14" s="23"/>
      <c r="B14" s="41">
        <v>3</v>
      </c>
      <c r="C14" s="25">
        <v>3.14663</v>
      </c>
      <c r="D14" s="25">
        <v>0</v>
      </c>
      <c r="E14" s="40">
        <v>0.5</v>
      </c>
      <c r="F14" s="25">
        <f t="shared" si="0"/>
        <v>0</v>
      </c>
      <c r="G14" s="25">
        <f t="shared" si="1"/>
        <v>3.14663</v>
      </c>
      <c r="H14" s="26">
        <v>0.05</v>
      </c>
      <c r="I14" s="27">
        <f t="shared" si="2"/>
        <v>0.15733150000000001</v>
      </c>
      <c r="J14" s="25">
        <f t="shared" si="3"/>
        <v>2.9892984999999999</v>
      </c>
      <c r="K14" s="28"/>
      <c r="L14" s="39">
        <f t="shared" si="4"/>
        <v>0.149464925</v>
      </c>
      <c r="M14" s="25">
        <f t="shared" si="5"/>
        <v>2.8398335749999997</v>
      </c>
      <c r="O14" s="39">
        <f t="shared" si="6"/>
        <v>0.14199167874999999</v>
      </c>
      <c r="P14" s="25">
        <f t="shared" si="7"/>
        <v>2.6978418962499995</v>
      </c>
      <c r="R14" s="39">
        <f t="shared" si="8"/>
        <v>0.13489209481249997</v>
      </c>
      <c r="S14" s="25">
        <f t="shared" si="9"/>
        <v>2.5629498014374996</v>
      </c>
      <c r="U14" s="39">
        <f t="shared" si="10"/>
        <v>0.12814749007187498</v>
      </c>
      <c r="V14" s="25">
        <f t="shared" si="11"/>
        <v>2.4348023113656247</v>
      </c>
    </row>
    <row r="15" spans="1:22" ht="12.75" x14ac:dyDescent="0.2">
      <c r="A15" s="23"/>
      <c r="B15" s="41">
        <v>6</v>
      </c>
      <c r="C15" s="25">
        <v>9.1864000000000001E-2</v>
      </c>
      <c r="D15" s="25">
        <v>0</v>
      </c>
      <c r="E15" s="40">
        <v>0.5</v>
      </c>
      <c r="F15" s="25">
        <f t="shared" si="0"/>
        <v>0</v>
      </c>
      <c r="G15" s="25">
        <f t="shared" si="1"/>
        <v>9.1864000000000001E-2</v>
      </c>
      <c r="H15" s="26">
        <v>0.1</v>
      </c>
      <c r="I15" s="27">
        <f t="shared" si="2"/>
        <v>9.1864000000000008E-3</v>
      </c>
      <c r="J15" s="25">
        <f t="shared" si="3"/>
        <v>8.2677600000000004E-2</v>
      </c>
      <c r="K15" s="28"/>
      <c r="L15" s="39">
        <f t="shared" si="4"/>
        <v>8.2677600000000007E-3</v>
      </c>
      <c r="M15" s="25">
        <f t="shared" si="5"/>
        <v>7.4409840000000005E-2</v>
      </c>
      <c r="O15" s="39">
        <f t="shared" si="6"/>
        <v>7.4409840000000012E-3</v>
      </c>
      <c r="P15" s="25">
        <f t="shared" si="7"/>
        <v>6.6968856000000007E-2</v>
      </c>
      <c r="R15" s="39">
        <f t="shared" si="8"/>
        <v>6.6968856000000007E-3</v>
      </c>
      <c r="S15" s="25">
        <f t="shared" si="9"/>
        <v>6.0271970400000006E-2</v>
      </c>
      <c r="U15" s="39">
        <f t="shared" si="10"/>
        <v>6.0271970400000013E-3</v>
      </c>
      <c r="V15" s="25">
        <f t="shared" si="11"/>
        <v>5.4244773360000005E-2</v>
      </c>
    </row>
    <row r="16" spans="1:22" ht="12.75" x14ac:dyDescent="0.2">
      <c r="A16" s="23"/>
      <c r="B16" s="41">
        <v>8</v>
      </c>
      <c r="C16" s="25">
        <v>201.40678079178082</v>
      </c>
      <c r="D16" s="25">
        <v>22.182715000000002</v>
      </c>
      <c r="E16" s="40">
        <v>0.5</v>
      </c>
      <c r="F16" s="25">
        <f t="shared" si="0"/>
        <v>11.091357500000001</v>
      </c>
      <c r="G16" s="25">
        <f t="shared" si="1"/>
        <v>212.49813829178083</v>
      </c>
      <c r="H16" s="26">
        <v>0.2</v>
      </c>
      <c r="I16" s="27">
        <f t="shared" si="2"/>
        <v>42.499627658356168</v>
      </c>
      <c r="J16" s="25">
        <f t="shared" si="3"/>
        <v>181.08986813342466</v>
      </c>
      <c r="K16" s="28"/>
      <c r="L16" s="39">
        <f t="shared" si="4"/>
        <v>36.21797362668493</v>
      </c>
      <c r="M16" s="25">
        <f t="shared" si="5"/>
        <v>144.87189450673972</v>
      </c>
      <c r="O16" s="39">
        <f t="shared" si="6"/>
        <v>28.974378901347947</v>
      </c>
      <c r="P16" s="25">
        <f t="shared" si="7"/>
        <v>115.89751560539177</v>
      </c>
      <c r="R16" s="39">
        <f t="shared" si="8"/>
        <v>23.179503121078355</v>
      </c>
      <c r="S16" s="25">
        <f t="shared" si="9"/>
        <v>92.718012484313419</v>
      </c>
      <c r="U16" s="39">
        <f t="shared" si="10"/>
        <v>18.543602496862686</v>
      </c>
      <c r="V16" s="25">
        <f t="shared" si="11"/>
        <v>74.17440998745073</v>
      </c>
    </row>
    <row r="17" spans="1:22" ht="11.45" hidden="1" customHeight="1" x14ac:dyDescent="0.2">
      <c r="A17" s="23"/>
      <c r="B17" s="41">
        <v>8</v>
      </c>
      <c r="C17" s="25">
        <v>0</v>
      </c>
      <c r="D17" s="25">
        <v>0</v>
      </c>
      <c r="E17" s="40">
        <v>0.5</v>
      </c>
      <c r="F17" s="25">
        <f t="shared" si="0"/>
        <v>0</v>
      </c>
      <c r="G17" s="25">
        <f t="shared" si="1"/>
        <v>0</v>
      </c>
      <c r="H17" s="26">
        <v>0.2</v>
      </c>
      <c r="I17" s="27">
        <f t="shared" si="2"/>
        <v>0</v>
      </c>
      <c r="J17" s="25">
        <f t="shared" si="3"/>
        <v>0</v>
      </c>
      <c r="K17" s="28"/>
      <c r="L17" s="39">
        <f t="shared" si="4"/>
        <v>0</v>
      </c>
      <c r="M17" s="25">
        <f t="shared" si="5"/>
        <v>0</v>
      </c>
      <c r="O17" s="39">
        <f t="shared" si="6"/>
        <v>0</v>
      </c>
      <c r="P17" s="25">
        <f t="shared" si="7"/>
        <v>0</v>
      </c>
      <c r="R17" s="39">
        <f t="shared" si="8"/>
        <v>0</v>
      </c>
      <c r="S17" s="25">
        <f t="shared" si="9"/>
        <v>0</v>
      </c>
      <c r="U17" s="39">
        <f t="shared" si="10"/>
        <v>0</v>
      </c>
      <c r="V17" s="25">
        <f t="shared" si="11"/>
        <v>0</v>
      </c>
    </row>
    <row r="18" spans="1:22" ht="11.45" hidden="1" customHeight="1" x14ac:dyDescent="0.2">
      <c r="A18" s="23"/>
      <c r="B18" s="41">
        <v>9</v>
      </c>
      <c r="C18" s="25">
        <v>0</v>
      </c>
      <c r="D18" s="25">
        <v>0</v>
      </c>
      <c r="E18" s="40">
        <v>0.5</v>
      </c>
      <c r="F18" s="25">
        <f t="shared" si="0"/>
        <v>0</v>
      </c>
      <c r="G18" s="25">
        <f t="shared" si="1"/>
        <v>0</v>
      </c>
      <c r="H18" s="26">
        <v>0.25</v>
      </c>
      <c r="I18" s="27">
        <f t="shared" si="2"/>
        <v>0</v>
      </c>
      <c r="J18" s="25">
        <f t="shared" si="3"/>
        <v>0</v>
      </c>
      <c r="K18" s="28"/>
      <c r="L18" s="39">
        <f t="shared" si="4"/>
        <v>0</v>
      </c>
      <c r="M18" s="25">
        <f t="shared" si="5"/>
        <v>0</v>
      </c>
      <c r="O18" s="39">
        <f t="shared" si="6"/>
        <v>0</v>
      </c>
      <c r="P18" s="25">
        <f t="shared" si="7"/>
        <v>0</v>
      </c>
      <c r="R18" s="39">
        <f t="shared" si="8"/>
        <v>0</v>
      </c>
      <c r="S18" s="25">
        <f t="shared" si="9"/>
        <v>0</v>
      </c>
      <c r="U18" s="39">
        <f t="shared" si="10"/>
        <v>0</v>
      </c>
      <c r="V18" s="25">
        <f t="shared" si="11"/>
        <v>0</v>
      </c>
    </row>
    <row r="19" spans="1:22" ht="12.75" x14ac:dyDescent="0.2">
      <c r="A19" s="23"/>
      <c r="B19" s="41">
        <v>10</v>
      </c>
      <c r="C19" s="25">
        <v>15.461460000000001</v>
      </c>
      <c r="D19" s="25">
        <v>9.6046200000000006</v>
      </c>
      <c r="E19" s="40">
        <v>0.5</v>
      </c>
      <c r="F19" s="25">
        <f t="shared" si="0"/>
        <v>4.8023100000000003</v>
      </c>
      <c r="G19" s="25">
        <f t="shared" si="1"/>
        <v>20.263770000000001</v>
      </c>
      <c r="H19" s="26">
        <v>0.3</v>
      </c>
      <c r="I19" s="27">
        <f t="shared" si="2"/>
        <v>6.0791310000000003</v>
      </c>
      <c r="J19" s="25">
        <f t="shared" si="3"/>
        <v>18.986948999999999</v>
      </c>
      <c r="K19" s="28"/>
      <c r="L19" s="39">
        <f t="shared" si="4"/>
        <v>5.6960846999999992</v>
      </c>
      <c r="M19" s="25">
        <f t="shared" si="5"/>
        <v>13.290864299999999</v>
      </c>
      <c r="O19" s="39">
        <f t="shared" si="6"/>
        <v>3.9872592899999995</v>
      </c>
      <c r="P19" s="25">
        <f t="shared" si="7"/>
        <v>9.3036050100000001</v>
      </c>
      <c r="R19" s="39">
        <f t="shared" si="8"/>
        <v>2.791081503</v>
      </c>
      <c r="S19" s="25">
        <f t="shared" si="9"/>
        <v>6.512523507</v>
      </c>
      <c r="U19" s="39">
        <f t="shared" si="10"/>
        <v>1.9537570520999998</v>
      </c>
      <c r="V19" s="25">
        <f t="shared" si="11"/>
        <v>4.5587664549000007</v>
      </c>
    </row>
    <row r="20" spans="1:22" ht="12.75" x14ac:dyDescent="0.2">
      <c r="A20" s="23"/>
      <c r="B20" s="41">
        <v>14.1</v>
      </c>
      <c r="C20" s="25">
        <v>5.6419382657534252</v>
      </c>
      <c r="D20" s="25">
        <v>14.909488</v>
      </c>
      <c r="E20" s="40">
        <v>0.5</v>
      </c>
      <c r="F20" s="25">
        <f t="shared" si="0"/>
        <v>7.4547439999999998</v>
      </c>
      <c r="G20" s="25">
        <f t="shared" si="1"/>
        <v>13.096682265753426</v>
      </c>
      <c r="H20" s="26">
        <v>0.05</v>
      </c>
      <c r="I20" s="27">
        <f t="shared" si="2"/>
        <v>0.65483411328767138</v>
      </c>
      <c r="J20" s="25">
        <f t="shared" si="3"/>
        <v>19.896592152465754</v>
      </c>
      <c r="K20" s="28"/>
      <c r="L20" s="39">
        <f t="shared" si="4"/>
        <v>0.99482960762328776</v>
      </c>
      <c r="M20" s="25">
        <f t="shared" si="5"/>
        <v>18.901762544842466</v>
      </c>
      <c r="O20" s="39">
        <f t="shared" si="6"/>
        <v>0.94508812724212332</v>
      </c>
      <c r="P20" s="25">
        <f t="shared" si="7"/>
        <v>17.956674417600343</v>
      </c>
      <c r="R20" s="39">
        <f t="shared" si="8"/>
        <v>0.89783372088001723</v>
      </c>
      <c r="S20" s="25">
        <f t="shared" si="9"/>
        <v>17.058840696720328</v>
      </c>
      <c r="U20" s="39">
        <f t="shared" si="10"/>
        <v>0.85294203483601638</v>
      </c>
      <c r="V20" s="25">
        <f t="shared" si="11"/>
        <v>16.205898661884312</v>
      </c>
    </row>
    <row r="21" spans="1:22" ht="12.75" x14ac:dyDescent="0.2">
      <c r="A21" s="23"/>
      <c r="B21" s="41">
        <v>14.1</v>
      </c>
      <c r="C21" s="25">
        <v>19.174115936484178</v>
      </c>
      <c r="D21" s="25">
        <v>0</v>
      </c>
      <c r="E21" s="40">
        <v>0.5</v>
      </c>
      <c r="F21" s="25">
        <f t="shared" si="0"/>
        <v>0</v>
      </c>
      <c r="G21" s="25">
        <f t="shared" si="1"/>
        <v>19.174115936484178</v>
      </c>
      <c r="H21" s="26">
        <v>7.0000000000000007E-2</v>
      </c>
      <c r="I21" s="27">
        <f t="shared" si="2"/>
        <v>1.3421881155538926</v>
      </c>
      <c r="J21" s="25">
        <f t="shared" si="3"/>
        <v>17.831927820930286</v>
      </c>
      <c r="K21" s="28"/>
      <c r="L21" s="39">
        <f t="shared" si="4"/>
        <v>1.2482349474651202</v>
      </c>
      <c r="M21" s="25">
        <f t="shared" si="5"/>
        <v>16.583692873465164</v>
      </c>
      <c r="O21" s="39">
        <f t="shared" si="6"/>
        <v>1.1608585011425616</v>
      </c>
      <c r="P21" s="25">
        <f t="shared" si="7"/>
        <v>15.422834372322603</v>
      </c>
      <c r="R21" s="39">
        <f t="shared" si="8"/>
        <v>1.0795984060625823</v>
      </c>
      <c r="S21" s="25">
        <f t="shared" si="9"/>
        <v>14.343235966260021</v>
      </c>
      <c r="U21" s="39">
        <f t="shared" si="10"/>
        <v>1.0040265176382015</v>
      </c>
      <c r="V21" s="25">
        <f t="shared" si="11"/>
        <v>13.339209448621819</v>
      </c>
    </row>
    <row r="22" spans="1:22" ht="12.75" x14ac:dyDescent="0.2">
      <c r="A22" s="23"/>
      <c r="B22" s="41">
        <v>17</v>
      </c>
      <c r="C22" s="25">
        <v>0.57420899999999997</v>
      </c>
      <c r="D22" s="25">
        <v>0</v>
      </c>
      <c r="E22" s="40">
        <v>0.5</v>
      </c>
      <c r="F22" s="25">
        <f t="shared" si="0"/>
        <v>0</v>
      </c>
      <c r="G22" s="25">
        <f t="shared" si="1"/>
        <v>0.57420899999999997</v>
      </c>
      <c r="H22" s="26">
        <v>0.08</v>
      </c>
      <c r="I22" s="27">
        <f t="shared" si="2"/>
        <v>4.593672E-2</v>
      </c>
      <c r="J22" s="25">
        <f t="shared" si="3"/>
        <v>0.52827227999999993</v>
      </c>
      <c r="K22" s="28"/>
      <c r="L22" s="39">
        <f t="shared" si="4"/>
        <v>4.2261782399999996E-2</v>
      </c>
      <c r="M22" s="25">
        <f t="shared" si="5"/>
        <v>0.48601049759999992</v>
      </c>
      <c r="O22" s="39">
        <f t="shared" si="6"/>
        <v>3.8880839807999994E-2</v>
      </c>
      <c r="P22" s="25">
        <f t="shared" si="7"/>
        <v>0.44712965779199992</v>
      </c>
      <c r="R22" s="39">
        <f t="shared" si="8"/>
        <v>3.5770372623359997E-2</v>
      </c>
      <c r="S22" s="25">
        <f t="shared" si="9"/>
        <v>0.41135928516863995</v>
      </c>
      <c r="U22" s="39">
        <f t="shared" si="10"/>
        <v>3.2908742813491196E-2</v>
      </c>
      <c r="V22" s="25">
        <f t="shared" si="11"/>
        <v>0.37845054235514874</v>
      </c>
    </row>
    <row r="23" spans="1:22" ht="11.45" hidden="1" customHeight="1" x14ac:dyDescent="0.2">
      <c r="A23" s="23"/>
      <c r="B23" s="41">
        <v>22</v>
      </c>
      <c r="C23" s="25">
        <v>0</v>
      </c>
      <c r="D23" s="25">
        <v>0</v>
      </c>
      <c r="E23" s="40">
        <v>0.5</v>
      </c>
      <c r="F23" s="25">
        <f t="shared" si="0"/>
        <v>0</v>
      </c>
      <c r="G23" s="25">
        <f t="shared" si="1"/>
        <v>0</v>
      </c>
      <c r="H23" s="26">
        <v>0.5</v>
      </c>
      <c r="I23" s="27">
        <f t="shared" si="2"/>
        <v>0</v>
      </c>
      <c r="J23" s="25">
        <f t="shared" si="3"/>
        <v>0</v>
      </c>
      <c r="K23" s="28"/>
      <c r="L23" s="39">
        <f t="shared" si="4"/>
        <v>0</v>
      </c>
      <c r="M23" s="25">
        <f t="shared" si="5"/>
        <v>0</v>
      </c>
      <c r="O23" s="39">
        <f t="shared" si="6"/>
        <v>0</v>
      </c>
      <c r="P23" s="25">
        <f t="shared" si="7"/>
        <v>0</v>
      </c>
      <c r="R23" s="39">
        <f t="shared" si="8"/>
        <v>0</v>
      </c>
      <c r="S23" s="25">
        <f t="shared" si="9"/>
        <v>0</v>
      </c>
      <c r="U23" s="39">
        <f t="shared" si="10"/>
        <v>0</v>
      </c>
      <c r="V23" s="25">
        <f t="shared" si="11"/>
        <v>0</v>
      </c>
    </row>
    <row r="24" spans="1:22" ht="12.75" x14ac:dyDescent="0.2">
      <c r="A24" s="23"/>
      <c r="B24" s="41">
        <v>38</v>
      </c>
      <c r="C24" s="25">
        <v>2.287175</v>
      </c>
      <c r="D24" s="25">
        <v>0</v>
      </c>
      <c r="E24" s="40">
        <v>0.5</v>
      </c>
      <c r="F24" s="25">
        <f t="shared" si="0"/>
        <v>0</v>
      </c>
      <c r="G24" s="25">
        <f t="shared" si="1"/>
        <v>2.287175</v>
      </c>
      <c r="H24" s="26">
        <v>0.3</v>
      </c>
      <c r="I24" s="27">
        <f t="shared" si="2"/>
        <v>0.68615249999999994</v>
      </c>
      <c r="J24" s="25">
        <f t="shared" si="3"/>
        <v>1.6010225</v>
      </c>
      <c r="K24" s="28"/>
      <c r="L24" s="39">
        <f t="shared" si="4"/>
        <v>0.48030675</v>
      </c>
      <c r="M24" s="25">
        <f t="shared" si="5"/>
        <v>1.12071575</v>
      </c>
      <c r="O24" s="39">
        <f t="shared" si="6"/>
        <v>0.33621472499999999</v>
      </c>
      <c r="P24" s="25">
        <f t="shared" si="7"/>
        <v>0.78450102499999996</v>
      </c>
      <c r="R24" s="39">
        <f t="shared" si="8"/>
        <v>0.23535030749999997</v>
      </c>
      <c r="S24" s="25">
        <f t="shared" si="9"/>
        <v>0.5491507175</v>
      </c>
      <c r="U24" s="39">
        <f t="shared" si="10"/>
        <v>0.16474521524999999</v>
      </c>
      <c r="V24" s="25">
        <f t="shared" si="11"/>
        <v>0.38440550225000003</v>
      </c>
    </row>
    <row r="25" spans="1:22" ht="12.75" x14ac:dyDescent="0.2">
      <c r="A25" s="23"/>
      <c r="B25" s="41">
        <v>41</v>
      </c>
      <c r="C25" s="25">
        <v>6.1789100164383557</v>
      </c>
      <c r="D25" s="25">
        <v>0.49781399999999998</v>
      </c>
      <c r="E25" s="40">
        <v>0.5</v>
      </c>
      <c r="F25" s="25">
        <f t="shared" si="0"/>
        <v>0.24890699999999999</v>
      </c>
      <c r="G25" s="25">
        <f t="shared" si="1"/>
        <v>6.4278170164383557</v>
      </c>
      <c r="H25" s="26">
        <v>0.25</v>
      </c>
      <c r="I25" s="27">
        <f t="shared" si="2"/>
        <v>1.6069542541095889</v>
      </c>
      <c r="J25" s="25">
        <f t="shared" si="3"/>
        <v>5.0697697623287663</v>
      </c>
      <c r="K25" s="28"/>
      <c r="L25" s="39">
        <f t="shared" si="4"/>
        <v>1.2674424405821916</v>
      </c>
      <c r="M25" s="25">
        <f t="shared" si="5"/>
        <v>3.8023273217465747</v>
      </c>
      <c r="O25" s="39">
        <f t="shared" si="6"/>
        <v>0.95058183043664368</v>
      </c>
      <c r="P25" s="25">
        <f t="shared" si="7"/>
        <v>2.8517454913099312</v>
      </c>
      <c r="R25" s="39">
        <f t="shared" si="8"/>
        <v>0.71293637282748279</v>
      </c>
      <c r="S25" s="25">
        <f t="shared" si="9"/>
        <v>2.1388091184824485</v>
      </c>
      <c r="U25" s="39">
        <f t="shared" si="10"/>
        <v>0.53470227962061212</v>
      </c>
      <c r="V25" s="25">
        <f t="shared" si="11"/>
        <v>1.6041068388618362</v>
      </c>
    </row>
    <row r="26" spans="1:22" ht="12.75" x14ac:dyDescent="0.2">
      <c r="A26" s="23"/>
      <c r="B26" s="41">
        <v>12</v>
      </c>
      <c r="C26" s="25">
        <v>2.4332720000000001</v>
      </c>
      <c r="D26" s="25">
        <v>3</v>
      </c>
      <c r="E26" s="40">
        <v>0.5</v>
      </c>
      <c r="F26" s="25">
        <f t="shared" si="0"/>
        <v>1.5</v>
      </c>
      <c r="G26" s="25">
        <f t="shared" si="1"/>
        <v>3.9332720000000001</v>
      </c>
      <c r="H26" s="26">
        <v>1</v>
      </c>
      <c r="I26" s="27">
        <f t="shared" si="2"/>
        <v>3.9332720000000001</v>
      </c>
      <c r="J26" s="25">
        <f t="shared" si="3"/>
        <v>1.5000000000000004</v>
      </c>
      <c r="K26" s="28"/>
      <c r="L26" s="39">
        <f t="shared" si="4"/>
        <v>1.5000000000000004</v>
      </c>
      <c r="M26" s="25">
        <f t="shared" si="5"/>
        <v>0</v>
      </c>
      <c r="O26" s="39">
        <f t="shared" si="6"/>
        <v>0</v>
      </c>
      <c r="P26" s="25">
        <f t="shared" si="7"/>
        <v>0</v>
      </c>
      <c r="R26" s="39">
        <f t="shared" si="8"/>
        <v>0</v>
      </c>
      <c r="S26" s="25">
        <f t="shared" si="9"/>
        <v>0</v>
      </c>
      <c r="U26" s="39">
        <f t="shared" si="10"/>
        <v>0</v>
      </c>
      <c r="V26" s="25">
        <f t="shared" si="11"/>
        <v>0</v>
      </c>
    </row>
    <row r="27" spans="1:22" ht="12.75" x14ac:dyDescent="0.2">
      <c r="A27" s="23"/>
      <c r="B27" s="41">
        <v>13</v>
      </c>
      <c r="C27" s="25">
        <v>1.1742762504710076</v>
      </c>
      <c r="D27" s="25">
        <v>0</v>
      </c>
      <c r="E27" s="40">
        <v>0.5</v>
      </c>
      <c r="F27" s="25">
        <f t="shared" si="0"/>
        <v>0</v>
      </c>
      <c r="G27" s="25">
        <f t="shared" si="1"/>
        <v>1.1742762504710076</v>
      </c>
      <c r="H27" s="26">
        <v>0</v>
      </c>
      <c r="I27" s="27">
        <f t="shared" si="2"/>
        <v>0</v>
      </c>
      <c r="J27" s="25">
        <f t="shared" si="3"/>
        <v>1.1742762504710076</v>
      </c>
      <c r="K27" s="28"/>
      <c r="L27" s="39">
        <f t="shared" si="4"/>
        <v>0</v>
      </c>
      <c r="M27" s="25">
        <f t="shared" si="5"/>
        <v>1.1742762504710076</v>
      </c>
      <c r="O27" s="39">
        <f t="shared" si="6"/>
        <v>0</v>
      </c>
      <c r="P27" s="25">
        <f t="shared" si="7"/>
        <v>1.1742762504710076</v>
      </c>
      <c r="R27" s="39">
        <f t="shared" si="8"/>
        <v>0</v>
      </c>
      <c r="S27" s="25">
        <f t="shared" si="9"/>
        <v>1.1742762504710076</v>
      </c>
      <c r="U27" s="39">
        <f t="shared" si="10"/>
        <v>0</v>
      </c>
      <c r="V27" s="25">
        <f t="shared" si="11"/>
        <v>1.1742762504710076</v>
      </c>
    </row>
    <row r="28" spans="1:22" ht="12.75" x14ac:dyDescent="0.2">
      <c r="A28" s="23"/>
      <c r="B28" s="41">
        <v>45</v>
      </c>
      <c r="C28" s="25">
        <v>7.1539999999999998E-3</v>
      </c>
      <c r="D28" s="25">
        <v>0</v>
      </c>
      <c r="E28" s="40">
        <v>0.5</v>
      </c>
      <c r="F28" s="25">
        <f t="shared" si="0"/>
        <v>0</v>
      </c>
      <c r="G28" s="25">
        <f t="shared" si="1"/>
        <v>7.1539999999999998E-3</v>
      </c>
      <c r="H28" s="26">
        <v>0.45</v>
      </c>
      <c r="I28" s="27">
        <f t="shared" si="2"/>
        <v>3.2193E-3</v>
      </c>
      <c r="J28" s="25">
        <f t="shared" si="3"/>
        <v>3.9346999999999993E-3</v>
      </c>
      <c r="K28" s="28"/>
      <c r="L28" s="39">
        <f t="shared" si="4"/>
        <v>1.7706149999999997E-3</v>
      </c>
      <c r="M28" s="25">
        <f t="shared" si="5"/>
        <v>2.1640849999999996E-3</v>
      </c>
      <c r="O28" s="39">
        <f t="shared" si="6"/>
        <v>9.7383824999999985E-4</v>
      </c>
      <c r="P28" s="25">
        <f t="shared" si="7"/>
        <v>1.1902467499999999E-3</v>
      </c>
      <c r="R28" s="39">
        <f t="shared" si="8"/>
        <v>5.3561103749999992E-4</v>
      </c>
      <c r="S28" s="25">
        <f t="shared" si="9"/>
        <v>6.5463571249999995E-4</v>
      </c>
      <c r="U28" s="39">
        <f t="shared" si="10"/>
        <v>2.9458607062499999E-4</v>
      </c>
      <c r="V28" s="25">
        <f t="shared" si="11"/>
        <v>3.6004964187499996E-4</v>
      </c>
    </row>
    <row r="29" spans="1:22" ht="12.75" x14ac:dyDescent="0.2">
      <c r="A29" s="23"/>
      <c r="B29" s="41">
        <v>50</v>
      </c>
      <c r="C29" s="25">
        <v>18.569187416666665</v>
      </c>
      <c r="D29" s="25">
        <v>32.219422999999999</v>
      </c>
      <c r="E29" s="40">
        <v>0.5</v>
      </c>
      <c r="F29" s="25">
        <f t="shared" si="0"/>
        <v>16.1097115</v>
      </c>
      <c r="G29" s="25">
        <f t="shared" si="1"/>
        <v>34.678898916666668</v>
      </c>
      <c r="H29" s="26">
        <v>0.55000000000000004</v>
      </c>
      <c r="I29" s="27">
        <f t="shared" si="2"/>
        <v>19.07339440416667</v>
      </c>
      <c r="J29" s="25">
        <f t="shared" si="3"/>
        <v>31.715216012499994</v>
      </c>
      <c r="K29" s="28"/>
      <c r="L29" s="39">
        <f t="shared" si="4"/>
        <v>17.443368806874997</v>
      </c>
      <c r="M29" s="25">
        <f t="shared" si="5"/>
        <v>14.271847205624997</v>
      </c>
      <c r="O29" s="39">
        <f t="shared" si="6"/>
        <v>7.849515963093749</v>
      </c>
      <c r="P29" s="25">
        <f t="shared" si="7"/>
        <v>6.4223312425312482</v>
      </c>
      <c r="R29" s="39">
        <f t="shared" si="8"/>
        <v>3.5322821833921867</v>
      </c>
      <c r="S29" s="25">
        <f t="shared" si="9"/>
        <v>2.8900490591390615</v>
      </c>
      <c r="U29" s="39">
        <f t="shared" si="10"/>
        <v>1.5895269825264839</v>
      </c>
      <c r="V29" s="25">
        <f t="shared" si="11"/>
        <v>1.3005220766125776</v>
      </c>
    </row>
    <row r="30" spans="1:22" ht="12.75" x14ac:dyDescent="0.2">
      <c r="A30" s="23"/>
      <c r="B30" s="41">
        <v>7</v>
      </c>
      <c r="C30" s="25">
        <v>669.40340000000003</v>
      </c>
      <c r="D30" s="25">
        <v>3.5494840000000001</v>
      </c>
      <c r="E30" s="40">
        <v>0.5</v>
      </c>
      <c r="F30" s="25">
        <f t="shared" si="0"/>
        <v>1.774742</v>
      </c>
      <c r="G30" s="25">
        <f t="shared" si="1"/>
        <v>671.17814199999998</v>
      </c>
      <c r="H30" s="26">
        <v>0.15</v>
      </c>
      <c r="I30" s="27">
        <f t="shared" si="2"/>
        <v>100.6767213</v>
      </c>
      <c r="J30" s="25">
        <f t="shared" si="3"/>
        <v>572.27616269999999</v>
      </c>
      <c r="K30" s="28"/>
      <c r="L30" s="39">
        <f t="shared" si="4"/>
        <v>85.841424404999998</v>
      </c>
      <c r="M30" s="25">
        <f t="shared" si="5"/>
        <v>486.43473829499999</v>
      </c>
      <c r="O30" s="39">
        <f t="shared" si="6"/>
        <v>72.965210744250001</v>
      </c>
      <c r="P30" s="25">
        <f t="shared" si="7"/>
        <v>413.46952755075</v>
      </c>
      <c r="R30" s="39">
        <f t="shared" si="8"/>
        <v>62.020429132612499</v>
      </c>
      <c r="S30" s="25">
        <f t="shared" si="9"/>
        <v>351.44909841813751</v>
      </c>
      <c r="U30" s="39">
        <f t="shared" si="10"/>
        <v>52.717364762720628</v>
      </c>
      <c r="V30" s="25">
        <f t="shared" si="11"/>
        <v>298.73173365541686</v>
      </c>
    </row>
    <row r="31" spans="1:22" ht="12.75" x14ac:dyDescent="0.2">
      <c r="A31" s="23"/>
      <c r="B31" s="41">
        <v>49</v>
      </c>
      <c r="C31" s="25">
        <v>705.22099212876708</v>
      </c>
      <c r="D31" s="25">
        <v>192.400722</v>
      </c>
      <c r="E31" s="40">
        <v>0.5</v>
      </c>
      <c r="F31" s="25">
        <f t="shared" si="0"/>
        <v>96.200361000000001</v>
      </c>
      <c r="G31" s="25">
        <f t="shared" si="1"/>
        <v>801.42135312876712</v>
      </c>
      <c r="H31" s="26">
        <v>0.08</v>
      </c>
      <c r="I31" s="27">
        <f t="shared" si="2"/>
        <v>64.113708250301372</v>
      </c>
      <c r="J31" s="25">
        <f t="shared" si="3"/>
        <v>833.50800587846572</v>
      </c>
      <c r="K31" s="28"/>
      <c r="L31" s="39">
        <f t="shared" si="4"/>
        <v>66.680640470277254</v>
      </c>
      <c r="M31" s="25">
        <f t="shared" si="5"/>
        <v>766.82736540818848</v>
      </c>
      <c r="O31" s="39">
        <f t="shared" si="6"/>
        <v>61.346189232655078</v>
      </c>
      <c r="P31" s="25">
        <f t="shared" si="7"/>
        <v>705.48117617553339</v>
      </c>
      <c r="R31" s="39">
        <f t="shared" si="8"/>
        <v>56.438494094042674</v>
      </c>
      <c r="S31" s="25">
        <f t="shared" si="9"/>
        <v>649.04268208149074</v>
      </c>
      <c r="U31" s="39">
        <f t="shared" si="10"/>
        <v>51.923414566519263</v>
      </c>
      <c r="V31" s="25">
        <f t="shared" si="11"/>
        <v>597.11926751497151</v>
      </c>
    </row>
    <row r="32" spans="1:22" ht="12.75" x14ac:dyDescent="0.2">
      <c r="A32" s="23"/>
      <c r="B32" s="41">
        <v>51</v>
      </c>
      <c r="C32" s="25">
        <v>1297.6277818785893</v>
      </c>
      <c r="D32" s="25">
        <v>207.38727380578754</v>
      </c>
      <c r="E32" s="40">
        <v>0.5</v>
      </c>
      <c r="F32" s="25">
        <f>D32*E32</f>
        <v>103.69363690289377</v>
      </c>
      <c r="G32" s="25">
        <f t="shared" si="1"/>
        <v>1401.3214187814831</v>
      </c>
      <c r="H32" s="26">
        <v>0.06</v>
      </c>
      <c r="I32" s="27">
        <f t="shared" si="2"/>
        <v>84.079285126888976</v>
      </c>
      <c r="J32" s="25">
        <f t="shared" si="3"/>
        <v>1420.935770557488</v>
      </c>
      <c r="K32" s="28"/>
      <c r="L32" s="39">
        <f t="shared" si="4"/>
        <v>85.256146233449272</v>
      </c>
      <c r="M32" s="25">
        <f t="shared" si="5"/>
        <v>1335.6796243240387</v>
      </c>
      <c r="O32" s="39">
        <f t="shared" si="6"/>
        <v>80.140777459442319</v>
      </c>
      <c r="P32" s="25">
        <f t="shared" si="7"/>
        <v>1255.5388468645965</v>
      </c>
      <c r="R32" s="39">
        <f t="shared" si="8"/>
        <v>75.332330811875792</v>
      </c>
      <c r="S32" s="25">
        <f t="shared" si="9"/>
        <v>1180.2065160527206</v>
      </c>
      <c r="U32" s="39">
        <f t="shared" si="10"/>
        <v>70.812390963163239</v>
      </c>
      <c r="V32" s="25">
        <f t="shared" si="11"/>
        <v>1109.3941250895573</v>
      </c>
    </row>
    <row r="33" spans="2:22" ht="13.5" thickBot="1" x14ac:dyDescent="0.25">
      <c r="B33" s="42" t="s">
        <v>14</v>
      </c>
      <c r="C33" s="31">
        <f>SUM(C11:C32)</f>
        <v>4206.2153402529366</v>
      </c>
      <c r="D33" s="31">
        <f>SUM(D11:D32)</f>
        <v>501.68456300000003</v>
      </c>
      <c r="E33" s="31"/>
      <c r="F33" s="31">
        <f>SUM(F11:F32)</f>
        <v>250.84228150000001</v>
      </c>
      <c r="G33" s="31">
        <f>SUM(G11:G32)</f>
        <v>4457.057621752936</v>
      </c>
      <c r="H33" s="32"/>
      <c r="I33" s="31">
        <f>SUM(I11:I32)</f>
        <v>380.1814246725699</v>
      </c>
      <c r="J33" s="31">
        <f>SUM(J11:J32)</f>
        <v>4327.7184785803674</v>
      </c>
      <c r="K33" s="19"/>
      <c r="L33" s="31">
        <f>SUM(L11:L32)</f>
        <v>356.04252008549463</v>
      </c>
      <c r="M33" s="31">
        <f>SUM(M11:M32)</f>
        <v>3971.6759584948727</v>
      </c>
      <c r="O33" s="31">
        <f>SUM(O11:O32)</f>
        <v>309.66270379239972</v>
      </c>
      <c r="P33" s="31">
        <f>SUM(P11:P32)</f>
        <v>3662.0132547024728</v>
      </c>
      <c r="R33" s="31">
        <f>SUM(R11:R32)</f>
        <v>274.93009676274932</v>
      </c>
      <c r="S33" s="31">
        <f>SUM(S11:S32)</f>
        <v>3387.0831579397236</v>
      </c>
      <c r="U33" s="31">
        <f>SUM(U11:U32)</f>
        <v>246.61776983419344</v>
      </c>
      <c r="V33" s="31">
        <f>SUM(V11:V32)</f>
        <v>3140.4653881055297</v>
      </c>
    </row>
    <row r="34" spans="2:22" s="33" customFormat="1" ht="13.5" thickTop="1" x14ac:dyDescent="0.2">
      <c r="B34" s="34"/>
      <c r="C34" s="34"/>
      <c r="D34" s="35"/>
      <c r="E34" s="35"/>
      <c r="F34" s="35"/>
      <c r="G34" s="35"/>
      <c r="H34" s="36"/>
      <c r="I34" s="37"/>
      <c r="J34" s="37"/>
      <c r="K34" s="19"/>
      <c r="L34" s="19"/>
      <c r="M34" s="19"/>
    </row>
    <row r="35" spans="2:22" ht="12.75" x14ac:dyDescent="0.2">
      <c r="B35" s="3" t="s">
        <v>60</v>
      </c>
      <c r="D35" s="38"/>
      <c r="E35" s="38"/>
      <c r="F35" s="38"/>
      <c r="K35" s="1"/>
      <c r="L35" s="1"/>
      <c r="M35" s="1"/>
    </row>
    <row r="36" spans="2:22" x14ac:dyDescent="0.2">
      <c r="D36" s="38"/>
      <c r="E36" s="38"/>
      <c r="F36" s="38"/>
      <c r="K36" s="1"/>
      <c r="L36" s="1"/>
      <c r="M36" s="1"/>
    </row>
    <row r="37" spans="2:22" ht="12.75" x14ac:dyDescent="0.2">
      <c r="B37" s="8"/>
      <c r="C37" s="9" t="s">
        <v>8</v>
      </c>
      <c r="D37" s="8"/>
      <c r="E37" s="8"/>
      <c r="F37" s="11" t="s">
        <v>21</v>
      </c>
      <c r="G37" s="11" t="s">
        <v>18</v>
      </c>
      <c r="H37" s="8"/>
      <c r="I37" s="10">
        <v>2019</v>
      </c>
      <c r="J37" s="11">
        <v>2019</v>
      </c>
      <c r="L37" s="10">
        <v>2020</v>
      </c>
      <c r="M37" s="11">
        <v>2020</v>
      </c>
      <c r="O37" s="10">
        <v>2021</v>
      </c>
      <c r="P37" s="11">
        <v>2021</v>
      </c>
      <c r="R37" s="10">
        <v>2022</v>
      </c>
      <c r="S37" s="11">
        <v>2022</v>
      </c>
      <c r="U37" s="10">
        <v>2023</v>
      </c>
      <c r="V37" s="11">
        <v>2023</v>
      </c>
    </row>
    <row r="38" spans="2:22" ht="12.75" x14ac:dyDescent="0.2">
      <c r="B38" s="15" t="s">
        <v>11</v>
      </c>
      <c r="C38" s="13" t="s">
        <v>9</v>
      </c>
      <c r="D38" s="15" t="s">
        <v>17</v>
      </c>
      <c r="E38" s="14" t="s">
        <v>32</v>
      </c>
      <c r="F38" s="14" t="s">
        <v>22</v>
      </c>
      <c r="G38" s="14" t="s">
        <v>19</v>
      </c>
      <c r="H38" s="14" t="s">
        <v>10</v>
      </c>
      <c r="I38" s="14" t="s">
        <v>11</v>
      </c>
      <c r="J38" s="14" t="s">
        <v>20</v>
      </c>
      <c r="L38" s="14" t="s">
        <v>11</v>
      </c>
      <c r="M38" s="14" t="s">
        <v>20</v>
      </c>
      <c r="O38" s="14" t="s">
        <v>11</v>
      </c>
      <c r="P38" s="14" t="s">
        <v>20</v>
      </c>
      <c r="R38" s="14" t="s">
        <v>11</v>
      </c>
      <c r="S38" s="14" t="s">
        <v>20</v>
      </c>
      <c r="U38" s="14" t="s">
        <v>11</v>
      </c>
      <c r="V38" s="14" t="s">
        <v>20</v>
      </c>
    </row>
    <row r="39" spans="2:22" ht="12.75" x14ac:dyDescent="0.2">
      <c r="B39" s="16" t="s">
        <v>23</v>
      </c>
      <c r="C39" s="17" t="s">
        <v>15</v>
      </c>
      <c r="D39" s="16" t="s">
        <v>12</v>
      </c>
      <c r="E39" s="16" t="s">
        <v>33</v>
      </c>
      <c r="F39" s="18" t="s">
        <v>34</v>
      </c>
      <c r="G39" s="18" t="s">
        <v>36</v>
      </c>
      <c r="H39" s="18" t="s">
        <v>13</v>
      </c>
      <c r="I39" s="16" t="s">
        <v>37</v>
      </c>
      <c r="J39" s="16" t="s">
        <v>38</v>
      </c>
      <c r="K39" s="19"/>
      <c r="L39" s="16" t="s">
        <v>39</v>
      </c>
      <c r="M39" s="16" t="s">
        <v>40</v>
      </c>
      <c r="O39" s="16" t="s">
        <v>41</v>
      </c>
      <c r="P39" s="16" t="s">
        <v>42</v>
      </c>
      <c r="R39" s="16" t="s">
        <v>43</v>
      </c>
      <c r="S39" s="16" t="s">
        <v>44</v>
      </c>
      <c r="U39" s="16" t="s">
        <v>45</v>
      </c>
      <c r="V39" s="16" t="s">
        <v>46</v>
      </c>
    </row>
    <row r="40" spans="2:22" ht="12.75" x14ac:dyDescent="0.2">
      <c r="B40" s="20"/>
      <c r="C40" s="21"/>
      <c r="D40" s="22"/>
      <c r="E40" s="22"/>
      <c r="F40" s="22"/>
      <c r="G40" s="22"/>
      <c r="H40" s="14"/>
      <c r="I40" s="22"/>
      <c r="J40" s="8"/>
      <c r="K40" s="19"/>
      <c r="L40" s="8"/>
      <c r="M40" s="8"/>
      <c r="O40" s="8"/>
      <c r="P40" s="8"/>
      <c r="R40" s="8"/>
      <c r="S40" s="8"/>
      <c r="U40" s="8"/>
      <c r="V40" s="8"/>
    </row>
    <row r="41" spans="2:22" ht="12.75" x14ac:dyDescent="0.2">
      <c r="B41" s="24">
        <f t="shared" ref="B41:D62" si="12">B11</f>
        <v>1</v>
      </c>
      <c r="C41" s="25">
        <f t="shared" si="12"/>
        <v>1036.324014</v>
      </c>
      <c r="D41" s="25">
        <f t="shared" si="12"/>
        <v>0</v>
      </c>
      <c r="E41" s="40">
        <v>1.5</v>
      </c>
      <c r="F41" s="25">
        <f>D41*E41</f>
        <v>0</v>
      </c>
      <c r="G41" s="25">
        <f>C41+F41</f>
        <v>1036.324014</v>
      </c>
      <c r="H41" s="26">
        <f>H11</f>
        <v>0.04</v>
      </c>
      <c r="I41" s="27">
        <f>G41*H41</f>
        <v>41.452960560000001</v>
      </c>
      <c r="J41" s="25">
        <f>C41+D41-I41</f>
        <v>994.87105344000008</v>
      </c>
      <c r="K41" s="43"/>
      <c r="L41" s="39">
        <f>J41*H41</f>
        <v>39.794842137600007</v>
      </c>
      <c r="M41" s="25">
        <f>J41-L41</f>
        <v>955.07621130240011</v>
      </c>
      <c r="O41" s="39">
        <f>M41*H41</f>
        <v>38.203048452096006</v>
      </c>
      <c r="P41" s="25">
        <f>M41-O41</f>
        <v>916.87316285030408</v>
      </c>
      <c r="R41" s="39">
        <f>P41*H41</f>
        <v>36.674926514012164</v>
      </c>
      <c r="S41" s="25">
        <f>P41-R41</f>
        <v>880.19823633629187</v>
      </c>
      <c r="U41" s="39">
        <f>S41*H41</f>
        <v>35.207929453451676</v>
      </c>
      <c r="V41" s="25">
        <f>S41-U41</f>
        <v>844.99030688284017</v>
      </c>
    </row>
    <row r="42" spans="2:22" ht="12.75" x14ac:dyDescent="0.2">
      <c r="B42" s="24">
        <f t="shared" si="12"/>
        <v>1</v>
      </c>
      <c r="C42" s="25">
        <f t="shared" si="12"/>
        <v>119.68833056798599</v>
      </c>
      <c r="D42" s="25">
        <f t="shared" si="12"/>
        <v>15.93302319421247</v>
      </c>
      <c r="E42" s="40">
        <v>1.5</v>
      </c>
      <c r="F42" s="25">
        <f t="shared" ref="F42:F62" si="13">D42*E42</f>
        <v>23.899534791318708</v>
      </c>
      <c r="G42" s="25">
        <f t="shared" ref="G42:G62" si="14">C42+F42</f>
        <v>143.58786535930469</v>
      </c>
      <c r="H42" s="26">
        <f t="shared" ref="H42:H62" si="15">H12</f>
        <v>0.06</v>
      </c>
      <c r="I42" s="27">
        <f t="shared" ref="I42:I62" si="16">G42*H42</f>
        <v>8.6152719215582803</v>
      </c>
      <c r="J42" s="25">
        <f t="shared" ref="J42:J62" si="17">C42+D42-I42</f>
        <v>127.00608184064018</v>
      </c>
      <c r="K42" s="43"/>
      <c r="L42" s="39">
        <f t="shared" ref="L42:L62" si="18">J42*H42</f>
        <v>7.6203649104384104</v>
      </c>
      <c r="M42" s="25">
        <f t="shared" ref="M42:M62" si="19">J42-L42</f>
        <v>119.38571693020177</v>
      </c>
      <c r="O42" s="39">
        <f t="shared" ref="O42:O62" si="20">M42*H42</f>
        <v>7.1631430158121061</v>
      </c>
      <c r="P42" s="25">
        <f t="shared" ref="P42:P62" si="21">M42-O42</f>
        <v>112.22257391438966</v>
      </c>
      <c r="R42" s="39">
        <f t="shared" ref="R42:R62" si="22">P42*H42</f>
        <v>6.7333544348633794</v>
      </c>
      <c r="S42" s="25">
        <f t="shared" ref="S42:S62" si="23">P42-R42</f>
        <v>105.48921947952627</v>
      </c>
      <c r="U42" s="39">
        <f t="shared" ref="U42:U62" si="24">S42*H42</f>
        <v>6.3293531687715756</v>
      </c>
      <c r="V42" s="25">
        <f t="shared" ref="V42:V62" si="25">S42-U42</f>
        <v>99.159866310754694</v>
      </c>
    </row>
    <row r="43" spans="2:22" ht="12.75" x14ac:dyDescent="0.2">
      <c r="B43" s="24">
        <f t="shared" si="12"/>
        <v>2</v>
      </c>
      <c r="C43" s="25">
        <f t="shared" si="12"/>
        <v>101.803849</v>
      </c>
      <c r="D43" s="25">
        <f t="shared" si="12"/>
        <v>0</v>
      </c>
      <c r="E43" s="40">
        <v>1.5</v>
      </c>
      <c r="F43" s="25">
        <f t="shared" si="13"/>
        <v>0</v>
      </c>
      <c r="G43" s="25">
        <f t="shared" si="14"/>
        <v>101.803849</v>
      </c>
      <c r="H43" s="26">
        <f t="shared" si="15"/>
        <v>0.06</v>
      </c>
      <c r="I43" s="27">
        <f t="shared" si="16"/>
        <v>6.1082309399999994</v>
      </c>
      <c r="J43" s="25">
        <f t="shared" si="17"/>
        <v>95.695618060000001</v>
      </c>
      <c r="K43" s="43"/>
      <c r="L43" s="39">
        <f t="shared" si="18"/>
        <v>5.7417370835999995</v>
      </c>
      <c r="M43" s="25">
        <f t="shared" si="19"/>
        <v>89.953880976400001</v>
      </c>
      <c r="O43" s="39">
        <f t="shared" si="20"/>
        <v>5.3972328585840001</v>
      </c>
      <c r="P43" s="25">
        <f t="shared" si="21"/>
        <v>84.556648117815996</v>
      </c>
      <c r="R43" s="39">
        <f t="shared" si="22"/>
        <v>5.0733988870689597</v>
      </c>
      <c r="S43" s="25">
        <f t="shared" si="23"/>
        <v>79.483249230747035</v>
      </c>
      <c r="U43" s="39">
        <f t="shared" si="24"/>
        <v>4.768994953844822</v>
      </c>
      <c r="V43" s="25">
        <f t="shared" si="25"/>
        <v>74.71425427690221</v>
      </c>
    </row>
    <row r="44" spans="2:22" ht="12.75" x14ac:dyDescent="0.2">
      <c r="B44" s="24">
        <f t="shared" si="12"/>
        <v>3</v>
      </c>
      <c r="C44" s="25">
        <f t="shared" si="12"/>
        <v>3.14663</v>
      </c>
      <c r="D44" s="25">
        <f t="shared" si="12"/>
        <v>0</v>
      </c>
      <c r="E44" s="40">
        <v>1.5</v>
      </c>
      <c r="F44" s="25">
        <f t="shared" si="13"/>
        <v>0</v>
      </c>
      <c r="G44" s="25">
        <f t="shared" si="14"/>
        <v>3.14663</v>
      </c>
      <c r="H44" s="26">
        <f t="shared" si="15"/>
        <v>0.05</v>
      </c>
      <c r="I44" s="27">
        <f t="shared" si="16"/>
        <v>0.15733150000000001</v>
      </c>
      <c r="J44" s="25">
        <f t="shared" si="17"/>
        <v>2.9892984999999999</v>
      </c>
      <c r="K44" s="43"/>
      <c r="L44" s="39">
        <f t="shared" si="18"/>
        <v>0.149464925</v>
      </c>
      <c r="M44" s="25">
        <f t="shared" si="19"/>
        <v>2.8398335749999997</v>
      </c>
      <c r="O44" s="39">
        <f t="shared" si="20"/>
        <v>0.14199167874999999</v>
      </c>
      <c r="P44" s="25">
        <f t="shared" si="21"/>
        <v>2.6978418962499995</v>
      </c>
      <c r="R44" s="39">
        <f t="shared" si="22"/>
        <v>0.13489209481249997</v>
      </c>
      <c r="S44" s="25">
        <f t="shared" si="23"/>
        <v>2.5629498014374996</v>
      </c>
      <c r="U44" s="39">
        <f t="shared" si="24"/>
        <v>0.12814749007187498</v>
      </c>
      <c r="V44" s="25">
        <f t="shared" si="25"/>
        <v>2.4348023113656247</v>
      </c>
    </row>
    <row r="45" spans="2:22" ht="12.75" x14ac:dyDescent="0.2">
      <c r="B45" s="24">
        <f t="shared" si="12"/>
        <v>6</v>
      </c>
      <c r="C45" s="25">
        <f t="shared" si="12"/>
        <v>9.1864000000000001E-2</v>
      </c>
      <c r="D45" s="25">
        <f t="shared" si="12"/>
        <v>0</v>
      </c>
      <c r="E45" s="40">
        <v>1.5</v>
      </c>
      <c r="F45" s="25">
        <f t="shared" si="13"/>
        <v>0</v>
      </c>
      <c r="G45" s="25">
        <f t="shared" si="14"/>
        <v>9.1864000000000001E-2</v>
      </c>
      <c r="H45" s="26">
        <f t="shared" si="15"/>
        <v>0.1</v>
      </c>
      <c r="I45" s="27">
        <f t="shared" si="16"/>
        <v>9.1864000000000008E-3</v>
      </c>
      <c r="J45" s="25">
        <f t="shared" si="17"/>
        <v>8.2677600000000004E-2</v>
      </c>
      <c r="K45" s="43"/>
      <c r="L45" s="39">
        <f t="shared" si="18"/>
        <v>8.2677600000000007E-3</v>
      </c>
      <c r="M45" s="25">
        <f t="shared" si="19"/>
        <v>7.4409840000000005E-2</v>
      </c>
      <c r="O45" s="39">
        <f t="shared" si="20"/>
        <v>7.4409840000000012E-3</v>
      </c>
      <c r="P45" s="25">
        <f t="shared" si="21"/>
        <v>6.6968856000000007E-2</v>
      </c>
      <c r="R45" s="39">
        <f t="shared" si="22"/>
        <v>6.6968856000000007E-3</v>
      </c>
      <c r="S45" s="25">
        <f t="shared" si="23"/>
        <v>6.0271970400000006E-2</v>
      </c>
      <c r="U45" s="39">
        <f t="shared" si="24"/>
        <v>6.0271970400000013E-3</v>
      </c>
      <c r="V45" s="25">
        <f t="shared" si="25"/>
        <v>5.4244773360000005E-2</v>
      </c>
    </row>
    <row r="46" spans="2:22" ht="12.75" x14ac:dyDescent="0.2">
      <c r="B46" s="24">
        <f t="shared" si="12"/>
        <v>8</v>
      </c>
      <c r="C46" s="25">
        <f t="shared" si="12"/>
        <v>201.40678079178082</v>
      </c>
      <c r="D46" s="25">
        <f t="shared" si="12"/>
        <v>22.182715000000002</v>
      </c>
      <c r="E46" s="40">
        <v>1.5</v>
      </c>
      <c r="F46" s="25">
        <f t="shared" si="13"/>
        <v>33.274072500000003</v>
      </c>
      <c r="G46" s="25">
        <f t="shared" si="14"/>
        <v>234.68085329178081</v>
      </c>
      <c r="H46" s="26">
        <f t="shared" si="15"/>
        <v>0.2</v>
      </c>
      <c r="I46" s="27">
        <f t="shared" si="16"/>
        <v>46.936170658356161</v>
      </c>
      <c r="J46" s="25">
        <f t="shared" si="17"/>
        <v>176.65332513342466</v>
      </c>
      <c r="K46" s="43"/>
      <c r="L46" s="39">
        <f t="shared" si="18"/>
        <v>35.330665026684933</v>
      </c>
      <c r="M46" s="25">
        <f t="shared" si="19"/>
        <v>141.32266010673973</v>
      </c>
      <c r="O46" s="39">
        <f t="shared" si="20"/>
        <v>28.264532021347947</v>
      </c>
      <c r="P46" s="25">
        <f t="shared" si="21"/>
        <v>113.05812808539179</v>
      </c>
      <c r="R46" s="39">
        <f t="shared" si="22"/>
        <v>22.61162561707836</v>
      </c>
      <c r="S46" s="25">
        <f t="shared" si="23"/>
        <v>90.446502468313426</v>
      </c>
      <c r="U46" s="39">
        <f t="shared" si="24"/>
        <v>18.089300493662687</v>
      </c>
      <c r="V46" s="25">
        <f t="shared" si="25"/>
        <v>72.357201974650735</v>
      </c>
    </row>
    <row r="47" spans="2:22" ht="12.75" hidden="1" x14ac:dyDescent="0.2">
      <c r="B47" s="24">
        <f t="shared" si="12"/>
        <v>8</v>
      </c>
      <c r="C47" s="25">
        <f t="shared" si="12"/>
        <v>0</v>
      </c>
      <c r="D47" s="25">
        <f t="shared" si="12"/>
        <v>0</v>
      </c>
      <c r="E47" s="40">
        <v>1.5</v>
      </c>
      <c r="F47" s="25">
        <f t="shared" si="13"/>
        <v>0</v>
      </c>
      <c r="G47" s="25">
        <f t="shared" si="14"/>
        <v>0</v>
      </c>
      <c r="H47" s="26">
        <f t="shared" si="15"/>
        <v>0.2</v>
      </c>
      <c r="I47" s="27">
        <f t="shared" si="16"/>
        <v>0</v>
      </c>
      <c r="J47" s="25">
        <f t="shared" si="17"/>
        <v>0</v>
      </c>
      <c r="K47" s="43"/>
      <c r="L47" s="39">
        <f t="shared" si="18"/>
        <v>0</v>
      </c>
      <c r="M47" s="25">
        <f t="shared" si="19"/>
        <v>0</v>
      </c>
      <c r="O47" s="39">
        <f t="shared" si="20"/>
        <v>0</v>
      </c>
      <c r="P47" s="25">
        <f t="shared" si="21"/>
        <v>0</v>
      </c>
      <c r="R47" s="39">
        <f t="shared" si="22"/>
        <v>0</v>
      </c>
      <c r="S47" s="25">
        <f t="shared" si="23"/>
        <v>0</v>
      </c>
      <c r="U47" s="39">
        <f t="shared" si="24"/>
        <v>0</v>
      </c>
      <c r="V47" s="25">
        <f t="shared" si="25"/>
        <v>0</v>
      </c>
    </row>
    <row r="48" spans="2:22" ht="12.75" hidden="1" x14ac:dyDescent="0.2">
      <c r="B48" s="24">
        <f t="shared" si="12"/>
        <v>9</v>
      </c>
      <c r="C48" s="25">
        <f t="shared" si="12"/>
        <v>0</v>
      </c>
      <c r="D48" s="25">
        <f t="shared" si="12"/>
        <v>0</v>
      </c>
      <c r="E48" s="40">
        <v>1.5</v>
      </c>
      <c r="F48" s="25">
        <f t="shared" si="13"/>
        <v>0</v>
      </c>
      <c r="G48" s="25">
        <f t="shared" si="14"/>
        <v>0</v>
      </c>
      <c r="H48" s="26">
        <f t="shared" si="15"/>
        <v>0.25</v>
      </c>
      <c r="I48" s="27">
        <f t="shared" si="16"/>
        <v>0</v>
      </c>
      <c r="J48" s="25">
        <f t="shared" si="17"/>
        <v>0</v>
      </c>
      <c r="K48" s="43"/>
      <c r="L48" s="39">
        <f t="shared" si="18"/>
        <v>0</v>
      </c>
      <c r="M48" s="25">
        <f t="shared" si="19"/>
        <v>0</v>
      </c>
      <c r="O48" s="39">
        <f t="shared" si="20"/>
        <v>0</v>
      </c>
      <c r="P48" s="25">
        <f t="shared" si="21"/>
        <v>0</v>
      </c>
      <c r="R48" s="39">
        <f t="shared" si="22"/>
        <v>0</v>
      </c>
      <c r="S48" s="25">
        <f t="shared" si="23"/>
        <v>0</v>
      </c>
      <c r="U48" s="39">
        <f t="shared" si="24"/>
        <v>0</v>
      </c>
      <c r="V48" s="25">
        <f t="shared" si="25"/>
        <v>0</v>
      </c>
    </row>
    <row r="49" spans="2:22" ht="12.75" x14ac:dyDescent="0.2">
      <c r="B49" s="24">
        <f t="shared" si="12"/>
        <v>10</v>
      </c>
      <c r="C49" s="25">
        <f t="shared" si="12"/>
        <v>15.461460000000001</v>
      </c>
      <c r="D49" s="25">
        <f t="shared" si="12"/>
        <v>9.6046200000000006</v>
      </c>
      <c r="E49" s="40">
        <v>1.5</v>
      </c>
      <c r="F49" s="25">
        <f t="shared" si="13"/>
        <v>14.406930000000001</v>
      </c>
      <c r="G49" s="25">
        <f t="shared" si="14"/>
        <v>29.868390000000002</v>
      </c>
      <c r="H49" s="26">
        <f t="shared" si="15"/>
        <v>0.3</v>
      </c>
      <c r="I49" s="27">
        <f t="shared" si="16"/>
        <v>8.9605169999999994</v>
      </c>
      <c r="J49" s="25">
        <f t="shared" si="17"/>
        <v>16.105563</v>
      </c>
      <c r="K49" s="43"/>
      <c r="L49" s="39">
        <f t="shared" si="18"/>
        <v>4.8316688999999995</v>
      </c>
      <c r="M49" s="25">
        <f t="shared" si="19"/>
        <v>11.2738941</v>
      </c>
      <c r="O49" s="39">
        <f t="shared" si="20"/>
        <v>3.38216823</v>
      </c>
      <c r="P49" s="25">
        <f t="shared" si="21"/>
        <v>7.8917258700000001</v>
      </c>
      <c r="R49" s="39">
        <f t="shared" si="22"/>
        <v>2.3675177609999998</v>
      </c>
      <c r="S49" s="25">
        <f t="shared" si="23"/>
        <v>5.5242081089999999</v>
      </c>
      <c r="U49" s="39">
        <f t="shared" si="24"/>
        <v>1.6572624326999998</v>
      </c>
      <c r="V49" s="25">
        <f t="shared" si="25"/>
        <v>3.8669456763000003</v>
      </c>
    </row>
    <row r="50" spans="2:22" ht="12.75" x14ac:dyDescent="0.2">
      <c r="B50" s="24">
        <f t="shared" si="12"/>
        <v>14.1</v>
      </c>
      <c r="C50" s="25">
        <f t="shared" si="12"/>
        <v>5.6419382657534252</v>
      </c>
      <c r="D50" s="25">
        <f t="shared" si="12"/>
        <v>14.909488</v>
      </c>
      <c r="E50" s="40">
        <v>1.5</v>
      </c>
      <c r="F50" s="25">
        <f t="shared" si="13"/>
        <v>22.364232000000001</v>
      </c>
      <c r="G50" s="25">
        <f t="shared" si="14"/>
        <v>28.006170265753425</v>
      </c>
      <c r="H50" s="26">
        <f t="shared" si="15"/>
        <v>0.05</v>
      </c>
      <c r="I50" s="27">
        <f t="shared" si="16"/>
        <v>1.4003085132876714</v>
      </c>
      <c r="J50" s="25">
        <f t="shared" si="17"/>
        <v>19.151117752465751</v>
      </c>
      <c r="K50" s="43"/>
      <c r="L50" s="39">
        <f t="shared" si="18"/>
        <v>0.95755588762328758</v>
      </c>
      <c r="M50" s="25">
        <f t="shared" si="19"/>
        <v>18.193561864842465</v>
      </c>
      <c r="O50" s="39">
        <f t="shared" si="20"/>
        <v>0.90967809324212334</v>
      </c>
      <c r="P50" s="25">
        <f t="shared" si="21"/>
        <v>17.28388377160034</v>
      </c>
      <c r="R50" s="39">
        <f t="shared" si="22"/>
        <v>0.86419418858001706</v>
      </c>
      <c r="S50" s="25">
        <f t="shared" si="23"/>
        <v>16.419689583020322</v>
      </c>
      <c r="U50" s="39">
        <f t="shared" si="24"/>
        <v>0.82098447915101613</v>
      </c>
      <c r="V50" s="25">
        <f t="shared" si="25"/>
        <v>15.598705103869305</v>
      </c>
    </row>
    <row r="51" spans="2:22" ht="12.75" x14ac:dyDescent="0.2">
      <c r="B51" s="24">
        <f t="shared" si="12"/>
        <v>14.1</v>
      </c>
      <c r="C51" s="25">
        <f t="shared" si="12"/>
        <v>19.174115936484178</v>
      </c>
      <c r="D51" s="25">
        <f t="shared" si="12"/>
        <v>0</v>
      </c>
      <c r="E51" s="40">
        <v>1.5</v>
      </c>
      <c r="F51" s="25">
        <f t="shared" si="13"/>
        <v>0</v>
      </c>
      <c r="G51" s="25">
        <f t="shared" si="14"/>
        <v>19.174115936484178</v>
      </c>
      <c r="H51" s="26">
        <f t="shared" si="15"/>
        <v>7.0000000000000007E-2</v>
      </c>
      <c r="I51" s="27">
        <f t="shared" si="16"/>
        <v>1.3421881155538926</v>
      </c>
      <c r="J51" s="25">
        <f t="shared" si="17"/>
        <v>17.831927820930286</v>
      </c>
      <c r="K51" s="43"/>
      <c r="L51" s="39">
        <f t="shared" si="18"/>
        <v>1.2482349474651202</v>
      </c>
      <c r="M51" s="25">
        <f t="shared" si="19"/>
        <v>16.583692873465164</v>
      </c>
      <c r="O51" s="39">
        <f t="shared" si="20"/>
        <v>1.1608585011425616</v>
      </c>
      <c r="P51" s="25">
        <f t="shared" si="21"/>
        <v>15.422834372322603</v>
      </c>
      <c r="R51" s="39">
        <f t="shared" si="22"/>
        <v>1.0795984060625823</v>
      </c>
      <c r="S51" s="25">
        <f t="shared" si="23"/>
        <v>14.343235966260021</v>
      </c>
      <c r="U51" s="39">
        <f t="shared" si="24"/>
        <v>1.0040265176382015</v>
      </c>
      <c r="V51" s="25">
        <f t="shared" si="25"/>
        <v>13.339209448621819</v>
      </c>
    </row>
    <row r="52" spans="2:22" ht="12.75" x14ac:dyDescent="0.2">
      <c r="B52" s="24">
        <f t="shared" si="12"/>
        <v>17</v>
      </c>
      <c r="C52" s="25">
        <f t="shared" si="12"/>
        <v>0.57420899999999997</v>
      </c>
      <c r="D52" s="25">
        <f t="shared" si="12"/>
        <v>0</v>
      </c>
      <c r="E52" s="40">
        <v>1.5</v>
      </c>
      <c r="F52" s="25">
        <f t="shared" si="13"/>
        <v>0</v>
      </c>
      <c r="G52" s="25">
        <f t="shared" si="14"/>
        <v>0.57420899999999997</v>
      </c>
      <c r="H52" s="26">
        <f t="shared" si="15"/>
        <v>0.08</v>
      </c>
      <c r="I52" s="27">
        <f t="shared" si="16"/>
        <v>4.593672E-2</v>
      </c>
      <c r="J52" s="25">
        <f t="shared" si="17"/>
        <v>0.52827227999999993</v>
      </c>
      <c r="K52" s="43"/>
      <c r="L52" s="39">
        <f t="shared" si="18"/>
        <v>4.2261782399999996E-2</v>
      </c>
      <c r="M52" s="25">
        <f t="shared" si="19"/>
        <v>0.48601049759999992</v>
      </c>
      <c r="O52" s="39">
        <f t="shared" si="20"/>
        <v>3.8880839807999994E-2</v>
      </c>
      <c r="P52" s="25">
        <f t="shared" si="21"/>
        <v>0.44712965779199992</v>
      </c>
      <c r="R52" s="39">
        <f t="shared" si="22"/>
        <v>3.5770372623359997E-2</v>
      </c>
      <c r="S52" s="25">
        <f t="shared" si="23"/>
        <v>0.41135928516863995</v>
      </c>
      <c r="U52" s="39">
        <f t="shared" si="24"/>
        <v>3.2908742813491196E-2</v>
      </c>
      <c r="V52" s="25">
        <f t="shared" si="25"/>
        <v>0.37845054235514874</v>
      </c>
    </row>
    <row r="53" spans="2:22" ht="12.75" hidden="1" x14ac:dyDescent="0.2">
      <c r="B53" s="24">
        <f t="shared" si="12"/>
        <v>22</v>
      </c>
      <c r="C53" s="25">
        <f t="shared" si="12"/>
        <v>0</v>
      </c>
      <c r="D53" s="25">
        <f t="shared" si="12"/>
        <v>0</v>
      </c>
      <c r="E53" s="40">
        <v>1.5</v>
      </c>
      <c r="F53" s="25">
        <f t="shared" si="13"/>
        <v>0</v>
      </c>
      <c r="G53" s="25">
        <f t="shared" si="14"/>
        <v>0</v>
      </c>
      <c r="H53" s="26">
        <f t="shared" si="15"/>
        <v>0.5</v>
      </c>
      <c r="I53" s="27">
        <f t="shared" si="16"/>
        <v>0</v>
      </c>
      <c r="J53" s="25">
        <f t="shared" si="17"/>
        <v>0</v>
      </c>
      <c r="K53" s="43"/>
      <c r="L53" s="39">
        <f t="shared" si="18"/>
        <v>0</v>
      </c>
      <c r="M53" s="25">
        <f t="shared" si="19"/>
        <v>0</v>
      </c>
      <c r="O53" s="39">
        <f t="shared" si="20"/>
        <v>0</v>
      </c>
      <c r="P53" s="25">
        <f t="shared" si="21"/>
        <v>0</v>
      </c>
      <c r="R53" s="39">
        <f t="shared" si="22"/>
        <v>0</v>
      </c>
      <c r="S53" s="25">
        <f t="shared" si="23"/>
        <v>0</v>
      </c>
      <c r="U53" s="39">
        <f t="shared" si="24"/>
        <v>0</v>
      </c>
      <c r="V53" s="25">
        <f t="shared" si="25"/>
        <v>0</v>
      </c>
    </row>
    <row r="54" spans="2:22" ht="12.75" x14ac:dyDescent="0.2">
      <c r="B54" s="24">
        <f t="shared" si="12"/>
        <v>38</v>
      </c>
      <c r="C54" s="25">
        <f t="shared" si="12"/>
        <v>2.287175</v>
      </c>
      <c r="D54" s="25">
        <f t="shared" si="12"/>
        <v>0</v>
      </c>
      <c r="E54" s="40">
        <v>1.5</v>
      </c>
      <c r="F54" s="25">
        <f t="shared" si="13"/>
        <v>0</v>
      </c>
      <c r="G54" s="25">
        <f t="shared" si="14"/>
        <v>2.287175</v>
      </c>
      <c r="H54" s="26">
        <f t="shared" si="15"/>
        <v>0.3</v>
      </c>
      <c r="I54" s="27">
        <f t="shared" si="16"/>
        <v>0.68615249999999994</v>
      </c>
      <c r="J54" s="25">
        <f t="shared" si="17"/>
        <v>1.6010225</v>
      </c>
      <c r="K54" s="43"/>
      <c r="L54" s="39">
        <f t="shared" si="18"/>
        <v>0.48030675</v>
      </c>
      <c r="M54" s="25">
        <f t="shared" si="19"/>
        <v>1.12071575</v>
      </c>
      <c r="O54" s="39">
        <f t="shared" si="20"/>
        <v>0.33621472499999999</v>
      </c>
      <c r="P54" s="25">
        <f t="shared" si="21"/>
        <v>0.78450102499999996</v>
      </c>
      <c r="R54" s="39">
        <f t="shared" si="22"/>
        <v>0.23535030749999997</v>
      </c>
      <c r="S54" s="25">
        <f t="shared" si="23"/>
        <v>0.5491507175</v>
      </c>
      <c r="U54" s="39">
        <f t="shared" si="24"/>
        <v>0.16474521524999999</v>
      </c>
      <c r="V54" s="25">
        <f t="shared" si="25"/>
        <v>0.38440550225000003</v>
      </c>
    </row>
    <row r="55" spans="2:22" ht="12.75" x14ac:dyDescent="0.2">
      <c r="B55" s="24">
        <f t="shared" si="12"/>
        <v>41</v>
      </c>
      <c r="C55" s="25">
        <f t="shared" si="12"/>
        <v>6.1789100164383557</v>
      </c>
      <c r="D55" s="25">
        <f t="shared" si="12"/>
        <v>0.49781399999999998</v>
      </c>
      <c r="E55" s="40">
        <v>1.5</v>
      </c>
      <c r="F55" s="25">
        <f t="shared" si="13"/>
        <v>0.74672099999999997</v>
      </c>
      <c r="G55" s="25">
        <f t="shared" si="14"/>
        <v>6.9256310164383557</v>
      </c>
      <c r="H55" s="26">
        <f t="shared" si="15"/>
        <v>0.25</v>
      </c>
      <c r="I55" s="27">
        <f t="shared" si="16"/>
        <v>1.7314077541095889</v>
      </c>
      <c r="J55" s="25">
        <f t="shared" si="17"/>
        <v>4.9453162623287668</v>
      </c>
      <c r="K55" s="43"/>
      <c r="L55" s="39">
        <f t="shared" si="18"/>
        <v>1.2363290655821917</v>
      </c>
      <c r="M55" s="25">
        <f t="shared" si="19"/>
        <v>3.7089871967465751</v>
      </c>
      <c r="O55" s="39">
        <f t="shared" si="20"/>
        <v>0.92724679918664377</v>
      </c>
      <c r="P55" s="25">
        <f t="shared" si="21"/>
        <v>2.7817403975599313</v>
      </c>
      <c r="R55" s="39">
        <f t="shared" si="22"/>
        <v>0.69543509938998282</v>
      </c>
      <c r="S55" s="25">
        <f t="shared" si="23"/>
        <v>2.0863052981699486</v>
      </c>
      <c r="U55" s="39">
        <f t="shared" si="24"/>
        <v>0.52157632454248715</v>
      </c>
      <c r="V55" s="25">
        <f t="shared" si="25"/>
        <v>1.5647289736274614</v>
      </c>
    </row>
    <row r="56" spans="2:22" ht="12.75" x14ac:dyDescent="0.2">
      <c r="B56" s="24">
        <f t="shared" si="12"/>
        <v>12</v>
      </c>
      <c r="C56" s="25">
        <f t="shared" si="12"/>
        <v>2.4332720000000001</v>
      </c>
      <c r="D56" s="25">
        <f t="shared" si="12"/>
        <v>3</v>
      </c>
      <c r="E56" s="83">
        <v>1</v>
      </c>
      <c r="F56" s="25">
        <f t="shared" si="13"/>
        <v>3</v>
      </c>
      <c r="G56" s="25">
        <f t="shared" si="14"/>
        <v>5.4332720000000005</v>
      </c>
      <c r="H56" s="26">
        <f t="shared" si="15"/>
        <v>1</v>
      </c>
      <c r="I56" s="27">
        <f t="shared" si="16"/>
        <v>5.4332720000000005</v>
      </c>
      <c r="J56" s="25">
        <f t="shared" si="17"/>
        <v>0</v>
      </c>
      <c r="K56" s="43"/>
      <c r="L56" s="39">
        <f t="shared" si="18"/>
        <v>0</v>
      </c>
      <c r="M56" s="25">
        <f t="shared" si="19"/>
        <v>0</v>
      </c>
      <c r="O56" s="39">
        <f t="shared" si="20"/>
        <v>0</v>
      </c>
      <c r="P56" s="25">
        <f t="shared" si="21"/>
        <v>0</v>
      </c>
      <c r="R56" s="39">
        <f t="shared" si="22"/>
        <v>0</v>
      </c>
      <c r="S56" s="25">
        <f t="shared" si="23"/>
        <v>0</v>
      </c>
      <c r="U56" s="39">
        <f t="shared" si="24"/>
        <v>0</v>
      </c>
      <c r="V56" s="25">
        <f t="shared" si="25"/>
        <v>0</v>
      </c>
    </row>
    <row r="57" spans="2:22" ht="12.75" x14ac:dyDescent="0.2">
      <c r="B57" s="24">
        <f t="shared" si="12"/>
        <v>13</v>
      </c>
      <c r="C57" s="25">
        <f t="shared" si="12"/>
        <v>1.1742762504710076</v>
      </c>
      <c r="D57" s="25">
        <f t="shared" si="12"/>
        <v>0</v>
      </c>
      <c r="E57" s="40">
        <v>1.5</v>
      </c>
      <c r="F57" s="25">
        <f t="shared" si="13"/>
        <v>0</v>
      </c>
      <c r="G57" s="25">
        <f t="shared" si="14"/>
        <v>1.1742762504710076</v>
      </c>
      <c r="H57" s="26">
        <f t="shared" si="15"/>
        <v>0</v>
      </c>
      <c r="I57" s="27">
        <f t="shared" si="16"/>
        <v>0</v>
      </c>
      <c r="J57" s="25">
        <f t="shared" si="17"/>
        <v>1.1742762504710076</v>
      </c>
      <c r="K57" s="43"/>
      <c r="L57" s="39">
        <f t="shared" si="18"/>
        <v>0</v>
      </c>
      <c r="M57" s="25">
        <f t="shared" si="19"/>
        <v>1.1742762504710076</v>
      </c>
      <c r="O57" s="39">
        <f t="shared" si="20"/>
        <v>0</v>
      </c>
      <c r="P57" s="25">
        <f t="shared" si="21"/>
        <v>1.1742762504710076</v>
      </c>
      <c r="R57" s="39">
        <f t="shared" si="22"/>
        <v>0</v>
      </c>
      <c r="S57" s="25">
        <f t="shared" si="23"/>
        <v>1.1742762504710076</v>
      </c>
      <c r="U57" s="39">
        <f t="shared" si="24"/>
        <v>0</v>
      </c>
      <c r="V57" s="25">
        <f t="shared" si="25"/>
        <v>1.1742762504710076</v>
      </c>
    </row>
    <row r="58" spans="2:22" ht="12.75" x14ac:dyDescent="0.2">
      <c r="B58" s="24">
        <f t="shared" si="12"/>
        <v>45</v>
      </c>
      <c r="C58" s="25">
        <f t="shared" si="12"/>
        <v>7.1539999999999998E-3</v>
      </c>
      <c r="D58" s="25">
        <f t="shared" si="12"/>
        <v>0</v>
      </c>
      <c r="E58" s="40">
        <v>1.5</v>
      </c>
      <c r="F58" s="25">
        <f t="shared" si="13"/>
        <v>0</v>
      </c>
      <c r="G58" s="25">
        <f t="shared" si="14"/>
        <v>7.1539999999999998E-3</v>
      </c>
      <c r="H58" s="26">
        <f t="shared" si="15"/>
        <v>0.45</v>
      </c>
      <c r="I58" s="27">
        <f t="shared" si="16"/>
        <v>3.2193E-3</v>
      </c>
      <c r="J58" s="25">
        <f t="shared" si="17"/>
        <v>3.9346999999999993E-3</v>
      </c>
      <c r="K58" s="43"/>
      <c r="L58" s="39">
        <f t="shared" si="18"/>
        <v>1.7706149999999997E-3</v>
      </c>
      <c r="M58" s="25">
        <f t="shared" si="19"/>
        <v>2.1640849999999996E-3</v>
      </c>
      <c r="O58" s="39">
        <f t="shared" si="20"/>
        <v>9.7383824999999985E-4</v>
      </c>
      <c r="P58" s="25">
        <f t="shared" si="21"/>
        <v>1.1902467499999999E-3</v>
      </c>
      <c r="R58" s="39">
        <f t="shared" si="22"/>
        <v>5.3561103749999992E-4</v>
      </c>
      <c r="S58" s="25">
        <f t="shared" si="23"/>
        <v>6.5463571249999995E-4</v>
      </c>
      <c r="U58" s="39">
        <f t="shared" si="24"/>
        <v>2.9458607062499999E-4</v>
      </c>
      <c r="V58" s="25">
        <f t="shared" si="25"/>
        <v>3.6004964187499996E-4</v>
      </c>
    </row>
    <row r="59" spans="2:22" ht="12.75" x14ac:dyDescent="0.2">
      <c r="B59" s="24">
        <f t="shared" si="12"/>
        <v>50</v>
      </c>
      <c r="C59" s="25">
        <f t="shared" si="12"/>
        <v>18.569187416666665</v>
      </c>
      <c r="D59" s="25">
        <f t="shared" si="12"/>
        <v>32.219422999999999</v>
      </c>
      <c r="E59" s="40">
        <v>1.5</v>
      </c>
      <c r="F59" s="25">
        <f t="shared" si="13"/>
        <v>48.329134499999995</v>
      </c>
      <c r="G59" s="25">
        <f t="shared" si="14"/>
        <v>66.89832191666666</v>
      </c>
      <c r="H59" s="26">
        <f t="shared" si="15"/>
        <v>0.55000000000000004</v>
      </c>
      <c r="I59" s="27">
        <f t="shared" si="16"/>
        <v>36.794077054166664</v>
      </c>
      <c r="J59" s="25">
        <f t="shared" si="17"/>
        <v>13.9945333625</v>
      </c>
      <c r="K59" s="43"/>
      <c r="L59" s="39">
        <f t="shared" si="18"/>
        <v>7.6969933493750009</v>
      </c>
      <c r="M59" s="25">
        <f t="shared" si="19"/>
        <v>6.2975400131249994</v>
      </c>
      <c r="O59" s="39">
        <f t="shared" si="20"/>
        <v>3.46364700721875</v>
      </c>
      <c r="P59" s="25">
        <f t="shared" si="21"/>
        <v>2.8338930059062495</v>
      </c>
      <c r="R59" s="39">
        <f t="shared" si="22"/>
        <v>1.5586411532484374</v>
      </c>
      <c r="S59" s="25">
        <f t="shared" si="23"/>
        <v>1.275251852657812</v>
      </c>
      <c r="U59" s="39">
        <f t="shared" si="24"/>
        <v>0.70138851896179666</v>
      </c>
      <c r="V59" s="25">
        <f t="shared" si="25"/>
        <v>0.57386333369601539</v>
      </c>
    </row>
    <row r="60" spans="2:22" ht="12.75" x14ac:dyDescent="0.2">
      <c r="B60" s="24">
        <f t="shared" si="12"/>
        <v>7</v>
      </c>
      <c r="C60" s="25">
        <f t="shared" si="12"/>
        <v>669.40340000000003</v>
      </c>
      <c r="D60" s="25">
        <f t="shared" si="12"/>
        <v>3.5494840000000001</v>
      </c>
      <c r="E60" s="40">
        <v>1.5</v>
      </c>
      <c r="F60" s="25">
        <f t="shared" si="13"/>
        <v>5.3242260000000003</v>
      </c>
      <c r="G60" s="25">
        <f t="shared" si="14"/>
        <v>674.72762599999999</v>
      </c>
      <c r="H60" s="26">
        <f t="shared" si="15"/>
        <v>0.15</v>
      </c>
      <c r="I60" s="27">
        <f t="shared" si="16"/>
        <v>101.2091439</v>
      </c>
      <c r="J60" s="25">
        <f t="shared" si="17"/>
        <v>571.74374010000008</v>
      </c>
      <c r="K60" s="43"/>
      <c r="L60" s="39">
        <f t="shared" si="18"/>
        <v>85.761561015000012</v>
      </c>
      <c r="M60" s="25">
        <f t="shared" si="19"/>
        <v>485.9821790850001</v>
      </c>
      <c r="O60" s="39">
        <f t="shared" si="20"/>
        <v>72.897326862750006</v>
      </c>
      <c r="P60" s="25">
        <f t="shared" si="21"/>
        <v>413.08485222225011</v>
      </c>
      <c r="R60" s="39">
        <f t="shared" si="22"/>
        <v>61.96272783333751</v>
      </c>
      <c r="S60" s="25">
        <f t="shared" si="23"/>
        <v>351.1221243889126</v>
      </c>
      <c r="U60" s="39">
        <f t="shared" si="24"/>
        <v>52.668318658336887</v>
      </c>
      <c r="V60" s="25">
        <f t="shared" si="25"/>
        <v>298.45380573057571</v>
      </c>
    </row>
    <row r="61" spans="2:22" ht="12.75" x14ac:dyDescent="0.2">
      <c r="B61" s="24">
        <f t="shared" si="12"/>
        <v>49</v>
      </c>
      <c r="C61" s="25">
        <f t="shared" si="12"/>
        <v>705.22099212876708</v>
      </c>
      <c r="D61" s="25">
        <f t="shared" si="12"/>
        <v>192.400722</v>
      </c>
      <c r="E61" s="40">
        <v>1.5</v>
      </c>
      <c r="F61" s="25">
        <f t="shared" si="13"/>
        <v>288.60108300000002</v>
      </c>
      <c r="G61" s="25">
        <f t="shared" si="14"/>
        <v>993.8220751287671</v>
      </c>
      <c r="H61" s="26">
        <f t="shared" si="15"/>
        <v>0.08</v>
      </c>
      <c r="I61" s="27">
        <f t="shared" si="16"/>
        <v>79.505766010301372</v>
      </c>
      <c r="J61" s="25">
        <f t="shared" si="17"/>
        <v>818.11594811846567</v>
      </c>
      <c r="K61" s="43"/>
      <c r="L61" s="39">
        <f t="shared" si="18"/>
        <v>65.44927584947726</v>
      </c>
      <c r="M61" s="25">
        <f t="shared" si="19"/>
        <v>752.66667226898835</v>
      </c>
      <c r="O61" s="39">
        <f t="shared" si="20"/>
        <v>60.213333781519069</v>
      </c>
      <c r="P61" s="25">
        <f t="shared" si="21"/>
        <v>692.4533384874693</v>
      </c>
      <c r="R61" s="39">
        <f t="shared" si="22"/>
        <v>55.396267078997546</v>
      </c>
      <c r="S61" s="25">
        <f t="shared" si="23"/>
        <v>637.05707140847176</v>
      </c>
      <c r="U61" s="39">
        <f t="shared" si="24"/>
        <v>50.964565712677739</v>
      </c>
      <c r="V61" s="25">
        <f t="shared" si="25"/>
        <v>586.09250569579399</v>
      </c>
    </row>
    <row r="62" spans="2:22" ht="12.75" x14ac:dyDescent="0.2">
      <c r="B62" s="24">
        <f t="shared" si="12"/>
        <v>51</v>
      </c>
      <c r="C62" s="25">
        <f t="shared" si="12"/>
        <v>1297.6277818785893</v>
      </c>
      <c r="D62" s="25">
        <f t="shared" si="12"/>
        <v>207.38727380578754</v>
      </c>
      <c r="E62" s="40">
        <v>1.5</v>
      </c>
      <c r="F62" s="25">
        <f t="shared" si="13"/>
        <v>311.0809107086813</v>
      </c>
      <c r="G62" s="25">
        <f t="shared" si="14"/>
        <v>1608.7086925872707</v>
      </c>
      <c r="H62" s="26">
        <f t="shared" si="15"/>
        <v>0.06</v>
      </c>
      <c r="I62" s="27">
        <f t="shared" si="16"/>
        <v>96.522521555236239</v>
      </c>
      <c r="J62" s="25">
        <f t="shared" si="17"/>
        <v>1408.4925341291407</v>
      </c>
      <c r="K62" s="43"/>
      <c r="L62" s="39">
        <f t="shared" si="18"/>
        <v>84.509552047748443</v>
      </c>
      <c r="M62" s="25">
        <f t="shared" si="19"/>
        <v>1323.9829820813923</v>
      </c>
      <c r="O62" s="39">
        <f t="shared" si="20"/>
        <v>79.438978924883529</v>
      </c>
      <c r="P62" s="25">
        <f t="shared" si="21"/>
        <v>1244.5440031565088</v>
      </c>
      <c r="R62" s="39">
        <f t="shared" si="22"/>
        <v>74.672640189390521</v>
      </c>
      <c r="S62" s="25">
        <f t="shared" si="23"/>
        <v>1169.8713629671183</v>
      </c>
      <c r="U62" s="39">
        <f t="shared" si="24"/>
        <v>70.192281778027095</v>
      </c>
      <c r="V62" s="25">
        <f t="shared" si="25"/>
        <v>1099.6790811890912</v>
      </c>
    </row>
    <row r="63" spans="2:22" ht="13.5" thickBot="1" x14ac:dyDescent="0.25">
      <c r="B63" s="30" t="s">
        <v>14</v>
      </c>
      <c r="C63" s="31">
        <f>SUM(C41:C62)</f>
        <v>4206.2153402529366</v>
      </c>
      <c r="D63" s="31">
        <f>SUM(D41:D62)</f>
        <v>501.68456300000003</v>
      </c>
      <c r="E63" s="31"/>
      <c r="F63" s="31">
        <f>SUM(F41:F62)</f>
        <v>751.02684450000004</v>
      </c>
      <c r="G63" s="31">
        <f>SUM(G41:G62)</f>
        <v>4957.2421847529367</v>
      </c>
      <c r="H63" s="32"/>
      <c r="I63" s="31">
        <f>SUM(I41:I62)</f>
        <v>436.91366240256991</v>
      </c>
      <c r="J63" s="31">
        <f>SUM(J41:J62)</f>
        <v>4270.9862408503677</v>
      </c>
      <c r="K63" s="19"/>
      <c r="L63" s="31">
        <f>SUM(L41:L62)</f>
        <v>340.86085205299469</v>
      </c>
      <c r="M63" s="31">
        <f>SUM(M41:M62)</f>
        <v>3930.1253887973726</v>
      </c>
      <c r="O63" s="31">
        <f>SUM(O41:O62)</f>
        <v>301.94669661359075</v>
      </c>
      <c r="P63" s="31">
        <f>SUM(P41:P62)</f>
        <v>3628.178692183782</v>
      </c>
      <c r="R63" s="31">
        <f>SUM(R41:R62)</f>
        <v>270.10357243460282</v>
      </c>
      <c r="S63" s="31">
        <f>SUM(S41:S62)</f>
        <v>3358.0751197491791</v>
      </c>
      <c r="U63" s="31">
        <f>SUM(U41:U62)</f>
        <v>243.25810572301197</v>
      </c>
      <c r="V63" s="31">
        <f>SUM(V41:V62)</f>
        <v>3114.8170140261673</v>
      </c>
    </row>
    <row r="64" spans="2:22" ht="12" thickTop="1" x14ac:dyDescent="0.2"/>
    <row r="65" spans="2:22" ht="12.75" x14ac:dyDescent="0.2">
      <c r="B65" s="3" t="s">
        <v>58</v>
      </c>
    </row>
    <row r="67" spans="2:22" ht="12.75" x14ac:dyDescent="0.2">
      <c r="B67" s="8"/>
      <c r="C67" s="53" t="s">
        <v>8</v>
      </c>
      <c r="D67" s="46"/>
      <c r="E67" s="46"/>
      <c r="F67" s="11" t="s">
        <v>21</v>
      </c>
      <c r="G67" s="11" t="s">
        <v>18</v>
      </c>
      <c r="H67" s="46"/>
      <c r="I67" s="10">
        <v>2019</v>
      </c>
      <c r="J67" s="11">
        <v>2019</v>
      </c>
      <c r="L67" s="10">
        <v>2020</v>
      </c>
      <c r="M67" s="11">
        <v>2020</v>
      </c>
      <c r="O67" s="10">
        <v>2021</v>
      </c>
      <c r="P67" s="11">
        <v>2021</v>
      </c>
      <c r="R67" s="10">
        <v>2022</v>
      </c>
      <c r="S67" s="11">
        <v>2022</v>
      </c>
      <c r="U67" s="10">
        <v>2023</v>
      </c>
      <c r="V67" s="11">
        <v>2023</v>
      </c>
    </row>
    <row r="68" spans="2:22" ht="12.75" x14ac:dyDescent="0.2">
      <c r="B68" s="15" t="s">
        <v>11</v>
      </c>
      <c r="C68" s="54" t="s">
        <v>9</v>
      </c>
      <c r="D68" s="55" t="s">
        <v>17</v>
      </c>
      <c r="E68" s="47" t="s">
        <v>32</v>
      </c>
      <c r="F68" s="14" t="s">
        <v>22</v>
      </c>
      <c r="G68" s="14" t="s">
        <v>19</v>
      </c>
      <c r="H68" s="47" t="s">
        <v>10</v>
      </c>
      <c r="I68" s="14" t="s">
        <v>11</v>
      </c>
      <c r="J68" s="14" t="s">
        <v>20</v>
      </c>
      <c r="L68" s="14" t="s">
        <v>11</v>
      </c>
      <c r="M68" s="14" t="s">
        <v>20</v>
      </c>
      <c r="O68" s="14" t="s">
        <v>11</v>
      </c>
      <c r="P68" s="14" t="s">
        <v>20</v>
      </c>
      <c r="R68" s="14" t="s">
        <v>11</v>
      </c>
      <c r="S68" s="14" t="s">
        <v>20</v>
      </c>
      <c r="U68" s="14" t="s">
        <v>11</v>
      </c>
      <c r="V68" s="14" t="s">
        <v>20</v>
      </c>
    </row>
    <row r="69" spans="2:22" ht="12.75" x14ac:dyDescent="0.2">
      <c r="B69" s="16" t="s">
        <v>23</v>
      </c>
      <c r="C69" s="56" t="s">
        <v>15</v>
      </c>
      <c r="D69" s="57" t="s">
        <v>12</v>
      </c>
      <c r="E69" s="57" t="s">
        <v>33</v>
      </c>
      <c r="F69" s="18"/>
      <c r="G69" s="18"/>
      <c r="H69" s="48" t="s">
        <v>13</v>
      </c>
      <c r="I69" s="16"/>
      <c r="J69" s="16"/>
      <c r="K69" s="19"/>
      <c r="L69" s="16"/>
      <c r="M69" s="16"/>
      <c r="O69" s="16"/>
      <c r="P69" s="16"/>
      <c r="R69" s="16"/>
      <c r="S69" s="16"/>
      <c r="U69" s="16"/>
      <c r="V69" s="16"/>
    </row>
    <row r="70" spans="2:22" ht="12.75" x14ac:dyDescent="0.2">
      <c r="B70" s="20"/>
      <c r="C70" s="58"/>
      <c r="D70" s="59"/>
      <c r="E70" s="59"/>
      <c r="F70" s="22"/>
      <c r="G70" s="22"/>
      <c r="H70" s="47"/>
      <c r="I70" s="44"/>
      <c r="J70" s="8"/>
      <c r="K70" s="19"/>
      <c r="L70" s="8"/>
      <c r="M70" s="8"/>
      <c r="O70" s="8"/>
      <c r="P70" s="8"/>
      <c r="R70" s="8"/>
      <c r="S70" s="8"/>
      <c r="U70" s="8"/>
      <c r="V70" s="8"/>
    </row>
    <row r="71" spans="2:22" ht="12.75" x14ac:dyDescent="0.2">
      <c r="B71" s="24">
        <f>B41</f>
        <v>1</v>
      </c>
      <c r="C71" s="60"/>
      <c r="D71" s="60"/>
      <c r="E71" s="61"/>
      <c r="F71" s="25">
        <f t="shared" ref="F71:G92" si="26">F41-F11</f>
        <v>0</v>
      </c>
      <c r="G71" s="25">
        <f t="shared" si="26"/>
        <v>0</v>
      </c>
      <c r="H71" s="49"/>
      <c r="I71" s="27">
        <f t="shared" ref="I71:J92" si="27">I41-I11</f>
        <v>0</v>
      </c>
      <c r="J71" s="25">
        <f t="shared" si="27"/>
        <v>0</v>
      </c>
      <c r="K71" s="28"/>
      <c r="L71" s="39">
        <f t="shared" ref="L71:M92" si="28">L41-L11</f>
        <v>0</v>
      </c>
      <c r="M71" s="25">
        <f t="shared" si="28"/>
        <v>0</v>
      </c>
      <c r="O71" s="39">
        <f t="shared" ref="O71:P92" si="29">O41-O11</f>
        <v>0</v>
      </c>
      <c r="P71" s="25">
        <f t="shared" si="29"/>
        <v>0</v>
      </c>
      <c r="R71" s="39">
        <f t="shared" ref="R71:S92" si="30">R41-R11</f>
        <v>0</v>
      </c>
      <c r="S71" s="25">
        <f t="shared" si="30"/>
        <v>0</v>
      </c>
      <c r="U71" s="39">
        <f t="shared" ref="U71:V92" si="31">U41-U11</f>
        <v>0</v>
      </c>
      <c r="V71" s="25">
        <f t="shared" si="31"/>
        <v>0</v>
      </c>
    </row>
    <row r="72" spans="2:22" ht="12.75" x14ac:dyDescent="0.2">
      <c r="B72" s="24">
        <f t="shared" ref="B72:B92" si="32">B42</f>
        <v>1</v>
      </c>
      <c r="C72" s="60"/>
      <c r="D72" s="60"/>
      <c r="E72" s="61" t="s">
        <v>61</v>
      </c>
      <c r="F72" s="25">
        <f t="shared" si="26"/>
        <v>15.933023194212472</v>
      </c>
      <c r="G72" s="25">
        <f t="shared" si="26"/>
        <v>15.933023194212467</v>
      </c>
      <c r="H72" s="49"/>
      <c r="I72" s="27">
        <f t="shared" si="27"/>
        <v>0.95598139165274709</v>
      </c>
      <c r="J72" s="25">
        <f t="shared" si="27"/>
        <v>-0.95598139165274176</v>
      </c>
      <c r="K72" s="28"/>
      <c r="L72" s="39">
        <f t="shared" si="28"/>
        <v>-5.7358883499164293E-2</v>
      </c>
      <c r="M72" s="25">
        <f t="shared" si="28"/>
        <v>-0.89862250815357925</v>
      </c>
      <c r="O72" s="39">
        <f t="shared" si="29"/>
        <v>-5.3917350489214755E-2</v>
      </c>
      <c r="P72" s="25">
        <f t="shared" si="29"/>
        <v>-0.84470515766436449</v>
      </c>
      <c r="R72" s="39">
        <f t="shared" si="30"/>
        <v>-5.0682309459861408E-2</v>
      </c>
      <c r="S72" s="25">
        <f t="shared" si="30"/>
        <v>-0.79402284820450575</v>
      </c>
      <c r="U72" s="39">
        <f t="shared" si="31"/>
        <v>-4.7641370892270274E-2</v>
      </c>
      <c r="V72" s="25">
        <f t="shared" si="31"/>
        <v>-0.7463814773122408</v>
      </c>
    </row>
    <row r="73" spans="2:22" ht="12.75" x14ac:dyDescent="0.2">
      <c r="B73" s="24">
        <f t="shared" si="32"/>
        <v>2</v>
      </c>
      <c r="C73" s="60"/>
      <c r="D73" s="60"/>
      <c r="E73" s="61"/>
      <c r="F73" s="25">
        <f t="shared" si="26"/>
        <v>0</v>
      </c>
      <c r="G73" s="25">
        <f t="shared" si="26"/>
        <v>0</v>
      </c>
      <c r="H73" s="49"/>
      <c r="I73" s="27">
        <f t="shared" si="27"/>
        <v>0</v>
      </c>
      <c r="J73" s="25">
        <f t="shared" si="27"/>
        <v>0</v>
      </c>
      <c r="K73" s="29"/>
      <c r="L73" s="39">
        <f t="shared" si="28"/>
        <v>0</v>
      </c>
      <c r="M73" s="25">
        <f t="shared" si="28"/>
        <v>0</v>
      </c>
      <c r="O73" s="39">
        <f t="shared" si="29"/>
        <v>0</v>
      </c>
      <c r="P73" s="25">
        <f t="shared" si="29"/>
        <v>0</v>
      </c>
      <c r="R73" s="39">
        <f t="shared" si="30"/>
        <v>0</v>
      </c>
      <c r="S73" s="25">
        <f t="shared" si="30"/>
        <v>0</v>
      </c>
      <c r="U73" s="39">
        <f t="shared" si="31"/>
        <v>0</v>
      </c>
      <c r="V73" s="25">
        <f t="shared" si="31"/>
        <v>0</v>
      </c>
    </row>
    <row r="74" spans="2:22" ht="12.75" x14ac:dyDescent="0.2">
      <c r="B74" s="24">
        <f t="shared" si="32"/>
        <v>3</v>
      </c>
      <c r="C74" s="60"/>
      <c r="D74" s="60"/>
      <c r="E74" s="61"/>
      <c r="F74" s="25">
        <f t="shared" si="26"/>
        <v>0</v>
      </c>
      <c r="G74" s="25">
        <f t="shared" si="26"/>
        <v>0</v>
      </c>
      <c r="H74" s="49"/>
      <c r="I74" s="27">
        <f t="shared" si="27"/>
        <v>0</v>
      </c>
      <c r="J74" s="25">
        <f t="shared" si="27"/>
        <v>0</v>
      </c>
      <c r="K74" s="29"/>
      <c r="L74" s="39">
        <f t="shared" si="28"/>
        <v>0</v>
      </c>
      <c r="M74" s="25">
        <f t="shared" si="28"/>
        <v>0</v>
      </c>
      <c r="O74" s="39">
        <f t="shared" si="29"/>
        <v>0</v>
      </c>
      <c r="P74" s="25">
        <f t="shared" si="29"/>
        <v>0</v>
      </c>
      <c r="R74" s="39">
        <f t="shared" si="30"/>
        <v>0</v>
      </c>
      <c r="S74" s="25">
        <f t="shared" si="30"/>
        <v>0</v>
      </c>
      <c r="U74" s="39">
        <f t="shared" si="31"/>
        <v>0</v>
      </c>
      <c r="V74" s="25">
        <f t="shared" si="31"/>
        <v>0</v>
      </c>
    </row>
    <row r="75" spans="2:22" ht="12.75" x14ac:dyDescent="0.2">
      <c r="B75" s="24">
        <f t="shared" si="32"/>
        <v>6</v>
      </c>
      <c r="C75" s="60"/>
      <c r="D75" s="60"/>
      <c r="E75" s="61"/>
      <c r="F75" s="25">
        <f t="shared" si="26"/>
        <v>0</v>
      </c>
      <c r="G75" s="25">
        <f t="shared" si="26"/>
        <v>0</v>
      </c>
      <c r="H75" s="49"/>
      <c r="I75" s="27">
        <f t="shared" si="27"/>
        <v>0</v>
      </c>
      <c r="J75" s="25">
        <f t="shared" si="27"/>
        <v>0</v>
      </c>
      <c r="K75" s="29"/>
      <c r="L75" s="39">
        <f t="shared" si="28"/>
        <v>0</v>
      </c>
      <c r="M75" s="25">
        <f t="shared" si="28"/>
        <v>0</v>
      </c>
      <c r="O75" s="39">
        <f t="shared" si="29"/>
        <v>0</v>
      </c>
      <c r="P75" s="25">
        <f t="shared" si="29"/>
        <v>0</v>
      </c>
      <c r="R75" s="39">
        <f t="shared" si="30"/>
        <v>0</v>
      </c>
      <c r="S75" s="25">
        <f t="shared" si="30"/>
        <v>0</v>
      </c>
      <c r="U75" s="39">
        <f t="shared" si="31"/>
        <v>0</v>
      </c>
      <c r="V75" s="25">
        <f t="shared" si="31"/>
        <v>0</v>
      </c>
    </row>
    <row r="76" spans="2:22" ht="12.75" x14ac:dyDescent="0.2">
      <c r="B76" s="24">
        <f t="shared" si="32"/>
        <v>8</v>
      </c>
      <c r="C76" s="60"/>
      <c r="D76" s="60"/>
      <c r="E76" s="61"/>
      <c r="F76" s="25">
        <f t="shared" si="26"/>
        <v>22.182715000000002</v>
      </c>
      <c r="G76" s="25">
        <f t="shared" si="26"/>
        <v>22.182714999999973</v>
      </c>
      <c r="H76" s="49"/>
      <c r="I76" s="27">
        <f t="shared" si="27"/>
        <v>4.4365429999999932</v>
      </c>
      <c r="J76" s="25">
        <f t="shared" si="27"/>
        <v>-4.4365430000000003</v>
      </c>
      <c r="K76" s="29"/>
      <c r="L76" s="39">
        <f t="shared" si="28"/>
        <v>-0.88730859999999723</v>
      </c>
      <c r="M76" s="25">
        <f t="shared" si="28"/>
        <v>-3.5492343999999889</v>
      </c>
      <c r="O76" s="39">
        <f t="shared" si="29"/>
        <v>-0.70984688000000062</v>
      </c>
      <c r="P76" s="25">
        <f t="shared" si="29"/>
        <v>-2.8393875199999883</v>
      </c>
      <c r="R76" s="39">
        <f t="shared" si="30"/>
        <v>-0.56787750399999481</v>
      </c>
      <c r="S76" s="25">
        <f t="shared" si="30"/>
        <v>-2.2715100159999935</v>
      </c>
      <c r="U76" s="39">
        <f t="shared" si="31"/>
        <v>-0.45430200319999869</v>
      </c>
      <c r="V76" s="25">
        <f t="shared" si="31"/>
        <v>-1.8172080127999948</v>
      </c>
    </row>
    <row r="77" spans="2:22" ht="12.75" hidden="1" x14ac:dyDescent="0.2">
      <c r="B77" s="24">
        <f t="shared" si="32"/>
        <v>8</v>
      </c>
      <c r="C77" s="60"/>
      <c r="D77" s="60"/>
      <c r="E77" s="61"/>
      <c r="F77" s="25">
        <f t="shared" si="26"/>
        <v>0</v>
      </c>
      <c r="G77" s="25">
        <f t="shared" si="26"/>
        <v>0</v>
      </c>
      <c r="H77" s="49"/>
      <c r="I77" s="27">
        <f t="shared" si="27"/>
        <v>0</v>
      </c>
      <c r="J77" s="25">
        <f t="shared" si="27"/>
        <v>0</v>
      </c>
      <c r="K77" s="29"/>
      <c r="L77" s="39">
        <f t="shared" si="28"/>
        <v>0</v>
      </c>
      <c r="M77" s="25">
        <f t="shared" si="28"/>
        <v>0</v>
      </c>
      <c r="O77" s="39">
        <f t="shared" si="29"/>
        <v>0</v>
      </c>
      <c r="P77" s="25">
        <f t="shared" si="29"/>
        <v>0</v>
      </c>
      <c r="R77" s="39">
        <f t="shared" si="30"/>
        <v>0</v>
      </c>
      <c r="S77" s="25">
        <f t="shared" si="30"/>
        <v>0</v>
      </c>
      <c r="U77" s="39">
        <f t="shared" si="31"/>
        <v>0</v>
      </c>
      <c r="V77" s="25">
        <f t="shared" si="31"/>
        <v>0</v>
      </c>
    </row>
    <row r="78" spans="2:22" ht="12.75" hidden="1" x14ac:dyDescent="0.2">
      <c r="B78" s="24">
        <f t="shared" si="32"/>
        <v>9</v>
      </c>
      <c r="C78" s="60"/>
      <c r="D78" s="60"/>
      <c r="E78" s="61"/>
      <c r="F78" s="25">
        <f t="shared" si="26"/>
        <v>0</v>
      </c>
      <c r="G78" s="25">
        <f t="shared" si="26"/>
        <v>0</v>
      </c>
      <c r="H78" s="49"/>
      <c r="I78" s="27">
        <f t="shared" si="27"/>
        <v>0</v>
      </c>
      <c r="J78" s="25">
        <f t="shared" si="27"/>
        <v>0</v>
      </c>
      <c r="K78" s="29"/>
      <c r="L78" s="39">
        <f t="shared" si="28"/>
        <v>0</v>
      </c>
      <c r="M78" s="25">
        <f t="shared" si="28"/>
        <v>0</v>
      </c>
      <c r="O78" s="39">
        <f t="shared" si="29"/>
        <v>0</v>
      </c>
      <c r="P78" s="25">
        <f t="shared" si="29"/>
        <v>0</v>
      </c>
      <c r="R78" s="39">
        <f t="shared" si="30"/>
        <v>0</v>
      </c>
      <c r="S78" s="25">
        <f t="shared" si="30"/>
        <v>0</v>
      </c>
      <c r="U78" s="39">
        <f t="shared" si="31"/>
        <v>0</v>
      </c>
      <c r="V78" s="25">
        <f t="shared" si="31"/>
        <v>0</v>
      </c>
    </row>
    <row r="79" spans="2:22" ht="12.75" x14ac:dyDescent="0.2">
      <c r="B79" s="24">
        <f t="shared" si="32"/>
        <v>10</v>
      </c>
      <c r="C79" s="60"/>
      <c r="D79" s="60"/>
      <c r="E79" s="61"/>
      <c r="F79" s="25">
        <f t="shared" si="26"/>
        <v>9.6046200000000006</v>
      </c>
      <c r="G79" s="25">
        <f t="shared" si="26"/>
        <v>9.6046200000000006</v>
      </c>
      <c r="H79" s="49"/>
      <c r="I79" s="27">
        <f t="shared" si="27"/>
        <v>2.8813859999999991</v>
      </c>
      <c r="J79" s="25">
        <f t="shared" si="27"/>
        <v>-2.8813859999999991</v>
      </c>
      <c r="K79" s="29"/>
      <c r="L79" s="39">
        <f t="shared" si="28"/>
        <v>-0.86441579999999973</v>
      </c>
      <c r="M79" s="25">
        <f t="shared" si="28"/>
        <v>-2.0169701999999994</v>
      </c>
      <c r="O79" s="39">
        <f t="shared" si="29"/>
        <v>-0.60509105999999946</v>
      </c>
      <c r="P79" s="25">
        <f t="shared" si="29"/>
        <v>-1.4118791399999999</v>
      </c>
      <c r="R79" s="39">
        <f t="shared" si="30"/>
        <v>-0.42356374200000024</v>
      </c>
      <c r="S79" s="25">
        <f t="shared" si="30"/>
        <v>-0.98831539800000012</v>
      </c>
      <c r="U79" s="39">
        <f t="shared" si="31"/>
        <v>-0.29649461939999999</v>
      </c>
      <c r="V79" s="25">
        <f t="shared" si="31"/>
        <v>-0.69182077860000035</v>
      </c>
    </row>
    <row r="80" spans="2:22" ht="12.75" x14ac:dyDescent="0.2">
      <c r="B80" s="24">
        <f t="shared" si="32"/>
        <v>14.1</v>
      </c>
      <c r="C80" s="60"/>
      <c r="D80" s="60"/>
      <c r="E80" s="61"/>
      <c r="F80" s="25">
        <f t="shared" si="26"/>
        <v>14.909488000000001</v>
      </c>
      <c r="G80" s="25">
        <f t="shared" si="26"/>
        <v>14.909488</v>
      </c>
      <c r="H80" s="49"/>
      <c r="I80" s="27">
        <f t="shared" si="27"/>
        <v>0.74547439999999998</v>
      </c>
      <c r="J80" s="25">
        <f t="shared" si="27"/>
        <v>-0.74547440000000265</v>
      </c>
      <c r="K80" s="29"/>
      <c r="L80" s="39">
        <f t="shared" si="28"/>
        <v>-3.7273720000000177E-2</v>
      </c>
      <c r="M80" s="25">
        <f t="shared" si="28"/>
        <v>-0.70820068000000092</v>
      </c>
      <c r="O80" s="39">
        <f t="shared" si="29"/>
        <v>-3.5410033999999979E-2</v>
      </c>
      <c r="P80" s="25">
        <f t="shared" si="29"/>
        <v>-0.67279064600000282</v>
      </c>
      <c r="R80" s="39">
        <f t="shared" si="30"/>
        <v>-3.3639532300000163E-2</v>
      </c>
      <c r="S80" s="25">
        <f t="shared" si="30"/>
        <v>-0.63915111370000588</v>
      </c>
      <c r="U80" s="39">
        <f t="shared" si="31"/>
        <v>-3.195755568500025E-2</v>
      </c>
      <c r="V80" s="25">
        <f t="shared" si="31"/>
        <v>-0.60719355801500718</v>
      </c>
    </row>
    <row r="81" spans="2:22" ht="12.75" x14ac:dyDescent="0.2">
      <c r="B81" s="24">
        <f t="shared" si="32"/>
        <v>14.1</v>
      </c>
      <c r="C81" s="60"/>
      <c r="D81" s="60"/>
      <c r="E81" s="61"/>
      <c r="F81" s="25">
        <f t="shared" si="26"/>
        <v>0</v>
      </c>
      <c r="G81" s="25">
        <f t="shared" si="26"/>
        <v>0</v>
      </c>
      <c r="H81" s="49"/>
      <c r="I81" s="27">
        <f t="shared" si="27"/>
        <v>0</v>
      </c>
      <c r="J81" s="25">
        <f t="shared" si="27"/>
        <v>0</v>
      </c>
      <c r="K81" s="29"/>
      <c r="L81" s="39">
        <f t="shared" si="28"/>
        <v>0</v>
      </c>
      <c r="M81" s="25">
        <f t="shared" si="28"/>
        <v>0</v>
      </c>
      <c r="O81" s="39">
        <f t="shared" si="29"/>
        <v>0</v>
      </c>
      <c r="P81" s="25">
        <f t="shared" si="29"/>
        <v>0</v>
      </c>
      <c r="R81" s="39">
        <f t="shared" si="30"/>
        <v>0</v>
      </c>
      <c r="S81" s="25">
        <f t="shared" si="30"/>
        <v>0</v>
      </c>
      <c r="U81" s="39">
        <f t="shared" si="31"/>
        <v>0</v>
      </c>
      <c r="V81" s="25">
        <f t="shared" si="31"/>
        <v>0</v>
      </c>
    </row>
    <row r="82" spans="2:22" ht="12.75" x14ac:dyDescent="0.2">
      <c r="B82" s="24">
        <f t="shared" si="32"/>
        <v>17</v>
      </c>
      <c r="C82" s="60"/>
      <c r="D82" s="60"/>
      <c r="E82" s="61"/>
      <c r="F82" s="25">
        <f t="shared" si="26"/>
        <v>0</v>
      </c>
      <c r="G82" s="25">
        <f t="shared" si="26"/>
        <v>0</v>
      </c>
      <c r="H82" s="49"/>
      <c r="I82" s="27">
        <f t="shared" si="27"/>
        <v>0</v>
      </c>
      <c r="J82" s="25">
        <f t="shared" si="27"/>
        <v>0</v>
      </c>
      <c r="K82" s="29"/>
      <c r="L82" s="39">
        <f t="shared" si="28"/>
        <v>0</v>
      </c>
      <c r="M82" s="25">
        <f t="shared" si="28"/>
        <v>0</v>
      </c>
      <c r="O82" s="39">
        <f t="shared" si="29"/>
        <v>0</v>
      </c>
      <c r="P82" s="25">
        <f t="shared" si="29"/>
        <v>0</v>
      </c>
      <c r="R82" s="39">
        <f t="shared" si="30"/>
        <v>0</v>
      </c>
      <c r="S82" s="25">
        <f t="shared" si="30"/>
        <v>0</v>
      </c>
      <c r="U82" s="39">
        <f t="shared" si="31"/>
        <v>0</v>
      </c>
      <c r="V82" s="25">
        <f t="shared" si="31"/>
        <v>0</v>
      </c>
    </row>
    <row r="83" spans="2:22" ht="12.75" hidden="1" x14ac:dyDescent="0.2">
      <c r="B83" s="24">
        <f t="shared" si="32"/>
        <v>22</v>
      </c>
      <c r="C83" s="60"/>
      <c r="D83" s="60"/>
      <c r="E83" s="61"/>
      <c r="F83" s="25">
        <f t="shared" si="26"/>
        <v>0</v>
      </c>
      <c r="G83" s="25">
        <f t="shared" si="26"/>
        <v>0</v>
      </c>
      <c r="H83" s="49"/>
      <c r="I83" s="27">
        <f t="shared" si="27"/>
        <v>0</v>
      </c>
      <c r="J83" s="25">
        <f t="shared" si="27"/>
        <v>0</v>
      </c>
      <c r="K83" s="29"/>
      <c r="L83" s="39">
        <f t="shared" si="28"/>
        <v>0</v>
      </c>
      <c r="M83" s="25">
        <f t="shared" si="28"/>
        <v>0</v>
      </c>
      <c r="O83" s="39">
        <f t="shared" si="29"/>
        <v>0</v>
      </c>
      <c r="P83" s="25">
        <f t="shared" si="29"/>
        <v>0</v>
      </c>
      <c r="R83" s="39">
        <f t="shared" si="30"/>
        <v>0</v>
      </c>
      <c r="S83" s="25">
        <f t="shared" si="30"/>
        <v>0</v>
      </c>
      <c r="U83" s="39">
        <f t="shared" si="31"/>
        <v>0</v>
      </c>
      <c r="V83" s="25">
        <f t="shared" si="31"/>
        <v>0</v>
      </c>
    </row>
    <row r="84" spans="2:22" ht="12.75" x14ac:dyDescent="0.2">
      <c r="B84" s="24">
        <f t="shared" si="32"/>
        <v>38</v>
      </c>
      <c r="C84" s="60"/>
      <c r="D84" s="60"/>
      <c r="E84" s="61"/>
      <c r="F84" s="25">
        <f t="shared" si="26"/>
        <v>0</v>
      </c>
      <c r="G84" s="25">
        <f t="shared" si="26"/>
        <v>0</v>
      </c>
      <c r="H84" s="49"/>
      <c r="I84" s="27">
        <f t="shared" si="27"/>
        <v>0</v>
      </c>
      <c r="J84" s="25">
        <f t="shared" si="27"/>
        <v>0</v>
      </c>
      <c r="K84" s="29"/>
      <c r="L84" s="39">
        <f t="shared" si="28"/>
        <v>0</v>
      </c>
      <c r="M84" s="25">
        <f t="shared" si="28"/>
        <v>0</v>
      </c>
      <c r="O84" s="39">
        <f t="shared" si="29"/>
        <v>0</v>
      </c>
      <c r="P84" s="25">
        <f t="shared" si="29"/>
        <v>0</v>
      </c>
      <c r="R84" s="39">
        <f t="shared" si="30"/>
        <v>0</v>
      </c>
      <c r="S84" s="25">
        <f t="shared" si="30"/>
        <v>0</v>
      </c>
      <c r="U84" s="39">
        <f t="shared" si="31"/>
        <v>0</v>
      </c>
      <c r="V84" s="25">
        <f t="shared" si="31"/>
        <v>0</v>
      </c>
    </row>
    <row r="85" spans="2:22" ht="12.75" x14ac:dyDescent="0.2">
      <c r="B85" s="24">
        <f t="shared" si="32"/>
        <v>41</v>
      </c>
      <c r="C85" s="60"/>
      <c r="D85" s="60"/>
      <c r="E85" s="61"/>
      <c r="F85" s="25">
        <f t="shared" si="26"/>
        <v>0.49781399999999998</v>
      </c>
      <c r="G85" s="25">
        <f t="shared" si="26"/>
        <v>0.49781399999999998</v>
      </c>
      <c r="H85" s="49"/>
      <c r="I85" s="27">
        <f t="shared" si="27"/>
        <v>0.12445349999999999</v>
      </c>
      <c r="J85" s="25">
        <f t="shared" si="27"/>
        <v>-0.12445349999999955</v>
      </c>
      <c r="K85" s="29"/>
      <c r="L85" s="39">
        <f t="shared" si="28"/>
        <v>-3.1113374999999888E-2</v>
      </c>
      <c r="M85" s="25">
        <f t="shared" si="28"/>
        <v>-9.3340124999999663E-2</v>
      </c>
      <c r="O85" s="39">
        <f t="shared" si="29"/>
        <v>-2.3335031249999916E-2</v>
      </c>
      <c r="P85" s="25">
        <f t="shared" si="29"/>
        <v>-7.0005093749999858E-2</v>
      </c>
      <c r="R85" s="39">
        <f t="shared" si="30"/>
        <v>-1.7501273437499965E-2</v>
      </c>
      <c r="S85" s="25">
        <f t="shared" si="30"/>
        <v>-5.2503820312499894E-2</v>
      </c>
      <c r="U85" s="39">
        <f t="shared" si="31"/>
        <v>-1.3125955078124973E-2</v>
      </c>
      <c r="V85" s="25">
        <f t="shared" si="31"/>
        <v>-3.9377865234374809E-2</v>
      </c>
    </row>
    <row r="86" spans="2:22" ht="12.75" x14ac:dyDescent="0.2">
      <c r="B86" s="24">
        <f t="shared" si="32"/>
        <v>12</v>
      </c>
      <c r="C86" s="60"/>
      <c r="D86" s="60"/>
      <c r="E86" s="61"/>
      <c r="F86" s="25">
        <f t="shared" si="26"/>
        <v>1.5</v>
      </c>
      <c r="G86" s="25">
        <f t="shared" si="26"/>
        <v>1.5000000000000004</v>
      </c>
      <c r="H86" s="50"/>
      <c r="I86" s="27">
        <f t="shared" si="27"/>
        <v>1.5000000000000004</v>
      </c>
      <c r="J86" s="25">
        <f t="shared" si="27"/>
        <v>-1.5000000000000004</v>
      </c>
      <c r="K86" s="29"/>
      <c r="L86" s="39">
        <f t="shared" si="28"/>
        <v>-1.5000000000000004</v>
      </c>
      <c r="M86" s="25">
        <f t="shared" si="28"/>
        <v>0</v>
      </c>
      <c r="O86" s="39">
        <f t="shared" si="29"/>
        <v>0</v>
      </c>
      <c r="P86" s="25">
        <f t="shared" si="29"/>
        <v>0</v>
      </c>
      <c r="R86" s="39">
        <f t="shared" si="30"/>
        <v>0</v>
      </c>
      <c r="S86" s="25">
        <f t="shared" si="30"/>
        <v>0</v>
      </c>
      <c r="U86" s="39">
        <f t="shared" si="31"/>
        <v>0</v>
      </c>
      <c r="V86" s="25">
        <f t="shared" si="31"/>
        <v>0</v>
      </c>
    </row>
    <row r="87" spans="2:22" ht="12.75" x14ac:dyDescent="0.2">
      <c r="B87" s="24">
        <f t="shared" si="32"/>
        <v>13</v>
      </c>
      <c r="C87" s="60"/>
      <c r="D87" s="60"/>
      <c r="E87" s="61"/>
      <c r="F87" s="25">
        <f t="shared" si="26"/>
        <v>0</v>
      </c>
      <c r="G87" s="25">
        <f t="shared" si="26"/>
        <v>0</v>
      </c>
      <c r="H87" s="49"/>
      <c r="I87" s="27">
        <f t="shared" si="27"/>
        <v>0</v>
      </c>
      <c r="J87" s="25">
        <f t="shared" si="27"/>
        <v>0</v>
      </c>
      <c r="K87" s="29"/>
      <c r="L87" s="39">
        <f t="shared" si="28"/>
        <v>0</v>
      </c>
      <c r="M87" s="25">
        <f t="shared" si="28"/>
        <v>0</v>
      </c>
      <c r="O87" s="39">
        <f t="shared" si="29"/>
        <v>0</v>
      </c>
      <c r="P87" s="25">
        <f t="shared" si="29"/>
        <v>0</v>
      </c>
      <c r="R87" s="39">
        <f t="shared" si="30"/>
        <v>0</v>
      </c>
      <c r="S87" s="25">
        <f t="shared" si="30"/>
        <v>0</v>
      </c>
      <c r="U87" s="39">
        <f t="shared" si="31"/>
        <v>0</v>
      </c>
      <c r="V87" s="25">
        <f t="shared" si="31"/>
        <v>0</v>
      </c>
    </row>
    <row r="88" spans="2:22" ht="12.75" x14ac:dyDescent="0.2">
      <c r="B88" s="24">
        <f t="shared" si="32"/>
        <v>45</v>
      </c>
      <c r="C88" s="60"/>
      <c r="D88" s="60"/>
      <c r="E88" s="61"/>
      <c r="F88" s="25">
        <f t="shared" si="26"/>
        <v>0</v>
      </c>
      <c r="G88" s="25">
        <f t="shared" si="26"/>
        <v>0</v>
      </c>
      <c r="H88" s="49"/>
      <c r="I88" s="27">
        <f t="shared" si="27"/>
        <v>0</v>
      </c>
      <c r="J88" s="25">
        <f t="shared" si="27"/>
        <v>0</v>
      </c>
      <c r="K88" s="29"/>
      <c r="L88" s="39">
        <f t="shared" si="28"/>
        <v>0</v>
      </c>
      <c r="M88" s="25">
        <f t="shared" si="28"/>
        <v>0</v>
      </c>
      <c r="O88" s="39">
        <f t="shared" si="29"/>
        <v>0</v>
      </c>
      <c r="P88" s="25">
        <f t="shared" si="29"/>
        <v>0</v>
      </c>
      <c r="R88" s="39">
        <f t="shared" si="30"/>
        <v>0</v>
      </c>
      <c r="S88" s="25">
        <f t="shared" si="30"/>
        <v>0</v>
      </c>
      <c r="U88" s="39">
        <f t="shared" si="31"/>
        <v>0</v>
      </c>
      <c r="V88" s="25">
        <f t="shared" si="31"/>
        <v>0</v>
      </c>
    </row>
    <row r="89" spans="2:22" ht="12.75" x14ac:dyDescent="0.2">
      <c r="B89" s="24">
        <f t="shared" si="32"/>
        <v>50</v>
      </c>
      <c r="C89" s="60"/>
      <c r="D89" s="60"/>
      <c r="E89" s="61"/>
      <c r="F89" s="25">
        <f t="shared" si="26"/>
        <v>32.219422999999992</v>
      </c>
      <c r="G89" s="25">
        <f t="shared" si="26"/>
        <v>32.219422999999992</v>
      </c>
      <c r="H89" s="49"/>
      <c r="I89" s="27">
        <f t="shared" si="27"/>
        <v>17.720682649999993</v>
      </c>
      <c r="J89" s="25">
        <f t="shared" si="27"/>
        <v>-17.720682649999993</v>
      </c>
      <c r="K89" s="29"/>
      <c r="L89" s="39">
        <f t="shared" si="28"/>
        <v>-9.7463754574999957</v>
      </c>
      <c r="M89" s="25">
        <f t="shared" si="28"/>
        <v>-7.9743071924999978</v>
      </c>
      <c r="O89" s="39">
        <f t="shared" si="29"/>
        <v>-4.385868955874999</v>
      </c>
      <c r="P89" s="25">
        <f t="shared" si="29"/>
        <v>-3.5884382366249987</v>
      </c>
      <c r="R89" s="39">
        <f t="shared" si="30"/>
        <v>-1.9736410301437493</v>
      </c>
      <c r="S89" s="25">
        <f t="shared" si="30"/>
        <v>-1.6147972064812495</v>
      </c>
      <c r="U89" s="39">
        <f t="shared" si="31"/>
        <v>-0.88813846356468729</v>
      </c>
      <c r="V89" s="25">
        <f t="shared" si="31"/>
        <v>-0.72665874291656218</v>
      </c>
    </row>
    <row r="90" spans="2:22" ht="12.75" x14ac:dyDescent="0.2">
      <c r="B90" s="24">
        <f t="shared" si="32"/>
        <v>7</v>
      </c>
      <c r="C90" s="60"/>
      <c r="D90" s="60"/>
      <c r="E90" s="61"/>
      <c r="F90" s="25">
        <f t="shared" si="26"/>
        <v>3.5494840000000005</v>
      </c>
      <c r="G90" s="25">
        <f t="shared" si="26"/>
        <v>3.5494840000000067</v>
      </c>
      <c r="H90" s="50"/>
      <c r="I90" s="27">
        <f t="shared" si="27"/>
        <v>0.53242260000000385</v>
      </c>
      <c r="J90" s="25">
        <f t="shared" si="27"/>
        <v>-0.53242259999990438</v>
      </c>
      <c r="K90" s="29"/>
      <c r="L90" s="39">
        <f t="shared" si="28"/>
        <v>-7.9863389999985657E-2</v>
      </c>
      <c r="M90" s="25">
        <f t="shared" si="28"/>
        <v>-0.4525592099998903</v>
      </c>
      <c r="O90" s="39">
        <f t="shared" si="29"/>
        <v>-6.7883881499994914E-2</v>
      </c>
      <c r="P90" s="25">
        <f t="shared" si="29"/>
        <v>-0.38467532849989539</v>
      </c>
      <c r="R90" s="39">
        <f t="shared" si="30"/>
        <v>-5.7701299274988571E-2</v>
      </c>
      <c r="S90" s="25">
        <f t="shared" si="30"/>
        <v>-0.32697402922491392</v>
      </c>
      <c r="U90" s="39">
        <f t="shared" si="31"/>
        <v>-4.9046104383741351E-2</v>
      </c>
      <c r="V90" s="25">
        <f t="shared" si="31"/>
        <v>-0.27792792484115125</v>
      </c>
    </row>
    <row r="91" spans="2:22" ht="12.75" x14ac:dyDescent="0.2">
      <c r="B91" s="24">
        <f t="shared" si="32"/>
        <v>49</v>
      </c>
      <c r="C91" s="60"/>
      <c r="D91" s="60"/>
      <c r="E91" s="61"/>
      <c r="F91" s="25">
        <f t="shared" si="26"/>
        <v>192.40072200000003</v>
      </c>
      <c r="G91" s="25">
        <f t="shared" si="26"/>
        <v>192.40072199999997</v>
      </c>
      <c r="H91" s="51"/>
      <c r="I91" s="27">
        <f t="shared" si="27"/>
        <v>15.39205776</v>
      </c>
      <c r="J91" s="25">
        <f t="shared" si="27"/>
        <v>-15.392057760000057</v>
      </c>
      <c r="K91" s="29"/>
      <c r="L91" s="39">
        <f t="shared" si="28"/>
        <v>-1.2313646207999938</v>
      </c>
      <c r="M91" s="25">
        <f t="shared" si="28"/>
        <v>-14.160693139200134</v>
      </c>
      <c r="O91" s="39">
        <f t="shared" si="29"/>
        <v>-1.1328554511360096</v>
      </c>
      <c r="P91" s="25">
        <f t="shared" si="29"/>
        <v>-13.027837688064096</v>
      </c>
      <c r="R91" s="39">
        <f t="shared" si="30"/>
        <v>-1.0422270150451283</v>
      </c>
      <c r="S91" s="25">
        <f t="shared" si="30"/>
        <v>-11.985610673018982</v>
      </c>
      <c r="U91" s="39">
        <f t="shared" si="31"/>
        <v>-0.95884885384152341</v>
      </c>
      <c r="V91" s="25">
        <f t="shared" si="31"/>
        <v>-11.026761819177523</v>
      </c>
    </row>
    <row r="92" spans="2:22" ht="12.75" x14ac:dyDescent="0.2">
      <c r="B92" s="24">
        <f t="shared" si="32"/>
        <v>51</v>
      </c>
      <c r="C92" s="60"/>
      <c r="D92" s="60"/>
      <c r="E92" s="61"/>
      <c r="F92" s="25">
        <f t="shared" si="26"/>
        <v>207.38727380578752</v>
      </c>
      <c r="G92" s="25">
        <f t="shared" si="26"/>
        <v>207.38727380578757</v>
      </c>
      <c r="H92" s="51"/>
      <c r="I92" s="27">
        <f t="shared" si="27"/>
        <v>12.443236428347262</v>
      </c>
      <c r="J92" s="25">
        <f t="shared" si="27"/>
        <v>-12.443236428347291</v>
      </c>
      <c r="K92" s="29"/>
      <c r="L92" s="39">
        <f t="shared" si="28"/>
        <v>-0.74659418570082892</v>
      </c>
      <c r="M92" s="25">
        <f t="shared" si="28"/>
        <v>-11.696642242646476</v>
      </c>
      <c r="O92" s="39">
        <f t="shared" si="29"/>
        <v>-0.70179853455879027</v>
      </c>
      <c r="P92" s="25">
        <f t="shared" si="29"/>
        <v>-10.994843708087728</v>
      </c>
      <c r="R92" s="39">
        <f t="shared" si="30"/>
        <v>-0.65969062248527166</v>
      </c>
      <c r="S92" s="25">
        <f t="shared" si="30"/>
        <v>-10.335153085602315</v>
      </c>
      <c r="U92" s="39">
        <f t="shared" si="31"/>
        <v>-0.62010918513614399</v>
      </c>
      <c r="V92" s="25">
        <f t="shared" si="31"/>
        <v>-9.7150439004660711</v>
      </c>
    </row>
    <row r="93" spans="2:22" ht="13.5" thickBot="1" x14ac:dyDescent="0.25">
      <c r="B93" s="30" t="s">
        <v>14</v>
      </c>
      <c r="C93" s="62"/>
      <c r="D93" s="62"/>
      <c r="E93" s="62"/>
      <c r="F93" s="31">
        <f>SUM(F71:F92)</f>
        <v>500.18456300000003</v>
      </c>
      <c r="G93" s="31">
        <f>SUM(G71:G92)</f>
        <v>500.18456299999997</v>
      </c>
      <c r="H93" s="52"/>
      <c r="I93" s="45">
        <f>SUM(I71:I92)</f>
        <v>56.732237730000001</v>
      </c>
      <c r="J93" s="31">
        <f>SUM(J71:J92)</f>
        <v>-56.732237729999987</v>
      </c>
      <c r="K93" s="19"/>
      <c r="L93" s="31">
        <f>SUM(L71:L92)</f>
        <v>-15.181668032499966</v>
      </c>
      <c r="M93" s="31">
        <f>SUM(M71:M92)</f>
        <v>-41.550569697500066</v>
      </c>
      <c r="O93" s="31">
        <f>SUM(O71:O92)</f>
        <v>-7.7160071788090079</v>
      </c>
      <c r="P93" s="31">
        <f>SUM(P71:P92)</f>
        <v>-33.834562518691072</v>
      </c>
      <c r="R93" s="31">
        <f>SUM(R71:R92)</f>
        <v>-4.826524328146494</v>
      </c>
      <c r="S93" s="31">
        <f>SUM(S71:S92)</f>
        <v>-29.008038190544465</v>
      </c>
      <c r="U93" s="31">
        <f>SUM(U71:U92)</f>
        <v>-3.3596641111814902</v>
      </c>
      <c r="V93" s="31">
        <f>SUM(V71:V92)</f>
        <v>-25.648374079362924</v>
      </c>
    </row>
    <row r="94" spans="2:22" ht="12" thickTop="1" x14ac:dyDescent="0.2">
      <c r="I94" s="12"/>
      <c r="J94" s="12"/>
      <c r="O94" s="12"/>
      <c r="P94" s="12"/>
      <c r="R94" s="12"/>
      <c r="S94" s="12"/>
    </row>
  </sheetData>
  <mergeCells count="1">
    <mergeCell ref="B1:V1"/>
  </mergeCells>
  <printOptions horizontalCentered="1"/>
  <pageMargins left="0.75" right="0.75" top="0.5" bottom="1" header="0.5" footer="0.5"/>
  <pageSetup scale="47" orientation="landscape" r:id="rId1"/>
  <headerFooter alignWithMargins="0"/>
  <rowBreaks count="2" manualBreakCount="2">
    <brk id="33" min="1" max="24" man="1"/>
    <brk id="63" min="1" max="2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zoomScaleNormal="100" workbookViewId="0">
      <selection activeCell="C12" sqref="C12:C13"/>
    </sheetView>
  </sheetViews>
  <sheetFormatPr defaultColWidth="15.7109375" defaultRowHeight="12.75" x14ac:dyDescent="0.2"/>
  <cols>
    <col min="1" max="1" width="40.5703125" style="126" customWidth="1"/>
    <col min="2" max="2" width="8.5703125" style="126" bestFit="1" customWidth="1"/>
    <col min="3" max="16384" width="15.7109375" style="126"/>
  </cols>
  <sheetData>
    <row r="1" spans="1:6" x14ac:dyDescent="0.2">
      <c r="A1" s="124" t="s">
        <v>96</v>
      </c>
      <c r="B1" s="125"/>
    </row>
    <row r="2" spans="1:6" x14ac:dyDescent="0.2">
      <c r="A2" s="124" t="s">
        <v>97</v>
      </c>
      <c r="B2" s="125"/>
    </row>
    <row r="3" spans="1:6" x14ac:dyDescent="0.2">
      <c r="A3" s="124" t="s">
        <v>98</v>
      </c>
      <c r="B3" s="125"/>
    </row>
    <row r="6" spans="1:6" ht="13.5" thickBot="1" x14ac:dyDescent="0.25">
      <c r="A6" s="127" t="s">
        <v>66</v>
      </c>
      <c r="B6" s="128" t="s">
        <v>99</v>
      </c>
    </row>
    <row r="8" spans="1:6" ht="15" x14ac:dyDescent="0.35">
      <c r="A8" s="133" t="s">
        <v>100</v>
      </c>
    </row>
    <row r="9" spans="1:6" x14ac:dyDescent="0.2">
      <c r="A9" s="126" t="s">
        <v>101</v>
      </c>
      <c r="B9" s="137">
        <v>-0.37</v>
      </c>
      <c r="E9" s="134"/>
    </row>
    <row r="10" spans="1:6" x14ac:dyDescent="0.2">
      <c r="A10" s="126" t="s">
        <v>102</v>
      </c>
      <c r="B10" s="137">
        <v>9.7620000000000005</v>
      </c>
      <c r="E10" s="134"/>
    </row>
    <row r="11" spans="1:6" x14ac:dyDescent="0.2">
      <c r="A11" s="126" t="s">
        <v>103</v>
      </c>
      <c r="B11" s="137">
        <v>-3.3580000000000001</v>
      </c>
      <c r="E11" s="134"/>
    </row>
    <row r="12" spans="1:6" x14ac:dyDescent="0.2">
      <c r="A12" s="126" t="s">
        <v>104</v>
      </c>
      <c r="B12" s="138">
        <v>-0.76600000000000001</v>
      </c>
      <c r="E12" s="135"/>
      <c r="F12" s="136"/>
    </row>
    <row r="13" spans="1:6" x14ac:dyDescent="0.2">
      <c r="A13" s="129" t="s">
        <v>14</v>
      </c>
      <c r="B13" s="139">
        <v>5.2680000000000007</v>
      </c>
      <c r="E13" s="136"/>
      <c r="F13" s="136"/>
    </row>
    <row r="14" spans="1:6" x14ac:dyDescent="0.2">
      <c r="B14" s="137"/>
      <c r="E14" s="136"/>
      <c r="F14" s="136"/>
    </row>
    <row r="15" spans="1:6" x14ac:dyDescent="0.2">
      <c r="B15" s="137"/>
    </row>
    <row r="16" spans="1:6" ht="15" x14ac:dyDescent="0.35">
      <c r="A16" s="132" t="s">
        <v>105</v>
      </c>
      <c r="B16" s="137"/>
    </row>
    <row r="17" spans="1:5" x14ac:dyDescent="0.2">
      <c r="A17" s="126" t="s">
        <v>101</v>
      </c>
      <c r="B17" s="140">
        <v>-0.63800000000000001</v>
      </c>
      <c r="E17" s="134"/>
    </row>
    <row r="18" spans="1:5" x14ac:dyDescent="0.2">
      <c r="A18" s="126" t="s">
        <v>102</v>
      </c>
      <c r="B18" s="137">
        <v>9.7680000000000007</v>
      </c>
      <c r="E18" s="134"/>
    </row>
    <row r="19" spans="1:5" x14ac:dyDescent="0.2">
      <c r="A19" s="126" t="s">
        <v>106</v>
      </c>
      <c r="B19" s="137">
        <v>-6.4930000000000003</v>
      </c>
      <c r="E19" s="134"/>
    </row>
    <row r="20" spans="1:5" x14ac:dyDescent="0.2">
      <c r="A20" s="126" t="s">
        <v>104</v>
      </c>
      <c r="B20" s="138">
        <v>-1.516</v>
      </c>
      <c r="E20" s="134"/>
    </row>
    <row r="21" spans="1:5" s="131" customFormat="1" x14ac:dyDescent="0.2">
      <c r="A21" s="129" t="s">
        <v>14</v>
      </c>
      <c r="B21" s="141">
        <v>1.1210000000000004</v>
      </c>
    </row>
    <row r="22" spans="1:5" x14ac:dyDescent="0.2">
      <c r="B22" s="137"/>
    </row>
    <row r="23" spans="1:5" x14ac:dyDescent="0.2">
      <c r="B23" s="137"/>
    </row>
    <row r="24" spans="1:5" ht="15" x14ac:dyDescent="0.35">
      <c r="A24" s="132" t="s">
        <v>107</v>
      </c>
      <c r="B24" s="137"/>
    </row>
    <row r="25" spans="1:5" x14ac:dyDescent="0.2">
      <c r="A25" s="126" t="s">
        <v>101</v>
      </c>
      <c r="B25" s="137">
        <f t="shared" ref="B25:B28" si="0">B17-B9</f>
        <v>-0.26800000000000002</v>
      </c>
    </row>
    <row r="26" spans="1:5" x14ac:dyDescent="0.2">
      <c r="A26" s="126" t="s">
        <v>102</v>
      </c>
      <c r="B26" s="137">
        <f t="shared" si="0"/>
        <v>6.0000000000002274E-3</v>
      </c>
    </row>
    <row r="27" spans="1:5" x14ac:dyDescent="0.2">
      <c r="A27" s="126" t="s">
        <v>106</v>
      </c>
      <c r="B27" s="137">
        <f t="shared" si="0"/>
        <v>-3.1350000000000002</v>
      </c>
    </row>
    <row r="28" spans="1:5" x14ac:dyDescent="0.2">
      <c r="A28" s="126" t="s">
        <v>104</v>
      </c>
      <c r="B28" s="138">
        <f t="shared" si="0"/>
        <v>-0.75</v>
      </c>
    </row>
    <row r="29" spans="1:5" x14ac:dyDescent="0.2">
      <c r="A29" s="129" t="s">
        <v>14</v>
      </c>
      <c r="B29" s="139">
        <f t="shared" ref="B29" si="1">SUM(B25:B28)</f>
        <v>-4.1470000000000002</v>
      </c>
      <c r="C29" s="130"/>
      <c r="D29" s="130"/>
    </row>
    <row r="30" spans="1:5" x14ac:dyDescent="0.2">
      <c r="B30" s="137"/>
    </row>
    <row r="31" spans="1:5" x14ac:dyDescent="0.2">
      <c r="B31" s="137"/>
    </row>
  </sheetData>
  <pageMargins left="0.7" right="0.7" top="0.75" bottom="0.75" header="0.3" footer="0.3"/>
  <pageSetup scale="96" orientation="portrait" r:id="rId1"/>
  <ignoredErrors>
    <ignoredError sqref="B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Summary</vt:lpstr>
      <vt:lpstr>EGD CCA Continuity_No CWIP qual</vt:lpstr>
      <vt:lpstr>EGD CCA Continuity_CWIP qual </vt:lpstr>
      <vt:lpstr>UG CCA Continuity_No CWIP qual</vt:lpstr>
      <vt:lpstr>UG CCA Continuity_CWIP qual</vt:lpstr>
      <vt:lpstr>ICM projects</vt:lpstr>
      <vt:lpstr>'EGD CCA Continuity_CWIP qual '!Print_Area</vt:lpstr>
      <vt:lpstr>'EGD CCA Continuity_No CWIP qual'!Print_Area</vt:lpstr>
      <vt:lpstr>Summary!Print_Area</vt:lpstr>
      <vt:lpstr>'UG CCA Continuity_CWIP qual'!Print_Area</vt:lpstr>
    </vt:vector>
  </TitlesOfParts>
  <Company>Enbridge Gas Distribution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rakesh.torul@enbridge.com</dc:creator>
  <cp:lastModifiedBy>Stephanie Allman</cp:lastModifiedBy>
  <cp:lastPrinted>2019-05-29T18:50:17Z</cp:lastPrinted>
  <dcterms:created xsi:type="dcterms:W3CDTF">2019-05-27T22:31:48Z</dcterms:created>
  <dcterms:modified xsi:type="dcterms:W3CDTF">2019-05-29T19:16:30Z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1894704350</vt:i4>
  </property>
  <property fmtid="{D5CDD505-2E9C-101B-9397-08002B2CF9AE}" pid="3" name="_NewReviewCycle">
    <vt:lpwstr/>
  </property>
  <property fmtid="{D5CDD505-2E9C-101B-9397-08002B2CF9AE}" pid="4" name="_EmailSubject">
    <vt:lpwstr>EB-2018-0305 - Enbridge Gas Inc. - 2019 Rates Application - Settlement Proposal</vt:lpwstr>
  </property>
  <property fmtid="{D5CDD505-2E9C-101B-9397-08002B2CF9AE}" pid="5" name="_AuthorEmail">
    <vt:lpwstr>Stephanie.Allman@enbridge.com</vt:lpwstr>
  </property>
  <property fmtid="{D5CDD505-2E9C-101B-9397-08002B2CF9AE}" pid="6" name="_AuthorEmailDisplayName">
    <vt:lpwstr>Stephanie Allman</vt:lpwstr>
  </property>
  <property fmtid="{D5CDD505-2E9C-101B-9397-08002B2CF9AE}" pid="7" name="_PreviousAdHocReviewCycleID">
    <vt:i4>723741744</vt:i4>
  </property>
</Properties>
</file>