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15360" windowHeight="8736" tabRatio="598" firstSheet="1" activeTab="1"/>
  </bookViews>
  <sheets>
    <sheet name="Instructions" sheetId="2" state="hidden" r:id="rId1"/>
    <sheet name="GA 2018" sheetId="6" r:id="rId2"/>
  </sheets>
  <externalReferences>
    <externalReference r:id="rId3"/>
    <externalReference r:id="rId4"/>
  </externalReferences>
  <definedNames>
    <definedName name="_Order1" hidden="1">255</definedName>
    <definedName name="_Sort" hidden="1">[1]Sheet1!$G$40:$K$40</definedName>
    <definedName name="AS2DocOpenMode" hidden="1">"AS2DocumentEdit"</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39545.3291782407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LastSheet" hidden="1">"Total Bill Impacts_All Customer"</definedName>
    <definedName name="_xlnm.Print_Area" localSheetId="1">'GA 2018'!$A$1:$K$84</definedName>
    <definedName name="_xlnm.Print_Area" localSheetId="0">Instructions!$A$11:$C$83</definedName>
  </definedNames>
  <calcPr calcId="152511"/>
</workbook>
</file>

<file path=xl/calcChain.xml><?xml version="1.0" encoding="utf-8"?>
<calcChain xmlns="http://schemas.openxmlformats.org/spreadsheetml/2006/main">
  <c r="D67" i="6" l="1"/>
  <c r="D25" i="6"/>
  <c r="D22" i="6"/>
  <c r="D24" i="6" l="1"/>
  <c r="D26" i="6" s="1"/>
  <c r="E68" i="6"/>
  <c r="E69" i="6"/>
  <c r="G57" i="6" l="1"/>
  <c r="G58" i="6" l="1"/>
  <c r="I56" i="6" l="1"/>
  <c r="F57" i="6" l="1"/>
  <c r="H57" i="6" s="1"/>
  <c r="D81" i="6" l="1"/>
  <c r="F47" i="6" l="1"/>
  <c r="F56" i="6"/>
  <c r="J56" i="6" l="1"/>
  <c r="I58" i="6" l="1"/>
  <c r="I57" i="6"/>
  <c r="J57" i="6" s="1"/>
  <c r="K57" i="6" s="1"/>
  <c r="G56" i="6"/>
  <c r="H56" i="6" s="1"/>
  <c r="I55" i="6"/>
  <c r="G55" i="6"/>
  <c r="I54" i="6"/>
  <c r="G54" i="6"/>
  <c r="I53" i="6"/>
  <c r="G53" i="6"/>
  <c r="I52" i="6"/>
  <c r="G52" i="6"/>
  <c r="I51" i="6"/>
  <c r="G51" i="6"/>
  <c r="I50" i="6"/>
  <c r="G50" i="6"/>
  <c r="I49" i="6"/>
  <c r="G49" i="6"/>
  <c r="I48" i="6"/>
  <c r="G48" i="6"/>
  <c r="I47" i="6"/>
  <c r="G47" i="6"/>
  <c r="H47" i="6" s="1"/>
  <c r="C44" i="6"/>
  <c r="F25" i="6"/>
  <c r="F23" i="6"/>
  <c r="D21" i="6"/>
  <c r="F51" i="6" l="1"/>
  <c r="H51" i="6" s="1"/>
  <c r="F55" i="6"/>
  <c r="H55" i="6" s="1"/>
  <c r="F50" i="6"/>
  <c r="H50" i="6" s="1"/>
  <c r="F54" i="6"/>
  <c r="H54" i="6" s="1"/>
  <c r="F48" i="6"/>
  <c r="H48" i="6" s="1"/>
  <c r="F49" i="6"/>
  <c r="H49" i="6" s="1"/>
  <c r="F53" i="6"/>
  <c r="H53" i="6" s="1"/>
  <c r="J47" i="6"/>
  <c r="D59" i="6"/>
  <c r="J55" i="6"/>
  <c r="J50" i="6"/>
  <c r="F52" i="6"/>
  <c r="H52" i="6" s="1"/>
  <c r="J51" i="6"/>
  <c r="J49" i="6" l="1"/>
  <c r="K49" i="6" s="1"/>
  <c r="J53" i="6"/>
  <c r="K53" i="6" s="1"/>
  <c r="J54" i="6"/>
  <c r="K54" i="6" s="1"/>
  <c r="J48" i="6"/>
  <c r="K48" i="6" s="1"/>
  <c r="K56" i="6"/>
  <c r="K51" i="6"/>
  <c r="K55" i="6"/>
  <c r="K50" i="6"/>
  <c r="J52" i="6"/>
  <c r="K47" i="6"/>
  <c r="K52" i="6" l="1"/>
  <c r="C59" i="6" l="1"/>
  <c r="E59" i="6" l="1"/>
  <c r="F58" i="6"/>
  <c r="H58" i="6" s="1"/>
  <c r="F59" i="6" l="1"/>
  <c r="H59" i="6"/>
  <c r="J58" i="6"/>
  <c r="K58" i="6" l="1"/>
  <c r="J59" i="6"/>
  <c r="K59" i="6" l="1"/>
  <c r="D82" i="6" l="1"/>
  <c r="D83" i="6" l="1"/>
  <c r="D84" i="6" l="1"/>
  <c r="E84" i="6" s="1"/>
  <c r="F24" i="6" l="1"/>
  <c r="F26" i="6" l="1"/>
</calcChain>
</file>

<file path=xl/sharedStrings.xml><?xml version="1.0" encoding="utf-8"?>
<sst xmlns="http://schemas.openxmlformats.org/spreadsheetml/2006/main" count="182" uniqueCount="162">
  <si>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</si>
  <si>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</si>
  <si>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</si>
  <si>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</si>
  <si>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</si>
  <si>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</si>
  <si>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</si>
  <si>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</si>
  <si>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</si>
  <si>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</si>
  <si>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</si>
  <si>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</si>
  <si>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</si>
  <si>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</si>
  <si>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</si>
  <si>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</si>
  <si>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</si>
  <si>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</si>
  <si>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</si>
  <si>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</si>
  <si>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</si>
  <si>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</si>
  <si>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</si>
  <si>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</si>
  <si>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</si>
  <si>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</si>
  <si>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</si>
  <si>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</si>
  <si>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</si>
  <si>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</si>
  <si>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</si>
  <si>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</si>
  <si>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</si>
  <si>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</si>
  <si>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</si>
  <si>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</si>
  <si>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</si>
  <si>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</si>
  <si>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</si>
  <si>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</si>
  <si>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</si>
  <si>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</si>
  <si>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</si>
  <si>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</si>
  <si>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</si>
  <si>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</si>
  <si>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</si>
  <si>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</si>
  <si>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</si>
  <si>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</si>
  <si>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</si>
  <si>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</si>
  <si>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</si>
  <si>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</si>
  <si>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</si>
  <si>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</si>
  <si>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</si>
  <si>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</si>
  <si>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</si>
  <si>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</si>
  <si>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</si>
  <si>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</si>
  <si>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</si>
  <si>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</si>
  <si>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</si>
  <si>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</si>
  <si>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</si>
  <si>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</si>
  <si>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</si>
  <si>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</si>
  <si>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</si>
  <si>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</si>
  <si>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</si>
  <si>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</si>
  <si>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</si>
  <si>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</si>
  <si>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</si>
  <si>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</si>
  <si>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</si>
  <si>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</si>
  <si>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</si>
  <si>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</si>
  <si>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</si>
  <si>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</si>
  <si>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</si>
  <si>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</si>
  <si>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</si>
  <si>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</si>
  <si>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</si>
  <si>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</si>
  <si>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</si>
  <si>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</si>
  <si>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</si>
  <si>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</si>
  <si>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</si>
  <si>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</si>
  <si>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</si>
  <si>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</si>
  <si>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</si>
  <si>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</si>
  <si>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</si>
  <si>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</si>
  <si>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</si>
  <si>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</si>
  <si>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</si>
  <si>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</si>
  <si>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</si>
  <si>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</si>
  <si>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</si>
  <si>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</si>
  <si>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</si>
  <si>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</si>
  <si>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</si>
  <si>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</si>
  <si>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</si>
  <si>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</si>
  <si>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</si>
  <si>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</si>
  <si>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</si>
  <si>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</si>
  <si>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</si>
  <si>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</si>
  <si>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</si>
  <si>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</si>
  <si>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</si>
  <si>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</si>
  <si>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</si>
  <si>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</si>
  <si>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</si>
  <si>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</si>
  <si>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</si>
  <si>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</si>
  <si>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</si>
  <si>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</si>
  <si>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</si>
  <si>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</si>
  <si>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</si>
  <si>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</si>
  <si>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</si>
  <si>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</si>
  <si>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</si>
  <si>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</si>
  <si>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</si>
  <si>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</si>
  <si>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</si>
  <si>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</si>
  <si>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</si>
  <si>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</si>
  <si>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</si>
  <si>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</si>
  <si>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version 1.4</t>
  </si>
  <si>
    <t>1st Estimate</t>
  </si>
  <si>
    <r>
      <t>Non-RPP Class B</t>
    </r>
    <r>
      <rPr>
        <sz val="10"/>
        <color rgb="FFFF0000"/>
        <rFont val="Calibri"/>
        <family val="2"/>
        <scheme val="minor"/>
      </rPr>
      <t>*</t>
    </r>
  </si>
  <si>
    <t>$ Consumption at Actual Rate Paid (Accrued)</t>
  </si>
  <si>
    <t>No prior year end unbilled to actual revenue differences booked in current year</t>
  </si>
  <si>
    <t>No current year end unbilled to actual revenue differences booked in the following year</t>
  </si>
  <si>
    <t>No difference between prior year accrual to forecast from long term load transfers</t>
  </si>
  <si>
    <t>No difference between current year accrual to forecast from long term load transfers</t>
  </si>
  <si>
    <t xml:space="preserve">Insignificant amount relating to Class A customers </t>
  </si>
  <si>
    <t>No significant prior period billing adjustments</t>
  </si>
  <si>
    <t>Not a reconciling item</t>
  </si>
  <si>
    <t>Y</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</si>
</sst>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quot;$&quot;#,##0_);\(&quot;$&quot;#,##0\)"/>
    <numFmt numFmtId="165" formatCode="_(* #,##0.00_);_(* \(#,##0.00\);_(* &quot;-&quot;??_);_(@_)"/>
    <numFmt numFmtId="166" formatCode="0.0%"/>
    <numFmt numFmtId="167" formatCode="_-&quot;$&quot;* #,##0_-;\-&quot;$&quot;* #,##0_-;_-&quot;$&quot;* &quot;-&quot;??_-;_-@_-"/>
    <numFmt numFmtId="168" formatCode="0.00000"/>
    <numFmt numFmtId="169" formatCode="_-* #,##0_-;\-* #,##0_-;_-* &quot;-&quot;??_-;_-@_-"/>
    <numFmt numFmtId="170" formatCode="#,##0.00_ ;[Red]\-#,##0.00\ "/>
    <numFmt numFmtId="171" formatCode="_-* #,##0.0000_-;\-* #,##0.0000_-;_-* &quot;-&quot;??_-;_-@_-"/>
    <numFmt numFmtId="172" formatCode="_([$€-2]* #,##0.00_);_([$€-2]* \(#,##0.00\);_([$€-2]* &quot;-&quot;??_)"/>
    <numFmt numFmtId="173" formatCode="#,##0.0000_ ;[Red]\-#,##0.0000\ "/>
    <numFmt numFmtId="174" formatCode="_-* #,##0.0_-;\-* #,##0.0_-;_-* &quot;-&quot;??_-;_-@_-"/>
  </numFmts>
  <fonts count="19"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0"/>
      <name val="Arial"/>
      <family val="2"/>
    </font>
    <font>
      <sz val="11"/>
      <name val="Arial"/>
      <family val="2"/>
    </font>
    <font>
      <b/>
      <u/>
      <sz val="12"/>
      <name val="Arial"/>
      <family val="2"/>
    </font>
    <font>
      <sz val="12"/>
      <name val="Arial"/>
      <family val="2"/>
    </font>
    <font>
      <b/>
      <sz val="12"/>
      <name val="Arial"/>
      <family val="2"/>
    </font>
    <font>
      <u/>
      <sz val="12"/>
      <name val="Arial"/>
      <family val="2"/>
    </font>
    <font>
      <i/>
      <sz val="12"/>
      <name val="Arial"/>
      <family val="2"/>
    </font>
    <font>
      <b/>
      <sz val="10"/>
      <color theme="1"/>
      <name val="Calibri"/>
      <family val="2"/>
      <scheme val="minor"/>
    </font>
    <font>
      <sz val="10"/>
      <color theme="1"/>
      <name val="Calibri"/>
      <family val="2"/>
      <scheme val="minor"/>
    </font>
    <font>
      <sz val="10"/>
      <name val="Calibri"/>
      <family val="2"/>
      <scheme val="minor"/>
    </font>
    <font>
      <b/>
      <u/>
      <sz val="10"/>
      <name val="Calibri"/>
      <family val="2"/>
      <scheme val="minor"/>
    </font>
    <font>
      <b/>
      <sz val="10"/>
      <name val="Calibri"/>
      <family val="2"/>
      <scheme val="minor"/>
    </font>
    <font>
      <sz val="10"/>
      <color rgb="FFFF0000"/>
      <name val="Calibri"/>
      <family val="2"/>
      <scheme val="minor"/>
    </font>
    <font>
      <b/>
      <u/>
      <sz val="10"/>
      <color theme="1"/>
      <name val="Calibri"/>
      <family val="2"/>
      <scheme val="minor"/>
    </font>
    <font>
      <sz val="11"/>
      <color rgb="FF000000"/>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17">
    <xf numFmtId="0" fontId="0" fillId="0" borderId="0"/>
    <xf numFmtId="44" fontId="1" fillId="0" borderId="0" applyFont="0" applyFill="0" applyBorder="0" applyAlignment="0" applyProtection="0"/>
    <xf numFmtId="0" fontId="4" fillId="0" borderId="0"/>
    <xf numFmtId="9" fontId="4"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4" fontId="4" fillId="0" borderId="0" applyFont="0" applyFill="0" applyBorder="0" applyAlignment="0" applyProtection="0"/>
    <xf numFmtId="0" fontId="1" fillId="0" borderId="0"/>
    <xf numFmtId="172" fontId="4" fillId="0" borderId="0"/>
    <xf numFmtId="172" fontId="1" fillId="0" borderId="0"/>
    <xf numFmtId="172" fontId="4" fillId="0" borderId="0"/>
    <xf numFmtId="0" fontId="18" fillId="0" borderId="0"/>
    <xf numFmtId="43" fontId="18"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63">
    <xf numFmtId="0" fontId="0" fillId="0" borderId="0" xfId="0"/>
    <xf numFmtId="0" fontId="2" fillId="0" borderId="0" xfId="0" applyFont="1"/>
    <xf numFmtId="0" fontId="3" fillId="0" borderId="0" xfId="0" applyFont="1" applyAlignment="1">
      <alignment wrapText="1"/>
    </xf>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2" fillId="0" borderId="0" xfId="0" applyFont="1" applyFill="1"/>
    <xf numFmtId="0" fontId="7" fillId="0" borderId="0" xfId="0" applyFont="1"/>
    <xf numFmtId="0" fontId="7" fillId="0" borderId="0" xfId="0" applyFont="1" applyAlignment="1">
      <alignment wrapText="1"/>
    </xf>
    <xf numFmtId="0" fontId="7" fillId="0" borderId="0" xfId="0" applyFont="1" applyAlignment="1">
      <alignment vertical="top"/>
    </xf>
    <xf numFmtId="0" fontId="6" fillId="0" borderId="0" xfId="0" applyFont="1" applyAlignment="1">
      <alignment vertical="top"/>
    </xf>
    <xf numFmtId="0" fontId="8" fillId="0" borderId="0" xfId="0" applyFont="1" applyAlignment="1">
      <alignment vertical="top"/>
    </xf>
    <xf numFmtId="0" fontId="7" fillId="0" borderId="0" xfId="0" applyFont="1" applyFill="1" applyAlignment="1"/>
    <xf numFmtId="0" fontId="5" fillId="0" borderId="0" xfId="0" applyFont="1" applyFill="1"/>
    <xf numFmtId="0" fontId="7" fillId="0" borderId="0" xfId="0" applyFont="1" applyAlignment="1">
      <alignment horizontal="center"/>
    </xf>
    <xf numFmtId="0" fontId="7" fillId="0" borderId="0" xfId="0" applyFont="1" applyAlignment="1"/>
    <xf numFmtId="0" fontId="4" fillId="0" borderId="0" xfId="0" applyFont="1" applyAlignment="1">
      <alignment horizontal="center"/>
    </xf>
    <xf numFmtId="0" fontId="4" fillId="0" borderId="0" xfId="0" applyFont="1" applyAlignment="1">
      <alignment horizontal="left"/>
    </xf>
    <xf numFmtId="0" fontId="7" fillId="0" borderId="0" xfId="0" applyFont="1" applyAlignment="1">
      <alignment horizontal="right"/>
    </xf>
    <xf numFmtId="0" fontId="10" fillId="0" borderId="0" xfId="0" applyFont="1" applyAlignment="1"/>
    <xf numFmtId="0" fontId="9" fillId="0" borderId="0" xfId="0" applyFont="1" applyAlignment="1">
      <alignment horizontal="left"/>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right" vertical="top" wrapText="1"/>
    </xf>
    <xf numFmtId="0" fontId="7" fillId="0" borderId="0" xfId="0" applyFont="1" applyAlignment="1">
      <alignment horizontal="right" vertical="top"/>
    </xf>
    <xf numFmtId="0" fontId="7" fillId="0" borderId="0" xfId="0" applyFont="1" applyAlignment="1">
      <alignment horizontal="left" wrapText="1"/>
    </xf>
    <xf numFmtId="0" fontId="7" fillId="0" borderId="0" xfId="0" applyFont="1" applyAlignment="1">
      <alignment horizontal="left"/>
    </xf>
    <xf numFmtId="0" fontId="7" fillId="0" borderId="0" xfId="0" applyFont="1" applyAlignment="1">
      <alignment horizontal="left" vertical="center"/>
    </xf>
    <xf numFmtId="0" fontId="9" fillId="0" borderId="0" xfId="0" applyFont="1" applyAlignment="1">
      <alignment horizontal="left" vertical="top"/>
    </xf>
    <xf numFmtId="0" fontId="8" fillId="0" borderId="0" xfId="0" applyFont="1" applyAlignment="1">
      <alignment horizontal="right"/>
    </xf>
    <xf numFmtId="0" fontId="12" fillId="0" borderId="0" xfId="0" applyFont="1"/>
    <xf numFmtId="0" fontId="12" fillId="0" borderId="0" xfId="8" applyFont="1" applyFill="1" applyAlignment="1">
      <alignment horizontal="center"/>
    </xf>
    <xf numFmtId="0" fontId="12" fillId="0" borderId="0" xfId="8" applyFont="1" applyFill="1"/>
    <xf numFmtId="1" fontId="12" fillId="0" borderId="0" xfId="8" applyNumberFormat="1" applyFont="1" applyFill="1" applyAlignment="1">
      <alignment horizontal="center"/>
    </xf>
    <xf numFmtId="49" fontId="11" fillId="0" borderId="0" xfId="8" applyNumberFormat="1" applyFont="1" applyFill="1" applyBorder="1" applyAlignment="1">
      <alignment horizontal="left"/>
    </xf>
    <xf numFmtId="170" fontId="11" fillId="0" borderId="0" xfId="8" applyNumberFormat="1" applyFont="1" applyFill="1" applyBorder="1" applyAlignment="1">
      <alignment horizontal="right"/>
    </xf>
    <xf numFmtId="0" fontId="11" fillId="0" borderId="0" xfId="8" applyFont="1" applyFill="1" applyBorder="1"/>
    <xf numFmtId="170" fontId="11" fillId="0" borderId="0" xfId="8" applyNumberFormat="1" applyFont="1" applyBorder="1" applyAlignment="1">
      <alignment horizontal="right"/>
    </xf>
    <xf numFmtId="169" fontId="12" fillId="0" borderId="0" xfId="5" applyNumberFormat="1" applyFont="1"/>
    <xf numFmtId="169" fontId="13" fillId="0" borderId="0" xfId="5" applyNumberFormat="1" applyFont="1" applyFill="1"/>
    <xf numFmtId="164" fontId="13" fillId="0" borderId="0" xfId="7" applyNumberFormat="1" applyFont="1" applyFill="1" applyBorder="1" applyAlignment="1">
      <alignment vertical="center"/>
    </xf>
    <xf numFmtId="0" fontId="14" fillId="0" borderId="0" xfId="0" applyFont="1"/>
    <xf numFmtId="0" fontId="13" fillId="0" borderId="0" xfId="0" applyFont="1"/>
    <xf numFmtId="0" fontId="15" fillId="2" borderId="2" xfId="0" applyFont="1" applyFill="1" applyBorder="1" applyAlignment="1">
      <alignment horizontal="left" vertical="center"/>
    </xf>
    <xf numFmtId="0" fontId="15" fillId="3" borderId="2" xfId="0" applyFont="1" applyFill="1" applyBorder="1" applyAlignment="1">
      <alignment horizontal="left" vertical="center"/>
    </xf>
    <xf numFmtId="0" fontId="15" fillId="0" borderId="0" xfId="0" applyFont="1" applyFill="1" applyBorder="1" applyAlignment="1">
      <alignment horizontal="left" vertical="center"/>
    </xf>
    <xf numFmtId="0" fontId="15" fillId="5" borderId="2" xfId="0" applyFont="1" applyFill="1" applyBorder="1" applyAlignment="1">
      <alignment horizontal="center" vertical="center"/>
    </xf>
    <xf numFmtId="0" fontId="14" fillId="0" borderId="0" xfId="0" applyFont="1" applyBorder="1" applyAlignment="1">
      <alignment vertical="center"/>
    </xf>
    <xf numFmtId="0" fontId="15" fillId="0" borderId="0" xfId="0" applyFont="1" applyBorder="1" applyAlignment="1">
      <alignment vertical="center"/>
    </xf>
    <xf numFmtId="0" fontId="13" fillId="0" borderId="0" xfId="0" applyFont="1" applyFill="1"/>
    <xf numFmtId="0" fontId="15" fillId="2" borderId="2" xfId="0" applyFont="1" applyFill="1" applyBorder="1" applyAlignment="1">
      <alignment horizontal="center" vertical="center"/>
    </xf>
    <xf numFmtId="0" fontId="13" fillId="0" borderId="2" xfId="0" applyFont="1" applyBorder="1" applyAlignment="1">
      <alignment horizontal="left" vertical="center"/>
    </xf>
    <xf numFmtId="169" fontId="13" fillId="2" borderId="15" xfId="5" applyNumberFormat="1" applyFont="1" applyFill="1" applyBorder="1" applyAlignment="1">
      <alignment vertical="center"/>
    </xf>
    <xf numFmtId="0" fontId="13" fillId="0" borderId="2" xfId="0" applyFont="1" applyBorder="1" applyAlignment="1">
      <alignment horizontal="center" vertical="center"/>
    </xf>
    <xf numFmtId="9" fontId="13" fillId="0" borderId="2" xfId="3" applyFont="1" applyBorder="1" applyAlignment="1">
      <alignment horizontal="right" vertical="center"/>
    </xf>
    <xf numFmtId="171" fontId="13" fillId="0" borderId="0" xfId="0" applyNumberFormat="1" applyFont="1" applyFill="1"/>
    <xf numFmtId="166" fontId="13" fillId="0" borderId="2" xfId="3" applyNumberFormat="1" applyFont="1" applyBorder="1" applyAlignment="1">
      <alignment horizontal="right" vertical="center"/>
    </xf>
    <xf numFmtId="169" fontId="13" fillId="0" borderId="15" xfId="5" applyNumberFormat="1" applyFont="1" applyFill="1" applyBorder="1" applyAlignment="1">
      <alignment vertical="center"/>
    </xf>
    <xf numFmtId="169" fontId="13" fillId="2" borderId="24" xfId="5" applyNumberFormat="1" applyFont="1" applyFill="1" applyBorder="1" applyAlignment="1">
      <alignment horizontal="center" vertical="center"/>
    </xf>
    <xf numFmtId="169" fontId="13" fillId="0" borderId="24" xfId="5" applyNumberFormat="1" applyFont="1" applyFill="1" applyBorder="1" applyAlignment="1">
      <alignment horizontal="center" vertical="center"/>
    </xf>
    <xf numFmtId="0" fontId="12" fillId="0" borderId="0" xfId="0" applyFont="1" applyBorder="1"/>
    <xf numFmtId="169" fontId="12" fillId="0" borderId="0" xfId="0" applyNumberFormat="1" applyFont="1" applyFill="1"/>
    <xf numFmtId="0" fontId="12" fillId="0" borderId="0" xfId="0" applyFont="1" applyFill="1"/>
    <xf numFmtId="0" fontId="17" fillId="0" borderId="0" xfId="0" applyFont="1"/>
    <xf numFmtId="169" fontId="12" fillId="0" borderId="0" xfId="0" applyNumberFormat="1" applyFont="1"/>
    <xf numFmtId="0" fontId="11" fillId="0" borderId="0" xfId="0" applyFont="1"/>
    <xf numFmtId="0" fontId="12" fillId="3" borderId="2" xfId="0" applyFont="1" applyFill="1" applyBorder="1"/>
    <xf numFmtId="0" fontId="11" fillId="0" borderId="0" xfId="0" applyFont="1" applyFill="1" applyBorder="1" applyAlignment="1">
      <alignment wrapText="1"/>
    </xf>
    <xf numFmtId="0" fontId="11" fillId="2" borderId="3" xfId="0" applyFont="1" applyFill="1" applyBorder="1" applyAlignment="1">
      <alignment horizontal="center"/>
    </xf>
    <xf numFmtId="0" fontId="13" fillId="0" borderId="21" xfId="0" applyFont="1" applyFill="1" applyBorder="1" applyAlignment="1"/>
    <xf numFmtId="0" fontId="11" fillId="0" borderId="0" xfId="0" applyFont="1" applyFill="1" applyBorder="1" applyAlignment="1"/>
    <xf numFmtId="0" fontId="11" fillId="0" borderId="0" xfId="0" applyFont="1" applyAlignment="1">
      <alignment wrapText="1"/>
    </xf>
    <xf numFmtId="0" fontId="11" fillId="0" borderId="17" xfId="0" applyFont="1" applyBorder="1" applyAlignment="1">
      <alignment wrapText="1"/>
    </xf>
    <xf numFmtId="0" fontId="15" fillId="0" borderId="11" xfId="0" applyFont="1" applyBorder="1" applyAlignment="1">
      <alignment horizontal="center" wrapText="1"/>
    </xf>
    <xf numFmtId="0" fontId="15" fillId="0" borderId="19" xfId="0" applyFont="1" applyFill="1" applyBorder="1" applyAlignment="1">
      <alignment horizontal="center" wrapText="1"/>
    </xf>
    <xf numFmtId="0" fontId="15" fillId="0" borderId="18" xfId="0" applyFont="1" applyFill="1" applyBorder="1" applyAlignment="1">
      <alignment horizontal="center" wrapText="1"/>
    </xf>
    <xf numFmtId="0" fontId="15" fillId="0" borderId="12" xfId="0" applyFont="1" applyBorder="1" applyAlignment="1">
      <alignment horizontal="center" wrapText="1"/>
    </xf>
    <xf numFmtId="0" fontId="11" fillId="0" borderId="12" xfId="0" applyFont="1" applyBorder="1" applyAlignment="1">
      <alignment horizontal="center" wrapText="1"/>
    </xf>
    <xf numFmtId="0" fontId="15" fillId="0" borderId="13" xfId="0" applyFont="1" applyBorder="1" applyAlignment="1">
      <alignment horizontal="center" wrapText="1"/>
    </xf>
    <xf numFmtId="0" fontId="11" fillId="0" borderId="4" xfId="0" applyFont="1" applyBorder="1" applyAlignment="1">
      <alignment horizontal="center" wrapText="1"/>
    </xf>
    <xf numFmtId="0" fontId="15" fillId="0" borderId="20" xfId="0" applyFont="1" applyBorder="1" applyAlignment="1">
      <alignment horizontal="center" wrapText="1"/>
    </xf>
    <xf numFmtId="0" fontId="15" fillId="0" borderId="5" xfId="0" applyFont="1" applyBorder="1" applyAlignment="1">
      <alignment horizontal="center" wrapText="1"/>
    </xf>
    <xf numFmtId="0" fontId="15" fillId="0" borderId="5" xfId="0" quotePrefix="1" applyFont="1" applyBorder="1" applyAlignment="1">
      <alignment horizontal="center" wrapText="1"/>
    </xf>
    <xf numFmtId="0" fontId="15" fillId="0" borderId="6" xfId="0" quotePrefix="1" applyFont="1" applyBorder="1" applyAlignment="1">
      <alignment horizontal="center" wrapText="1"/>
    </xf>
    <xf numFmtId="0" fontId="12" fillId="0" borderId="7" xfId="0" applyFont="1" applyBorder="1"/>
    <xf numFmtId="169" fontId="12" fillId="2" borderId="1" xfId="5" applyNumberFormat="1" applyFont="1" applyFill="1" applyBorder="1"/>
    <xf numFmtId="169" fontId="12" fillId="0" borderId="2" xfId="5" applyNumberFormat="1" applyFont="1" applyFill="1" applyBorder="1"/>
    <xf numFmtId="168" fontId="12" fillId="2" borderId="2" xfId="0" applyNumberFormat="1" applyFont="1" applyFill="1" applyBorder="1"/>
    <xf numFmtId="167" fontId="12" fillId="0" borderId="2" xfId="1" applyNumberFormat="1" applyFont="1" applyFill="1" applyBorder="1"/>
    <xf numFmtId="167" fontId="12" fillId="0" borderId="2" xfId="1" applyNumberFormat="1" applyFont="1" applyBorder="1"/>
    <xf numFmtId="167" fontId="12" fillId="0" borderId="8" xfId="1" applyNumberFormat="1" applyFont="1" applyBorder="1"/>
    <xf numFmtId="10" fontId="12" fillId="0" borderId="0" xfId="4" applyNumberFormat="1" applyFont="1"/>
    <xf numFmtId="0" fontId="15" fillId="0" borderId="14" xfId="0" applyFont="1" applyBorder="1" applyAlignment="1">
      <alignment wrapText="1"/>
    </xf>
    <xf numFmtId="169" fontId="11" fillId="0" borderId="15" xfId="5" applyNumberFormat="1" applyFont="1" applyBorder="1"/>
    <xf numFmtId="0" fontId="11" fillId="0" borderId="15" xfId="0" applyFont="1" applyBorder="1"/>
    <xf numFmtId="167" fontId="11" fillId="0" borderId="15" xfId="1" applyNumberFormat="1" applyFont="1" applyBorder="1"/>
    <xf numFmtId="167" fontId="11" fillId="0" borderId="16" xfId="1" applyNumberFormat="1" applyFont="1" applyBorder="1"/>
    <xf numFmtId="0" fontId="13" fillId="0" borderId="0" xfId="0" applyFont="1" applyAlignment="1">
      <alignment horizontal="right"/>
    </xf>
    <xf numFmtId="167" fontId="12" fillId="0" borderId="0" xfId="1" applyNumberFormat="1" applyFont="1" applyFill="1"/>
    <xf numFmtId="0" fontId="12" fillId="0" borderId="2" xfId="0" applyFont="1" applyBorder="1"/>
    <xf numFmtId="0" fontId="11" fillId="0" borderId="2" xfId="0" applyFont="1" applyBorder="1" applyAlignment="1">
      <alignment horizontal="center"/>
    </xf>
    <xf numFmtId="0" fontId="15" fillId="0" borderId="2" xfId="0" applyFont="1" applyBorder="1" applyAlignment="1">
      <alignment horizontal="center" wrapText="1"/>
    </xf>
    <xf numFmtId="167" fontId="11" fillId="2" borderId="2" xfId="1" applyNumberFormat="1" applyFont="1" applyFill="1" applyBorder="1"/>
    <xf numFmtId="0" fontId="13" fillId="0" borderId="2" xfId="0" applyFont="1" applyFill="1" applyBorder="1" applyAlignment="1">
      <alignment horizontal="right"/>
    </xf>
    <xf numFmtId="0" fontId="13" fillId="0" borderId="2" xfId="0" applyFont="1" applyFill="1" applyBorder="1" applyAlignment="1">
      <alignment wrapText="1"/>
    </xf>
    <xf numFmtId="0" fontId="12" fillId="2" borderId="2" xfId="0" applyFont="1" applyFill="1" applyBorder="1" applyAlignment="1">
      <alignment horizontal="center"/>
    </xf>
    <xf numFmtId="0" fontId="12" fillId="2" borderId="9" xfId="0" applyFont="1" applyFill="1" applyBorder="1" applyAlignment="1">
      <alignment horizontal="center"/>
    </xf>
    <xf numFmtId="167" fontId="12" fillId="2" borderId="2" xfId="1" applyNumberFormat="1" applyFont="1" applyFill="1" applyBorder="1" applyAlignment="1">
      <alignment horizontal="center"/>
    </xf>
    <xf numFmtId="167" fontId="12" fillId="2" borderId="2" xfId="1" applyNumberFormat="1" applyFont="1" applyFill="1" applyBorder="1"/>
    <xf numFmtId="0" fontId="12" fillId="0" borderId="2" xfId="0" applyFont="1" applyBorder="1" applyAlignment="1">
      <alignment horizontal="right"/>
    </xf>
    <xf numFmtId="0" fontId="13" fillId="4" borderId="2" xfId="0" applyFont="1" applyFill="1" applyBorder="1" applyAlignment="1">
      <alignment wrapText="1"/>
    </xf>
    <xf numFmtId="0" fontId="12" fillId="2" borderId="2" xfId="0" applyFont="1" applyFill="1" applyBorder="1" applyAlignment="1">
      <alignment wrapText="1"/>
    </xf>
    <xf numFmtId="0" fontId="12" fillId="2" borderId="2" xfId="0" applyFont="1" applyFill="1" applyBorder="1"/>
    <xf numFmtId="167" fontId="12" fillId="0" borderId="0" xfId="1" applyNumberFormat="1" applyFont="1"/>
    <xf numFmtId="44" fontId="12" fillId="0" borderId="0" xfId="1" applyFont="1"/>
    <xf numFmtId="0" fontId="15" fillId="0" borderId="0" xfId="0" applyFont="1" applyBorder="1"/>
    <xf numFmtId="0" fontId="15" fillId="0" borderId="0" xfId="0" applyFont="1"/>
    <xf numFmtId="167" fontId="12" fillId="0" borderId="10" xfId="1" applyNumberFormat="1" applyFont="1" applyBorder="1"/>
    <xf numFmtId="0" fontId="15" fillId="0" borderId="0" xfId="0" applyFont="1" applyAlignment="1"/>
    <xf numFmtId="0" fontId="15" fillId="0" borderId="0" xfId="0" applyFont="1" applyAlignment="1">
      <alignment wrapText="1"/>
    </xf>
    <xf numFmtId="0" fontId="16" fillId="0" borderId="0" xfId="0" applyFont="1"/>
    <xf numFmtId="44" fontId="12" fillId="0" borderId="0" xfId="1" applyFont="1" applyBorder="1"/>
    <xf numFmtId="9" fontId="16" fillId="0" borderId="0" xfId="4" applyFont="1" applyBorder="1"/>
    <xf numFmtId="0" fontId="11" fillId="0" borderId="2" xfId="0" applyFont="1" applyBorder="1" applyAlignment="1">
      <alignment wrapText="1"/>
    </xf>
    <xf numFmtId="0" fontId="11" fillId="0" borderId="2" xfId="0" applyFont="1" applyFill="1" applyBorder="1" applyAlignment="1">
      <alignment horizontal="center" wrapText="1"/>
    </xf>
    <xf numFmtId="168" fontId="12" fillId="5" borderId="2" xfId="0" applyNumberFormat="1" applyFont="1" applyFill="1" applyBorder="1" applyAlignment="1">
      <alignment wrapText="1"/>
    </xf>
    <xf numFmtId="0" fontId="12" fillId="0" borderId="3" xfId="0" applyFont="1" applyBorder="1"/>
    <xf numFmtId="168" fontId="12" fillId="0" borderId="3" xfId="0" applyNumberFormat="1" applyFont="1" applyBorder="1"/>
    <xf numFmtId="0" fontId="13" fillId="0" borderId="2" xfId="0" applyFont="1" applyBorder="1" applyAlignment="1">
      <alignment horizontal="left" vertical="center" wrapText="1"/>
    </xf>
    <xf numFmtId="10" fontId="12" fillId="0" borderId="23" xfId="4" applyNumberFormat="1" applyFont="1" applyBorder="1"/>
    <xf numFmtId="170" fontId="12" fillId="0" borderId="0" xfId="0" applyNumberFormat="1" applyFont="1"/>
    <xf numFmtId="168" fontId="12" fillId="5" borderId="2" xfId="0" applyNumberFormat="1" applyFont="1" applyFill="1" applyBorder="1"/>
    <xf numFmtId="169" fontId="12" fillId="0" borderId="0" xfId="5" applyNumberFormat="1" applyFont="1" applyFill="1"/>
    <xf numFmtId="43" fontId="12" fillId="0" borderId="0" xfId="5" applyFont="1"/>
    <xf numFmtId="168" fontId="12" fillId="5" borderId="3" xfId="0" applyNumberFormat="1" applyFont="1" applyFill="1" applyBorder="1"/>
    <xf numFmtId="173" fontId="12" fillId="0" borderId="0" xfId="0" applyNumberFormat="1" applyFont="1"/>
    <xf numFmtId="174" fontId="12" fillId="0" borderId="0" xfId="0" applyNumberFormat="1" applyFont="1"/>
    <xf numFmtId="169" fontId="13" fillId="2" borderId="24" xfId="5" applyNumberFormat="1" applyFont="1" applyFill="1" applyBorder="1" applyAlignment="1">
      <alignment vertical="center"/>
    </xf>
    <xf numFmtId="0" fontId="11" fillId="0" borderId="0" xfId="0" applyFont="1" applyFill="1" applyAlignment="1">
      <alignment wrapText="1"/>
    </xf>
    <xf numFmtId="164" fontId="12" fillId="0" borderId="0" xfId="0" applyNumberFormat="1" applyFont="1" applyFill="1"/>
    <xf numFmtId="10" fontId="12" fillId="0" borderId="0" xfId="4" applyNumberFormat="1" applyFont="1" applyFill="1"/>
    <xf numFmtId="0" fontId="7" fillId="0" borderId="0" xfId="0" applyFont="1" applyAlignment="1">
      <alignment horizontal="left" wrapText="1"/>
    </xf>
    <xf numFmtId="0" fontId="7" fillId="0" borderId="0" xfId="0" applyFont="1" applyAlignment="1">
      <alignment horizontal="left" vertical="top" wrapText="1"/>
    </xf>
    <xf numFmtId="0" fontId="9" fillId="0" borderId="0" xfId="0" applyFont="1" applyAlignment="1">
      <alignment horizontal="left" wrapText="1"/>
    </xf>
    <xf numFmtId="0" fontId="7" fillId="0" borderId="0" xfId="0" applyFont="1" applyAlignment="1">
      <alignment horizontal="left"/>
    </xf>
    <xf numFmtId="0" fontId="12" fillId="2" borderId="2" xfId="0" applyFont="1" applyFill="1" applyBorder="1" applyAlignment="1">
      <alignment horizontal="left" wrapText="1"/>
    </xf>
    <xf numFmtId="0" fontId="12" fillId="2" borderId="9" xfId="0" applyFont="1" applyFill="1" applyBorder="1" applyAlignment="1">
      <alignment horizontal="left" wrapText="1"/>
    </xf>
    <xf numFmtId="0" fontId="12" fillId="2" borderId="22" xfId="0" applyFont="1" applyFill="1" applyBorder="1" applyAlignment="1">
      <alignment horizontal="left" wrapText="1"/>
    </xf>
    <xf numFmtId="0" fontId="12" fillId="2" borderId="1" xfId="0" applyFont="1" applyFill="1" applyBorder="1" applyAlignment="1">
      <alignment horizontal="left" wrapText="1"/>
    </xf>
    <xf numFmtId="0" fontId="11" fillId="0" borderId="9" xfId="0" applyFont="1" applyBorder="1" applyAlignment="1">
      <alignment horizontal="left" wrapText="1"/>
    </xf>
    <xf numFmtId="0" fontId="11" fillId="0" borderId="22" xfId="0" applyFont="1" applyBorder="1" applyAlignment="1">
      <alignment horizontal="left" wrapText="1"/>
    </xf>
    <xf numFmtId="0" fontId="11" fillId="0" borderId="1" xfId="0" applyFont="1" applyBorder="1" applyAlignment="1">
      <alignment horizontal="left" wrapText="1"/>
    </xf>
    <xf numFmtId="0" fontId="15" fillId="0" borderId="9" xfId="0" applyFont="1" applyBorder="1" applyAlignment="1">
      <alignment horizontal="center"/>
    </xf>
    <xf numFmtId="0" fontId="15" fillId="0" borderId="22" xfId="0" applyFont="1" applyBorder="1" applyAlignment="1">
      <alignment horizontal="center"/>
    </xf>
    <xf numFmtId="0" fontId="15" fillId="0" borderId="1" xfId="0" applyFont="1" applyBorder="1" applyAlignment="1">
      <alignment horizontal="center"/>
    </xf>
    <xf numFmtId="0" fontId="15" fillId="0" borderId="2" xfId="0" applyFont="1" applyBorder="1" applyAlignment="1">
      <alignment horizontal="left" vertical="center"/>
    </xf>
    <xf numFmtId="0" fontId="12" fillId="0" borderId="9" xfId="0" applyFont="1" applyBorder="1" applyAlignment="1">
      <alignment horizontal="center"/>
    </xf>
    <xf numFmtId="0" fontId="12" fillId="0" borderId="1" xfId="0" applyFont="1" applyBorder="1" applyAlignment="1">
      <alignment horizontal="center"/>
    </xf>
    <xf numFmtId="0" fontId="13" fillId="0" borderId="10" xfId="0" applyFont="1" applyBorder="1" applyAlignment="1">
      <alignment horizontal="left" vertical="center" wrapText="1"/>
    </xf>
    <xf numFmtId="0" fontId="13" fillId="0" borderId="0" xfId="0" applyFont="1" applyBorder="1" applyAlignment="1">
      <alignment horizontal="left" vertical="center" wrapText="1"/>
    </xf>
    <xf numFmtId="0" fontId="11" fillId="0" borderId="2" xfId="0" applyFont="1" applyBorder="1" applyAlignment="1">
      <alignment horizontal="center"/>
    </xf>
    <xf numFmtId="0" fontId="15" fillId="0" borderId="2" xfId="0" applyFont="1" applyBorder="1" applyAlignment="1">
      <alignment horizontal="center"/>
    </xf>
  </cellXfs>
  <cellStyles count="17">
    <cellStyle name="Comma" xfId="5" builtinId="3"/>
    <cellStyle name="Comma 2" xfId="13"/>
    <cellStyle name="Comma 2 2" xfId="6"/>
    <cellStyle name="Comma 2 2 2" xfId="16"/>
    <cellStyle name="Comma 3" xfId="15"/>
    <cellStyle name="Currency" xfId="1" builtinId="4"/>
    <cellStyle name="Currency 2" xfId="7"/>
    <cellStyle name="Currency 3" xfId="14"/>
    <cellStyle name="Normal" xfId="0" builtinId="0"/>
    <cellStyle name="Normal 12 3" xfId="8"/>
    <cellStyle name="Normal 2" xfId="2"/>
    <cellStyle name="Normal 2 2" xfId="9"/>
    <cellStyle name="Normal 3" xfId="10"/>
    <cellStyle name="Normal 4" xfId="12"/>
    <cellStyle name="Normal 9" xfId="11"/>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12327</xdr:colOff>
      <xdr:row>32</xdr:row>
      <xdr:rowOff>173355</xdr:rowOff>
    </xdr:from>
    <xdr:to>
      <xdr:col>7</xdr:col>
      <xdr:colOff>990600</xdr:colOff>
      <xdr:row>36</xdr:row>
      <xdr:rowOff>44825</xdr:rowOff>
    </xdr:to>
    <xdr:sp macro="" textlink="">
      <xdr:nvSpPr>
        <xdr:cNvPr id="2" name="TextBox 1"/>
        <xdr:cNvSpPr txBox="1"/>
      </xdr:nvSpPr>
      <xdr:spPr>
        <a:xfrm>
          <a:off x="488577" y="6288405"/>
          <a:ext cx="8226798" cy="81444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  </a:t>
          </a:r>
          <a:r>
            <a:rPr lang="en-CA" sz="1100" b="0" i="0" baseline="0">
              <a:solidFill>
                <a:schemeClr val="dk1"/>
              </a:solidFill>
              <a:effectLst/>
              <a:latin typeface="+mn-lt"/>
              <a:ea typeface="+mn-ea"/>
              <a:cs typeface="+mn-cs"/>
            </a:rPr>
            <a:t>The billing cycle is not on a calendar month basis for all customers, so Brampton RZ weights on days from one month to the next appropriately.</a:t>
          </a:r>
          <a:endParaRPr lang="en-CA">
            <a:effectLst/>
          </a:endParaRPr>
        </a:p>
        <a:p>
          <a:r>
            <a:rPr lang="en-CA" sz="1100" baseline="0">
              <a:solidFill>
                <a:schemeClr val="dk1"/>
              </a:solidFill>
              <a:effectLst/>
              <a:latin typeface="+mn-lt"/>
              <a:ea typeface="+mn-ea"/>
              <a:cs typeface="+mn-cs"/>
            </a:rPr>
            <a:t>Brampton RZ confirms that the GA rate used is applied consistently for all billing and unbilled revenue transactions for non-RPP Class B customers in each customer class.</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0</xdr:col>
      <xdr:colOff>104775</xdr:colOff>
      <xdr:row>2</xdr:row>
      <xdr:rowOff>28575</xdr:rowOff>
    </xdr:from>
    <xdr:to>
      <xdr:col>5</xdr:col>
      <xdr:colOff>84895</xdr:colOff>
      <xdr:row>11</xdr:row>
      <xdr:rowOff>9525</xdr:rowOff>
    </xdr:to>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4775" y="371475"/>
          <a:ext cx="5209345" cy="154305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4" name="Rectangle 3"/>
        <xdr:cNvSpPr/>
      </xdr:nvSpPr>
      <xdr:spPr>
        <a:xfrm>
          <a:off x="28575" y="678180"/>
          <a:ext cx="650176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5" name="Rectangle 4"/>
        <xdr:cNvSpPr/>
      </xdr:nvSpPr>
      <xdr:spPr>
        <a:xfrm>
          <a:off x="478155" y="123825"/>
          <a:ext cx="3536471" cy="2395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267362" cy="284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indsey\AppData\Local\Microsoft\Windows\Temporary%20Internet%20Files\Low\Content.IE5\HRXWV853\Dummy%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tes/_Alectra/Rate%20Applications/EDR%20Rate%20Applications/2020%20EDR%20Application/2.%20Brampton%20Rate%20Zone/Final%20for%20Filling/Attachment%2015%20IRM%20model%20Brampton%20RZ.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Model Specs"/>
      <sheetName val="1. Information Sheet"/>
      <sheetName val="2. Current Tariff Schedule"/>
      <sheetName val="3. Continuity Schedule"/>
      <sheetName val="4. Billing Det. for Def-Var"/>
      <sheetName val="5. Allocating Def-Var Balances"/>
      <sheetName val="6. Class A Consumption Data"/>
      <sheetName val="6.1a GA Allocation"/>
      <sheetName val="6.1 GA"/>
      <sheetName val="6.2a CBR B_Allocation"/>
      <sheetName val="6.2 CBR B"/>
      <sheetName val="8. Calculation of Def-Var RR"/>
      <sheetName val="9. STS-Tax Change"/>
      <sheetName val="10. Shared Tax - RR"/>
      <sheetName val="11. RTSR - Current Rates"/>
      <sheetName val="12. RTSR-UTRs &amp; Sub-Tx"/>
      <sheetName val="13. RTSR-Historic Wholesale"/>
      <sheetName val="14. RTSR-Current Wholesale"/>
      <sheetName val="15. RTSR-Forecast Wholesale"/>
      <sheetName val="16. RTSR-Rates to Forecast"/>
      <sheetName val="17. Rev2Cost-GDPIPI"/>
      <sheetName val="18. Regulatory Charges"/>
      <sheetName val="19. Additional Rates"/>
      <sheetName val="20. Final Tariff Schedule"/>
      <sheetName val="21. Bill Impacts"/>
      <sheetName val="RATES"/>
      <sheetName val="BoD Reporting"/>
    </sheetNames>
    <sheetDataSet>
      <sheetData sheetId="0"/>
      <sheetData sheetId="1"/>
      <sheetData sheetId="2"/>
      <sheetData sheetId="3"/>
      <sheetData sheetId="4">
        <row r="29">
          <cell r="BD29">
            <v>-2051925.8699999999</v>
          </cell>
        </row>
      </sheetData>
      <sheetData sheetId="5">
        <row r="29">
          <cell r="J29">
            <v>4064033417.8400278</v>
          </cell>
        </row>
      </sheetData>
      <sheetData sheetId="6"/>
      <sheetData sheetId="7"/>
      <sheetData sheetId="8">
        <row r="23">
          <cell r="N23">
            <v>958340332.65311658</v>
          </cell>
        </row>
        <row r="24">
          <cell r="N24">
            <v>61921685.707674056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70" zoomScaleNormal="100" zoomScaleSheetLayoutView="85" workbookViewId="0">
      <selection activeCell="A18" sqref="A18:C18"/>
    </sheetView>
  </sheetViews>
  <sheetFormatPr defaultColWidth="9.109375" defaultRowHeight="15" x14ac:dyDescent="0.25"/>
  <cols>
    <col min="1" max="1" width="5.5546875" style="10" customWidth="1"/>
    <col min="2" max="2" width="16.109375" style="15" customWidth="1"/>
    <col min="3" max="3" width="164.5546875" style="8" customWidth="1"/>
    <col min="4" max="16384" width="9.109375" style="8"/>
  </cols>
  <sheetData>
    <row r="10" spans="1:3" ht="15.6" x14ac:dyDescent="0.3">
      <c r="C10" s="30" t="s">
        <v>150</v>
      </c>
    </row>
    <row r="11" spans="1:3" ht="15.6" x14ac:dyDescent="0.25">
      <c r="A11" s="11" t="s">
        <v>116</v>
      </c>
    </row>
    <row r="13" spans="1:3" ht="15.6" x14ac:dyDescent="0.25">
      <c r="A13" s="12" t="s">
        <v>31</v>
      </c>
    </row>
    <row r="14" spans="1:3" ht="34.5" customHeight="1" x14ac:dyDescent="0.25">
      <c r="A14" s="142" t="s">
        <v>147</v>
      </c>
      <c r="B14" s="142"/>
      <c r="C14" s="142"/>
    </row>
    <row r="16" spans="1:3" ht="15.6" x14ac:dyDescent="0.25">
      <c r="A16" s="12" t="s">
        <v>45</v>
      </c>
    </row>
    <row r="17" spans="1:26" x14ac:dyDescent="0.25">
      <c r="A17" s="10" t="s">
        <v>46</v>
      </c>
    </row>
    <row r="18" spans="1:26" ht="33" customHeight="1" x14ac:dyDescent="0.25">
      <c r="A18" s="143" t="s">
        <v>79</v>
      </c>
      <c r="B18" s="143"/>
      <c r="C18" s="143"/>
    </row>
    <row r="20" spans="1:26" x14ac:dyDescent="0.25">
      <c r="A20" s="10">
        <v>1</v>
      </c>
      <c r="B20" s="145" t="s">
        <v>133</v>
      </c>
      <c r="C20" s="145"/>
    </row>
    <row r="21" spans="1:26" x14ac:dyDescent="0.25">
      <c r="B21" s="27"/>
      <c r="C21" s="27"/>
    </row>
    <row r="23" spans="1:26" ht="31.5" customHeight="1" x14ac:dyDescent="0.25">
      <c r="A23" s="10">
        <v>2</v>
      </c>
      <c r="B23" s="142" t="s">
        <v>80</v>
      </c>
      <c r="C23" s="142"/>
    </row>
    <row r="24" spans="1:26" x14ac:dyDescent="0.25">
      <c r="B24" s="26"/>
      <c r="C24" s="26"/>
    </row>
    <row r="26" spans="1:26" x14ac:dyDescent="0.25">
      <c r="A26" s="10">
        <v>3</v>
      </c>
      <c r="B26" s="144" t="s">
        <v>103</v>
      </c>
      <c r="C26" s="144"/>
    </row>
    <row r="27" spans="1:26" ht="32.25" customHeight="1" x14ac:dyDescent="0.25">
      <c r="B27" s="142" t="s">
        <v>111</v>
      </c>
      <c r="C27" s="142"/>
    </row>
    <row r="28" spans="1:26" ht="63" customHeight="1" x14ac:dyDescent="0.25">
      <c r="B28" s="142" t="s">
        <v>123</v>
      </c>
      <c r="C28" s="142"/>
      <c r="D28" s="13"/>
      <c r="E28" s="9"/>
      <c r="F28" s="9"/>
      <c r="G28" s="9"/>
      <c r="H28" s="9"/>
      <c r="I28" s="9"/>
      <c r="J28" s="9"/>
      <c r="K28" s="9"/>
      <c r="L28" s="9"/>
      <c r="M28" s="9"/>
      <c r="N28" s="9"/>
      <c r="O28" s="9"/>
      <c r="P28" s="9"/>
      <c r="Q28" s="9"/>
      <c r="R28" s="9"/>
      <c r="S28" s="9"/>
      <c r="T28" s="9"/>
      <c r="U28" s="9"/>
      <c r="V28" s="9"/>
      <c r="W28" s="9"/>
      <c r="X28" s="9"/>
      <c r="Y28" s="9"/>
      <c r="Z28" s="9"/>
    </row>
    <row r="29" spans="1:26" ht="30" customHeight="1" x14ac:dyDescent="0.25">
      <c r="B29" s="142" t="s">
        <v>112</v>
      </c>
      <c r="C29" s="142"/>
      <c r="D29" s="13"/>
      <c r="E29" s="9"/>
      <c r="F29" s="9"/>
      <c r="G29" s="9"/>
      <c r="H29" s="9"/>
      <c r="I29" s="9"/>
      <c r="J29" s="9"/>
      <c r="K29" s="9"/>
      <c r="L29" s="9"/>
      <c r="M29" s="9"/>
      <c r="N29" s="9"/>
      <c r="O29" s="9"/>
      <c r="P29" s="9"/>
      <c r="Q29" s="9"/>
      <c r="R29" s="9"/>
      <c r="S29" s="9"/>
      <c r="T29" s="9"/>
      <c r="U29" s="9"/>
      <c r="V29" s="9"/>
      <c r="W29" s="9"/>
      <c r="X29" s="9"/>
      <c r="Y29" s="9"/>
      <c r="Z29" s="9"/>
    </row>
    <row r="30" spans="1:26" x14ac:dyDescent="0.25">
      <c r="B30" s="18" t="s">
        <v>42</v>
      </c>
    </row>
    <row r="31" spans="1:26" x14ac:dyDescent="0.25">
      <c r="B31" s="18"/>
    </row>
    <row r="32" spans="1:26" x14ac:dyDescent="0.25">
      <c r="B32" s="18"/>
    </row>
    <row r="33" spans="1:3" ht="35.25" customHeight="1" x14ac:dyDescent="0.25">
      <c r="A33" s="142" t="s">
        <v>148</v>
      </c>
      <c r="B33" s="142"/>
      <c r="C33" s="142"/>
    </row>
    <row r="34" spans="1:3" x14ac:dyDescent="0.25">
      <c r="B34" s="26"/>
      <c r="C34" s="26"/>
    </row>
    <row r="35" spans="1:3" x14ac:dyDescent="0.25">
      <c r="B35" s="17"/>
    </row>
    <row r="36" spans="1:3" x14ac:dyDescent="0.25">
      <c r="A36" s="10">
        <v>4</v>
      </c>
      <c r="B36" s="144" t="s">
        <v>134</v>
      </c>
      <c r="C36" s="144"/>
    </row>
    <row r="37" spans="1:3" ht="78.75" customHeight="1" x14ac:dyDescent="0.25">
      <c r="B37" s="142" t="s">
        <v>135</v>
      </c>
      <c r="C37" s="142"/>
    </row>
    <row r="38" spans="1:3" ht="65.25" customHeight="1" x14ac:dyDescent="0.25">
      <c r="B38" s="142" t="s">
        <v>118</v>
      </c>
      <c r="C38" s="142"/>
    </row>
    <row r="39" spans="1:3" ht="31.5" customHeight="1" x14ac:dyDescent="0.25">
      <c r="B39" s="142" t="s">
        <v>117</v>
      </c>
      <c r="C39" s="142"/>
    </row>
    <row r="40" spans="1:3" ht="30" customHeight="1" x14ac:dyDescent="0.25">
      <c r="B40" s="142" t="s">
        <v>119</v>
      </c>
      <c r="C40" s="142"/>
    </row>
    <row r="41" spans="1:3" x14ac:dyDescent="0.25">
      <c r="B41" s="26"/>
      <c r="C41" s="26"/>
    </row>
    <row r="42" spans="1:3" ht="47.25" customHeight="1" x14ac:dyDescent="0.25">
      <c r="B42" s="22" t="s">
        <v>104</v>
      </c>
      <c r="C42" s="9" t="s">
        <v>81</v>
      </c>
    </row>
    <row r="43" spans="1:3" ht="33.75" customHeight="1" x14ac:dyDescent="0.25">
      <c r="B43" s="22" t="s">
        <v>106</v>
      </c>
      <c r="C43" s="9" t="s">
        <v>105</v>
      </c>
    </row>
    <row r="44" spans="1:3" ht="15.6" x14ac:dyDescent="0.25">
      <c r="B44" s="22" t="s">
        <v>109</v>
      </c>
      <c r="C44" s="9" t="s">
        <v>107</v>
      </c>
    </row>
    <row r="45" spans="1:3" ht="15.6" x14ac:dyDescent="0.25">
      <c r="B45" s="23" t="s">
        <v>110</v>
      </c>
      <c r="C45" s="16" t="s">
        <v>108</v>
      </c>
    </row>
    <row r="46" spans="1:3" ht="15.6" x14ac:dyDescent="0.3">
      <c r="B46" s="20"/>
      <c r="C46" s="16"/>
    </row>
    <row r="48" spans="1:3" x14ac:dyDescent="0.25">
      <c r="A48" s="10">
        <v>5</v>
      </c>
      <c r="B48" s="21" t="s">
        <v>113</v>
      </c>
    </row>
    <row r="49" spans="2:3" ht="29.25" customHeight="1" x14ac:dyDescent="0.25">
      <c r="B49" s="142" t="s">
        <v>129</v>
      </c>
      <c r="C49" s="142"/>
    </row>
    <row r="51" spans="2:3" ht="30" customHeight="1" x14ac:dyDescent="0.25">
      <c r="B51" s="142" t="s">
        <v>114</v>
      </c>
      <c r="C51" s="142"/>
    </row>
    <row r="52" spans="2:3" ht="30" customHeight="1" x14ac:dyDescent="0.25">
      <c r="B52" s="142" t="s">
        <v>82</v>
      </c>
      <c r="C52" s="142"/>
    </row>
    <row r="53" spans="2:3" x14ac:dyDescent="0.25">
      <c r="B53" s="26"/>
      <c r="C53" s="26"/>
    </row>
    <row r="54" spans="2:3" x14ac:dyDescent="0.25">
      <c r="B54" s="28" t="s">
        <v>83</v>
      </c>
    </row>
    <row r="55" spans="2:3" x14ac:dyDescent="0.25">
      <c r="B55" s="24" t="s">
        <v>84</v>
      </c>
      <c r="C55" s="9" t="s">
        <v>85</v>
      </c>
    </row>
    <row r="56" spans="2:3" ht="45.6" x14ac:dyDescent="0.25">
      <c r="B56" s="24"/>
      <c r="C56" s="9" t="s">
        <v>149</v>
      </c>
    </row>
    <row r="57" spans="2:3" x14ac:dyDescent="0.25">
      <c r="B57" s="24"/>
      <c r="C57" s="8" t="s">
        <v>86</v>
      </c>
    </row>
    <row r="58" spans="2:3" x14ac:dyDescent="0.25">
      <c r="B58" s="24"/>
      <c r="C58" s="8" t="s">
        <v>87</v>
      </c>
    </row>
    <row r="59" spans="2:3" ht="21" customHeight="1" x14ac:dyDescent="0.25">
      <c r="B59" s="25" t="s">
        <v>90</v>
      </c>
      <c r="C59" s="8" t="s">
        <v>89</v>
      </c>
    </row>
    <row r="60" spans="2:3" ht="18.75" customHeight="1" x14ac:dyDescent="0.25">
      <c r="B60" s="25"/>
      <c r="C60" s="9" t="s">
        <v>88</v>
      </c>
    </row>
    <row r="61" spans="2:3" x14ac:dyDescent="0.25">
      <c r="B61" s="25"/>
      <c r="C61" s="8" t="s">
        <v>91</v>
      </c>
    </row>
    <row r="62" spans="2:3" x14ac:dyDescent="0.25">
      <c r="B62" s="25"/>
      <c r="C62" s="8" t="s">
        <v>92</v>
      </c>
    </row>
    <row r="63" spans="2:3" x14ac:dyDescent="0.25">
      <c r="B63" s="25" t="s">
        <v>94</v>
      </c>
      <c r="C63" s="8" t="s">
        <v>93</v>
      </c>
    </row>
    <row r="64" spans="2:3" ht="45" x14ac:dyDescent="0.25">
      <c r="B64" s="25"/>
      <c r="C64" s="26" t="s">
        <v>95</v>
      </c>
    </row>
    <row r="65" spans="1:3" x14ac:dyDescent="0.25">
      <c r="B65" s="25"/>
      <c r="C65" s="8" t="s">
        <v>96</v>
      </c>
    </row>
    <row r="66" spans="1:3" x14ac:dyDescent="0.25">
      <c r="B66" s="25"/>
      <c r="C66" s="8" t="s">
        <v>120</v>
      </c>
    </row>
    <row r="67" spans="1:3" x14ac:dyDescent="0.25">
      <c r="B67" s="25" t="s">
        <v>98</v>
      </c>
      <c r="C67" s="8" t="s">
        <v>97</v>
      </c>
    </row>
    <row r="68" spans="1:3" ht="45" x14ac:dyDescent="0.25">
      <c r="B68" s="25"/>
      <c r="C68" s="26" t="s">
        <v>137</v>
      </c>
    </row>
    <row r="69" spans="1:3" ht="30" x14ac:dyDescent="0.25">
      <c r="B69" s="25"/>
      <c r="C69" s="26" t="s">
        <v>138</v>
      </c>
    </row>
    <row r="70" spans="1:3" x14ac:dyDescent="0.25">
      <c r="B70" s="25" t="s">
        <v>100</v>
      </c>
      <c r="C70" s="8" t="s">
        <v>99</v>
      </c>
    </row>
    <row r="71" spans="1:3" ht="30" x14ac:dyDescent="0.25">
      <c r="B71" s="25"/>
      <c r="C71" s="26" t="s">
        <v>101</v>
      </c>
    </row>
    <row r="72" spans="1:3" x14ac:dyDescent="0.25">
      <c r="B72" s="25" t="s">
        <v>139</v>
      </c>
      <c r="C72" s="26" t="s">
        <v>131</v>
      </c>
    </row>
    <row r="73" spans="1:3" ht="45" x14ac:dyDescent="0.25">
      <c r="B73" s="25"/>
      <c r="C73" s="26" t="s">
        <v>141</v>
      </c>
    </row>
    <row r="74" spans="1:3" x14ac:dyDescent="0.25">
      <c r="B74" s="25" t="s">
        <v>140</v>
      </c>
      <c r="C74" s="26" t="s">
        <v>142</v>
      </c>
    </row>
    <row r="75" spans="1:3" ht="30" x14ac:dyDescent="0.25">
      <c r="B75" s="25"/>
      <c r="C75" s="26" t="s">
        <v>121</v>
      </c>
    </row>
    <row r="76" spans="1:3" x14ac:dyDescent="0.25">
      <c r="B76" s="25"/>
      <c r="C76" s="26"/>
    </row>
    <row r="77" spans="1:3" x14ac:dyDescent="0.25">
      <c r="A77" s="10">
        <v>6</v>
      </c>
      <c r="B77" s="29" t="s">
        <v>144</v>
      </c>
      <c r="C77" s="26"/>
    </row>
    <row r="78" spans="1:3" ht="59.25" customHeight="1" x14ac:dyDescent="0.25">
      <c r="B78" s="143" t="s">
        <v>145</v>
      </c>
      <c r="C78" s="143"/>
    </row>
    <row r="79" spans="1:3" x14ac:dyDescent="0.25">
      <c r="B79" s="19"/>
      <c r="C79" s="26"/>
    </row>
    <row r="81" spans="1:3" ht="30.75" customHeight="1" x14ac:dyDescent="0.25">
      <c r="A81" s="10">
        <v>7</v>
      </c>
      <c r="B81" s="142" t="s">
        <v>146</v>
      </c>
      <c r="C81" s="142"/>
    </row>
    <row r="82" spans="1:3" x14ac:dyDescent="0.25">
      <c r="B82" s="26"/>
      <c r="C82" s="26"/>
    </row>
    <row r="83" spans="1:3" ht="15.75" customHeight="1" x14ac:dyDescent="0.25">
      <c r="B83" s="145" t="s">
        <v>102</v>
      </c>
      <c r="C83" s="145"/>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0:R111"/>
  <sheetViews>
    <sheetView showGridLines="0" tabSelected="1" view="pageBreakPreview" topLeftCell="A75" zoomScale="85" zoomScaleNormal="90" zoomScaleSheetLayoutView="85" workbookViewId="0"/>
  </sheetViews>
  <sheetFormatPr defaultColWidth="9.109375" defaultRowHeight="13.8" x14ac:dyDescent="0.25"/>
  <cols>
    <col min="1" max="1" width="7" style="1" customWidth="1"/>
    <col min="2" max="2" width="28.6640625" style="1" customWidth="1"/>
    <col min="3" max="3" width="15.88671875" style="1" customWidth="1"/>
    <col min="4" max="4" width="16.33203125" style="1" customWidth="1"/>
    <col min="5" max="5" width="17.33203125" style="1" customWidth="1"/>
    <col min="6" max="6" width="16.88671875" style="1" customWidth="1"/>
    <col min="7" max="7" width="10.88671875" style="1" customWidth="1"/>
    <col min="8" max="8" width="15" style="1" customWidth="1"/>
    <col min="9" max="9" width="8.33203125" style="1" customWidth="1"/>
    <col min="10" max="10" width="14.5546875" style="1" bestFit="1" customWidth="1"/>
    <col min="11" max="11" width="13.44140625" style="1" customWidth="1"/>
    <col min="12" max="12" width="12.44140625" style="7" bestFit="1" customWidth="1"/>
    <col min="13" max="13" width="11" style="7" bestFit="1" customWidth="1"/>
    <col min="14" max="14" width="2.6640625" style="1" customWidth="1"/>
    <col min="15" max="15" width="9.33203125" style="1" hidden="1" customWidth="1"/>
    <col min="16" max="16" width="7.88671875" style="1" hidden="1" customWidth="1"/>
    <col min="17" max="17" width="8.109375" style="1" hidden="1" customWidth="1"/>
    <col min="18" max="18" width="7.44140625" style="1" hidden="1" customWidth="1"/>
    <col min="19" max="16384" width="9.109375" style="1"/>
  </cols>
  <sheetData>
    <row r="10" spans="1:14" ht="14.4" x14ac:dyDescent="0.3">
      <c r="A10" s="31"/>
      <c r="B10" s="31"/>
      <c r="C10" s="31"/>
      <c r="D10" s="31"/>
      <c r="E10" s="31"/>
      <c r="F10" s="31"/>
      <c r="G10" s="31"/>
      <c r="H10" s="31"/>
      <c r="I10" s="31"/>
      <c r="J10" s="31"/>
      <c r="K10" s="31"/>
      <c r="L10" s="63"/>
      <c r="M10" s="63"/>
      <c r="N10" s="31"/>
    </row>
    <row r="11" spans="1:14" ht="14.4" x14ac:dyDescent="0.3">
      <c r="A11" s="31"/>
      <c r="B11" s="31"/>
      <c r="C11" s="31"/>
      <c r="D11" s="31"/>
      <c r="E11" s="31"/>
      <c r="F11" s="31"/>
      <c r="G11" s="31"/>
      <c r="H11" s="31"/>
      <c r="I11" s="31"/>
      <c r="J11" s="31"/>
      <c r="K11" s="31"/>
      <c r="L11" s="63"/>
      <c r="M11" s="63"/>
      <c r="N11" s="31"/>
    </row>
    <row r="12" spans="1:14" ht="14.4" x14ac:dyDescent="0.3">
      <c r="A12" s="42" t="s">
        <v>47</v>
      </c>
      <c r="B12" s="43"/>
      <c r="C12" s="42"/>
      <c r="D12" s="31"/>
      <c r="E12" s="31"/>
      <c r="F12" s="31"/>
      <c r="G12" s="31"/>
      <c r="H12" s="31"/>
      <c r="I12" s="31"/>
      <c r="J12" s="31"/>
      <c r="K12" s="31"/>
      <c r="L12" s="63"/>
      <c r="M12" s="63"/>
      <c r="N12" s="31"/>
    </row>
    <row r="13" spans="1:14" ht="14.4" x14ac:dyDescent="0.3">
      <c r="A13" s="43"/>
      <c r="B13" s="43"/>
      <c r="C13" s="43"/>
      <c r="D13" s="31"/>
      <c r="E13" s="31"/>
      <c r="F13" s="31"/>
      <c r="G13" s="31"/>
      <c r="H13" s="31"/>
      <c r="I13" s="31"/>
      <c r="J13" s="31"/>
      <c r="K13" s="31"/>
      <c r="L13" s="63"/>
      <c r="M13" s="63"/>
      <c r="N13" s="31"/>
    </row>
    <row r="14" spans="1:14" ht="14.4" x14ac:dyDescent="0.3">
      <c r="A14" s="43"/>
      <c r="B14" s="43" t="s">
        <v>32</v>
      </c>
      <c r="C14" s="44"/>
      <c r="D14" s="43"/>
      <c r="E14" s="43"/>
      <c r="F14" s="43"/>
      <c r="G14" s="31"/>
      <c r="H14" s="31"/>
      <c r="I14" s="31"/>
      <c r="J14" s="31"/>
      <c r="K14" s="31"/>
      <c r="L14" s="63"/>
      <c r="M14" s="63"/>
      <c r="N14" s="31"/>
    </row>
    <row r="15" spans="1:14" ht="14.4" x14ac:dyDescent="0.3">
      <c r="A15" s="43"/>
      <c r="B15" s="43" t="s">
        <v>59</v>
      </c>
      <c r="C15" s="45"/>
      <c r="D15" s="43"/>
      <c r="E15" s="43"/>
      <c r="F15" s="43"/>
      <c r="G15" s="31"/>
      <c r="H15" s="31"/>
      <c r="I15" s="31"/>
      <c r="J15" s="31"/>
      <c r="K15" s="31"/>
      <c r="L15" s="63"/>
      <c r="M15" s="63"/>
      <c r="N15" s="31"/>
    </row>
    <row r="16" spans="1:14" ht="14.4" x14ac:dyDescent="0.3">
      <c r="A16" s="43"/>
      <c r="B16" s="46"/>
      <c r="C16" s="46"/>
      <c r="D16" s="43"/>
      <c r="E16" s="43"/>
      <c r="F16" s="43"/>
      <c r="G16" s="31"/>
      <c r="H16" s="31"/>
      <c r="I16" s="31"/>
      <c r="J16" s="31"/>
      <c r="K16" s="31"/>
      <c r="L16" s="63"/>
      <c r="M16" s="63"/>
      <c r="N16" s="31"/>
    </row>
    <row r="17" spans="1:18" ht="14.4" x14ac:dyDescent="0.3">
      <c r="A17" s="43" t="s">
        <v>33</v>
      </c>
      <c r="B17" s="46" t="s">
        <v>124</v>
      </c>
      <c r="C17" s="47">
        <v>2018</v>
      </c>
      <c r="D17" s="43"/>
      <c r="E17" s="43"/>
      <c r="F17" s="43"/>
      <c r="G17" s="31"/>
      <c r="H17" s="31"/>
      <c r="I17" s="31"/>
      <c r="J17" s="31"/>
      <c r="K17" s="31"/>
      <c r="L17" s="63"/>
      <c r="M17" s="63"/>
      <c r="N17" s="31"/>
    </row>
    <row r="18" spans="1:18" ht="14.4" x14ac:dyDescent="0.3">
      <c r="A18" s="43"/>
      <c r="B18" s="46"/>
      <c r="C18" s="46"/>
      <c r="D18" s="43"/>
      <c r="E18" s="43"/>
      <c r="F18" s="43"/>
      <c r="G18" s="31"/>
      <c r="H18" s="31"/>
      <c r="I18" s="31"/>
      <c r="J18" s="31"/>
      <c r="K18" s="31"/>
      <c r="L18" s="63"/>
      <c r="M18" s="63"/>
      <c r="N18" s="31"/>
    </row>
    <row r="19" spans="1:18" ht="14.4" x14ac:dyDescent="0.3">
      <c r="A19" s="43"/>
      <c r="B19" s="46"/>
      <c r="C19" s="46"/>
      <c r="D19" s="43"/>
      <c r="E19" s="43"/>
      <c r="F19" s="43"/>
      <c r="G19" s="31"/>
      <c r="H19" s="31"/>
      <c r="I19" s="31"/>
      <c r="J19" s="31"/>
      <c r="K19" s="31"/>
      <c r="L19" s="63"/>
      <c r="M19" s="63"/>
      <c r="N19" s="31"/>
    </row>
    <row r="20" spans="1:18" ht="14.4" x14ac:dyDescent="0.3">
      <c r="A20" s="43" t="s">
        <v>34</v>
      </c>
      <c r="B20" s="48" t="s">
        <v>76</v>
      </c>
      <c r="C20" s="49"/>
      <c r="D20" s="49"/>
      <c r="E20" s="49"/>
      <c r="F20" s="49"/>
      <c r="G20" s="31"/>
      <c r="H20" s="39"/>
      <c r="I20" s="50"/>
      <c r="J20" s="50"/>
      <c r="K20" s="50"/>
      <c r="L20" s="50"/>
      <c r="M20" s="50"/>
      <c r="N20" s="50"/>
      <c r="O20" s="14"/>
      <c r="P20" s="14"/>
      <c r="Q20" s="14"/>
      <c r="R20" s="14"/>
    </row>
    <row r="21" spans="1:18" ht="14.4" x14ac:dyDescent="0.3">
      <c r="A21" s="43"/>
      <c r="B21" s="156" t="s">
        <v>25</v>
      </c>
      <c r="C21" s="156"/>
      <c r="D21" s="51">
        <f>+C17</f>
        <v>2018</v>
      </c>
      <c r="E21" s="157"/>
      <c r="F21" s="158"/>
      <c r="G21" s="50"/>
      <c r="H21" s="40"/>
      <c r="I21" s="50"/>
      <c r="J21" s="50"/>
      <c r="K21" s="50"/>
      <c r="L21" s="50"/>
      <c r="M21" s="50"/>
      <c r="N21" s="50"/>
      <c r="O21" s="14"/>
      <c r="P21" s="14"/>
      <c r="Q21" s="14"/>
      <c r="R21" s="14"/>
    </row>
    <row r="22" spans="1:18" ht="25.95" customHeight="1" thickBot="1" x14ac:dyDescent="0.35">
      <c r="A22" s="43"/>
      <c r="B22" s="129" t="s">
        <v>3</v>
      </c>
      <c r="C22" s="52" t="s">
        <v>2</v>
      </c>
      <c r="D22" s="53">
        <f>'[2]4. Billing Det. for Def-Var'!$J$29</f>
        <v>4064033417.8400278</v>
      </c>
      <c r="E22" s="54" t="s">
        <v>0</v>
      </c>
      <c r="F22" s="55">
        <v>1</v>
      </c>
      <c r="G22" s="50"/>
      <c r="H22" s="40"/>
      <c r="I22" s="56"/>
      <c r="J22" s="50"/>
      <c r="K22" s="50"/>
      <c r="L22" s="50"/>
      <c r="M22" s="50"/>
      <c r="N22" s="50"/>
      <c r="O22" s="14"/>
      <c r="P22" s="14"/>
      <c r="Q22" s="14"/>
      <c r="R22" s="14"/>
    </row>
    <row r="23" spans="1:18" ht="14.4" x14ac:dyDescent="0.3">
      <c r="A23" s="31"/>
      <c r="B23" s="52" t="s">
        <v>7</v>
      </c>
      <c r="C23" s="52" t="s">
        <v>1</v>
      </c>
      <c r="D23" s="138">
        <v>1777142188.5093353</v>
      </c>
      <c r="E23" s="54" t="s">
        <v>0</v>
      </c>
      <c r="F23" s="57">
        <f>IFERROR(D23/$D$22,0)</f>
        <v>0.43728532858715013</v>
      </c>
      <c r="G23" s="31"/>
      <c r="H23" s="31"/>
      <c r="I23" s="31"/>
      <c r="J23" s="31"/>
      <c r="K23" s="31"/>
      <c r="L23" s="63"/>
      <c r="M23" s="63"/>
      <c r="N23" s="31"/>
    </row>
    <row r="24" spans="1:18" ht="15" thickBot="1" x14ac:dyDescent="0.35">
      <c r="A24" s="31"/>
      <c r="B24" s="52" t="s">
        <v>8</v>
      </c>
      <c r="C24" s="52" t="s">
        <v>6</v>
      </c>
      <c r="D24" s="58">
        <f>+D22-D23</f>
        <v>2286891229.3306923</v>
      </c>
      <c r="E24" s="54" t="s">
        <v>0</v>
      </c>
      <c r="F24" s="57">
        <f>IFERROR(D24/$D$22,0)</f>
        <v>0.56271467141284981</v>
      </c>
      <c r="G24" s="31"/>
      <c r="H24" s="31"/>
      <c r="I24" s="31"/>
      <c r="J24" s="31"/>
      <c r="K24" s="31"/>
      <c r="L24" s="63"/>
      <c r="M24" s="63"/>
      <c r="N24" s="31"/>
    </row>
    <row r="25" spans="1:18" ht="14.4" x14ac:dyDescent="0.3">
      <c r="A25" s="31"/>
      <c r="B25" s="52" t="s">
        <v>9</v>
      </c>
      <c r="C25" s="52" t="s">
        <v>4</v>
      </c>
      <c r="D25" s="59">
        <f>'[2]6.1a GA Allocation'!$N$23+'[2]6.1a GA Allocation'!$N$24</f>
        <v>1020262018.3607906</v>
      </c>
      <c r="E25" s="54" t="s">
        <v>0</v>
      </c>
      <c r="F25" s="57">
        <f>IFERROR(D25/$D$22,0)</f>
        <v>0.25104666066034576</v>
      </c>
      <c r="G25" s="31"/>
      <c r="H25" s="31"/>
      <c r="I25" s="31"/>
      <c r="J25" s="31"/>
      <c r="K25" s="31"/>
      <c r="L25" s="63"/>
      <c r="M25" s="63"/>
      <c r="N25" s="31"/>
    </row>
    <row r="26" spans="1:18" ht="14.4" x14ac:dyDescent="0.3">
      <c r="A26" s="31"/>
      <c r="B26" s="52" t="s">
        <v>152</v>
      </c>
      <c r="C26" s="52" t="s">
        <v>5</v>
      </c>
      <c r="D26" s="60">
        <f>+D24-D25</f>
        <v>1266629210.9699016</v>
      </c>
      <c r="E26" s="54" t="s">
        <v>0</v>
      </c>
      <c r="F26" s="57">
        <f>IFERROR(D26/$D$22,0)</f>
        <v>0.31166801075250405</v>
      </c>
      <c r="G26" s="61"/>
      <c r="H26" s="61"/>
      <c r="I26" s="31"/>
      <c r="J26" s="31"/>
      <c r="K26" s="31"/>
      <c r="L26" s="63"/>
      <c r="M26" s="63"/>
      <c r="N26" s="31"/>
    </row>
    <row r="27" spans="1:18" ht="34.5" customHeight="1" x14ac:dyDescent="0.3">
      <c r="A27" s="31"/>
      <c r="B27" s="159" t="s">
        <v>72</v>
      </c>
      <c r="C27" s="159"/>
      <c r="D27" s="159"/>
      <c r="E27" s="159"/>
      <c r="F27" s="159"/>
      <c r="G27" s="160"/>
      <c r="H27" s="160"/>
      <c r="I27" s="31"/>
      <c r="J27" s="31"/>
      <c r="K27" s="31"/>
      <c r="L27" s="63"/>
      <c r="M27" s="63"/>
      <c r="N27" s="31"/>
    </row>
    <row r="28" spans="1:18" ht="14.4" x14ac:dyDescent="0.3">
      <c r="A28" s="31"/>
      <c r="B28" s="31"/>
      <c r="C28" s="31"/>
      <c r="D28" s="62"/>
      <c r="E28" s="63"/>
      <c r="F28" s="63"/>
      <c r="G28" s="63"/>
      <c r="H28" s="31"/>
      <c r="I28" s="31"/>
      <c r="J28" s="31"/>
      <c r="K28" s="31"/>
      <c r="L28" s="63"/>
      <c r="M28" s="63"/>
      <c r="N28" s="31"/>
    </row>
    <row r="29" spans="1:18" ht="14.4" x14ac:dyDescent="0.3">
      <c r="A29" s="31" t="s">
        <v>35</v>
      </c>
      <c r="B29" s="64" t="s">
        <v>40</v>
      </c>
      <c r="C29" s="31"/>
      <c r="D29" s="39"/>
      <c r="E29" s="31"/>
      <c r="F29" s="31"/>
      <c r="G29" s="31"/>
      <c r="H29" s="31"/>
      <c r="I29" s="31"/>
      <c r="J29" s="31"/>
      <c r="K29" s="31"/>
      <c r="L29" s="63"/>
      <c r="M29" s="63"/>
      <c r="N29" s="31"/>
    </row>
    <row r="30" spans="1:18" ht="14.4" x14ac:dyDescent="0.3">
      <c r="A30" s="31"/>
      <c r="B30" s="64"/>
      <c r="C30" s="31"/>
      <c r="D30" s="65"/>
      <c r="E30" s="31"/>
      <c r="F30" s="31"/>
      <c r="G30" s="31"/>
      <c r="H30" s="31"/>
      <c r="I30" s="31"/>
      <c r="J30" s="31"/>
      <c r="K30" s="31"/>
      <c r="L30" s="63"/>
      <c r="M30" s="63"/>
      <c r="N30" s="31"/>
    </row>
    <row r="31" spans="1:18" ht="14.4" x14ac:dyDescent="0.3">
      <c r="A31" s="31"/>
      <c r="B31" s="66" t="s">
        <v>22</v>
      </c>
      <c r="C31" s="67" t="s">
        <v>151</v>
      </c>
      <c r="D31" s="31"/>
      <c r="E31" s="50"/>
      <c r="F31" s="63"/>
      <c r="G31" s="63"/>
      <c r="H31" s="63"/>
      <c r="I31" s="63"/>
      <c r="J31" s="63"/>
      <c r="K31" s="63"/>
      <c r="L31" s="63"/>
      <c r="M31" s="63"/>
      <c r="N31" s="31"/>
    </row>
    <row r="32" spans="1:18" ht="14.4" x14ac:dyDescent="0.3">
      <c r="A32" s="31"/>
      <c r="B32" s="31"/>
      <c r="C32" s="31"/>
      <c r="D32" s="31"/>
      <c r="E32" s="50"/>
      <c r="F32" s="63"/>
      <c r="G32" s="63"/>
      <c r="H32" s="63"/>
      <c r="I32" s="63"/>
      <c r="J32" s="63"/>
      <c r="K32" s="63"/>
      <c r="L32" s="63"/>
      <c r="M32" s="63"/>
      <c r="N32" s="31"/>
    </row>
    <row r="33" spans="1:18" ht="14.4" x14ac:dyDescent="0.3">
      <c r="A33" s="31"/>
      <c r="B33" s="66" t="s">
        <v>41</v>
      </c>
      <c r="C33" s="31"/>
      <c r="D33" s="31"/>
      <c r="E33" s="31"/>
      <c r="F33" s="31"/>
      <c r="G33" s="31"/>
      <c r="H33" s="31"/>
      <c r="I33" s="31"/>
      <c r="J33" s="31"/>
      <c r="K33" s="31"/>
      <c r="L33" s="63"/>
      <c r="M33" s="63"/>
      <c r="N33" s="31"/>
    </row>
    <row r="34" spans="1:18" ht="15" customHeight="1" x14ac:dyDescent="0.3">
      <c r="A34" s="31"/>
      <c r="B34" s="68"/>
      <c r="C34" s="68"/>
      <c r="D34" s="68"/>
      <c r="E34" s="68"/>
      <c r="F34" s="68"/>
      <c r="G34" s="68"/>
      <c r="H34" s="68"/>
      <c r="I34" s="31"/>
      <c r="J34" s="31"/>
      <c r="K34" s="31"/>
      <c r="L34" s="63"/>
      <c r="M34" s="63"/>
      <c r="N34" s="31"/>
    </row>
    <row r="35" spans="1:18" ht="15" customHeight="1" x14ac:dyDescent="0.3">
      <c r="A35" s="31"/>
      <c r="B35" s="68"/>
      <c r="C35" s="68"/>
      <c r="D35" s="68"/>
      <c r="E35" s="68"/>
      <c r="F35" s="68"/>
      <c r="G35" s="68"/>
      <c r="H35" s="68"/>
      <c r="I35" s="31"/>
      <c r="J35" s="31"/>
      <c r="K35" s="31"/>
      <c r="L35" s="63"/>
      <c r="M35" s="63"/>
      <c r="N35" s="31"/>
    </row>
    <row r="36" spans="1:18" ht="30" customHeight="1" x14ac:dyDescent="0.3">
      <c r="A36" s="31"/>
      <c r="B36" s="68"/>
      <c r="C36" s="68"/>
      <c r="D36" s="68"/>
      <c r="E36" s="68"/>
      <c r="F36" s="68"/>
      <c r="G36" s="68"/>
      <c r="H36" s="68"/>
      <c r="I36" s="31"/>
      <c r="J36" s="31"/>
      <c r="K36" s="31"/>
      <c r="L36" s="63"/>
      <c r="M36" s="63"/>
      <c r="N36" s="31"/>
    </row>
    <row r="37" spans="1:18" ht="15" customHeight="1" x14ac:dyDescent="0.3">
      <c r="A37" s="31"/>
      <c r="B37" s="68"/>
      <c r="C37" s="68"/>
      <c r="D37" s="68"/>
      <c r="E37" s="68"/>
      <c r="F37" s="68"/>
      <c r="G37" s="68"/>
      <c r="H37" s="68"/>
      <c r="I37" s="31"/>
      <c r="J37" s="31"/>
      <c r="K37" s="31"/>
      <c r="L37" s="63"/>
      <c r="M37" s="63"/>
      <c r="N37" s="31"/>
    </row>
    <row r="38" spans="1:18" ht="14.25" hidden="1" customHeight="1" x14ac:dyDescent="0.3">
      <c r="A38" s="31"/>
      <c r="B38" s="68"/>
      <c r="C38" s="68"/>
      <c r="D38" s="68"/>
      <c r="E38" s="68"/>
      <c r="F38" s="68"/>
      <c r="G38" s="68"/>
      <c r="H38" s="68"/>
      <c r="I38" s="31"/>
      <c r="J38" s="31"/>
      <c r="K38" s="31"/>
      <c r="L38" s="63"/>
      <c r="M38" s="63"/>
      <c r="N38" s="31"/>
    </row>
    <row r="39" spans="1:18" ht="14.25" hidden="1" customHeight="1" x14ac:dyDescent="0.3">
      <c r="A39" s="31"/>
      <c r="B39" s="68"/>
      <c r="C39" s="68"/>
      <c r="D39" s="68"/>
      <c r="E39" s="68"/>
      <c r="F39" s="68"/>
      <c r="G39" s="68"/>
      <c r="H39" s="68"/>
      <c r="I39" s="31"/>
      <c r="J39" s="31"/>
      <c r="K39" s="31"/>
      <c r="L39" s="63"/>
      <c r="M39" s="63"/>
      <c r="N39" s="31"/>
    </row>
    <row r="40" spans="1:18" s="7" customFormat="1" ht="14.25" hidden="1" customHeight="1" x14ac:dyDescent="0.3">
      <c r="A40" s="63"/>
      <c r="B40" s="68"/>
      <c r="C40" s="68"/>
      <c r="D40" s="68"/>
      <c r="E40" s="68"/>
      <c r="F40" s="68"/>
      <c r="G40" s="68"/>
      <c r="H40" s="68"/>
      <c r="I40" s="63"/>
      <c r="J40" s="63"/>
      <c r="K40" s="63"/>
      <c r="L40" s="63"/>
      <c r="M40" s="63"/>
      <c r="N40" s="63"/>
    </row>
    <row r="41" spans="1:18" s="7" customFormat="1" ht="14.25" hidden="1" customHeight="1" x14ac:dyDescent="0.3">
      <c r="A41" s="63"/>
      <c r="B41" s="68"/>
      <c r="C41" s="68"/>
      <c r="D41" s="68"/>
      <c r="E41" s="68"/>
      <c r="F41" s="68"/>
      <c r="G41" s="68"/>
      <c r="H41" s="68"/>
      <c r="I41" s="63"/>
      <c r="J41" s="63"/>
      <c r="K41" s="63"/>
      <c r="L41" s="63"/>
      <c r="M41" s="63"/>
      <c r="N41" s="63"/>
    </row>
    <row r="42" spans="1:18" ht="14.4" x14ac:dyDescent="0.3">
      <c r="A42" s="31"/>
      <c r="B42" s="31"/>
      <c r="C42" s="31"/>
      <c r="D42" s="31"/>
      <c r="E42" s="31"/>
      <c r="F42" s="31"/>
      <c r="G42" s="31"/>
      <c r="H42" s="31"/>
      <c r="I42" s="31"/>
      <c r="J42" s="31"/>
      <c r="K42" s="31"/>
      <c r="L42" s="63"/>
      <c r="M42" s="63"/>
      <c r="N42" s="31"/>
    </row>
    <row r="43" spans="1:18" ht="14.4" x14ac:dyDescent="0.3">
      <c r="A43" s="31" t="s">
        <v>36</v>
      </c>
      <c r="B43" s="42" t="s">
        <v>134</v>
      </c>
      <c r="C43" s="64"/>
      <c r="D43" s="31"/>
      <c r="E43" s="31"/>
      <c r="F43" s="31"/>
      <c r="G43" s="31"/>
      <c r="H43" s="31"/>
      <c r="I43" s="31"/>
      <c r="J43" s="31"/>
      <c r="K43" s="31"/>
      <c r="L43" s="63"/>
      <c r="M43" s="63"/>
      <c r="N43" s="31"/>
    </row>
    <row r="44" spans="1:18" ht="15" thickBot="1" x14ac:dyDescent="0.35">
      <c r="A44" s="31"/>
      <c r="B44" s="66" t="s">
        <v>25</v>
      </c>
      <c r="C44" s="69">
        <f>+C17</f>
        <v>2018</v>
      </c>
      <c r="D44" s="50"/>
      <c r="E44" s="50"/>
      <c r="F44" s="70"/>
      <c r="G44" s="71"/>
      <c r="H44" s="71"/>
      <c r="I44" s="71"/>
      <c r="J44" s="71"/>
      <c r="K44" s="71"/>
      <c r="L44" s="63"/>
      <c r="M44" s="63"/>
      <c r="N44" s="31"/>
      <c r="O44" s="64" t="s">
        <v>29</v>
      </c>
      <c r="P44" s="31"/>
      <c r="Q44" s="31"/>
      <c r="R44" s="31"/>
    </row>
    <row r="45" spans="1:18" s="2" customFormat="1" ht="81.599999999999994" customHeight="1" thickBot="1" x14ac:dyDescent="0.35">
      <c r="A45" s="72"/>
      <c r="B45" s="73" t="s">
        <v>38</v>
      </c>
      <c r="C45" s="74" t="s">
        <v>132</v>
      </c>
      <c r="D45" s="75" t="s">
        <v>77</v>
      </c>
      <c r="E45" s="76" t="s">
        <v>78</v>
      </c>
      <c r="F45" s="77" t="s">
        <v>122</v>
      </c>
      <c r="G45" s="78" t="s">
        <v>48</v>
      </c>
      <c r="H45" s="78" t="s">
        <v>23</v>
      </c>
      <c r="I45" s="78" t="s">
        <v>49</v>
      </c>
      <c r="J45" s="78" t="s">
        <v>153</v>
      </c>
      <c r="K45" s="79" t="s">
        <v>73</v>
      </c>
      <c r="L45" s="139"/>
      <c r="M45" s="139"/>
      <c r="N45" s="72"/>
      <c r="O45" s="100"/>
      <c r="P45" s="161">
        <v>2018</v>
      </c>
      <c r="Q45" s="161"/>
      <c r="R45" s="161"/>
    </row>
    <row r="46" spans="1:18" s="2" customFormat="1" ht="27.6" x14ac:dyDescent="0.3">
      <c r="A46" s="72"/>
      <c r="B46" s="80"/>
      <c r="C46" s="81" t="s">
        <v>39</v>
      </c>
      <c r="D46" s="81" t="s">
        <v>37</v>
      </c>
      <c r="E46" s="82" t="s">
        <v>52</v>
      </c>
      <c r="F46" s="82" t="s">
        <v>53</v>
      </c>
      <c r="G46" s="82" t="s">
        <v>54</v>
      </c>
      <c r="H46" s="83" t="s">
        <v>55</v>
      </c>
      <c r="I46" s="82" t="s">
        <v>56</v>
      </c>
      <c r="J46" s="83" t="s">
        <v>57</v>
      </c>
      <c r="K46" s="84" t="s">
        <v>58</v>
      </c>
      <c r="L46" s="139"/>
      <c r="M46" s="139"/>
      <c r="N46" s="72"/>
      <c r="O46" s="124" t="s">
        <v>30</v>
      </c>
      <c r="P46" s="125" t="s">
        <v>26</v>
      </c>
      <c r="Q46" s="125" t="s">
        <v>27</v>
      </c>
      <c r="R46" s="125" t="s">
        <v>28</v>
      </c>
    </row>
    <row r="47" spans="1:18" ht="14.4" x14ac:dyDescent="0.3">
      <c r="A47" s="31"/>
      <c r="B47" s="85" t="s">
        <v>10</v>
      </c>
      <c r="C47" s="86">
        <v>117870792</v>
      </c>
      <c r="D47" s="86">
        <v>113635539.53692099</v>
      </c>
      <c r="E47" s="86">
        <v>112485496</v>
      </c>
      <c r="F47" s="87">
        <f>C47-D47+E47</f>
        <v>116720748.46307901</v>
      </c>
      <c r="G47" s="88">
        <f>P47</f>
        <v>8.7770000000000001E-2</v>
      </c>
      <c r="H47" s="89">
        <f>+F47*G47</f>
        <v>10244580.092604445</v>
      </c>
      <c r="I47" s="88">
        <f>R47</f>
        <v>6.7360000000000003E-2</v>
      </c>
      <c r="J47" s="90">
        <f>F47*I47</f>
        <v>7862309.6164730024</v>
      </c>
      <c r="K47" s="91">
        <f>J47-H47</f>
        <v>-2382270.4761314429</v>
      </c>
      <c r="L47" s="41"/>
      <c r="M47" s="133"/>
      <c r="N47" s="92"/>
      <c r="O47" s="100" t="s">
        <v>10</v>
      </c>
      <c r="P47" s="126">
        <v>8.7770000000000001E-2</v>
      </c>
      <c r="Q47" s="126">
        <v>6.3700000000000007E-2</v>
      </c>
      <c r="R47" s="126">
        <v>6.7360000000000003E-2</v>
      </c>
    </row>
    <row r="48" spans="1:18" ht="14.4" x14ac:dyDescent="0.3">
      <c r="A48" s="31"/>
      <c r="B48" s="85" t="s">
        <v>11</v>
      </c>
      <c r="C48" s="86">
        <v>106727015</v>
      </c>
      <c r="D48" s="86">
        <v>112485496</v>
      </c>
      <c r="E48" s="86">
        <v>105805590</v>
      </c>
      <c r="F48" s="87">
        <f t="shared" ref="F48:F55" si="0">C48-D48+E48</f>
        <v>100047109</v>
      </c>
      <c r="G48" s="88">
        <f t="shared" ref="G48:G56" si="1">P48</f>
        <v>7.3329999999999992E-2</v>
      </c>
      <c r="H48" s="89">
        <f t="shared" ref="H48:H58" si="2">+F48*G48</f>
        <v>7336454.5029699989</v>
      </c>
      <c r="I48" s="88">
        <f t="shared" ref="I48:I58" si="3">R48</f>
        <v>8.1670000000000006E-2</v>
      </c>
      <c r="J48" s="90">
        <f t="shared" ref="J48:J55" si="4">F48*I48</f>
        <v>8170847.3920300007</v>
      </c>
      <c r="K48" s="91">
        <f t="shared" ref="K48:K58" si="5">J48-H48</f>
        <v>834392.88906000182</v>
      </c>
      <c r="L48" s="41"/>
      <c r="M48" s="133"/>
      <c r="N48" s="92"/>
      <c r="O48" s="100" t="s">
        <v>11</v>
      </c>
      <c r="P48" s="126">
        <v>7.3329999999999992E-2</v>
      </c>
      <c r="Q48" s="126">
        <v>7.7049999999999993E-2</v>
      </c>
      <c r="R48" s="126">
        <v>8.1670000000000006E-2</v>
      </c>
    </row>
    <row r="49" spans="1:18" ht="14.4" x14ac:dyDescent="0.3">
      <c r="A49" s="31"/>
      <c r="B49" s="85" t="s">
        <v>12</v>
      </c>
      <c r="C49" s="86">
        <v>108910949</v>
      </c>
      <c r="D49" s="86">
        <v>105805590</v>
      </c>
      <c r="E49" s="86">
        <v>106531349</v>
      </c>
      <c r="F49" s="87">
        <f t="shared" si="0"/>
        <v>109636708</v>
      </c>
      <c r="G49" s="88">
        <f t="shared" si="1"/>
        <v>7.8769999999999993E-2</v>
      </c>
      <c r="H49" s="89">
        <f t="shared" si="2"/>
        <v>8636083.4891599994</v>
      </c>
      <c r="I49" s="88">
        <f t="shared" si="3"/>
        <v>9.4810000000000005E-2</v>
      </c>
      <c r="J49" s="90">
        <f t="shared" si="4"/>
        <v>10394656.28548</v>
      </c>
      <c r="K49" s="91">
        <f t="shared" si="5"/>
        <v>1758572.7963200007</v>
      </c>
      <c r="L49" s="41"/>
      <c r="M49" s="133"/>
      <c r="N49" s="92"/>
      <c r="O49" s="100" t="s">
        <v>12</v>
      </c>
      <c r="P49" s="126">
        <v>7.8769999999999993E-2</v>
      </c>
      <c r="Q49" s="126">
        <v>8.5949999999999999E-2</v>
      </c>
      <c r="R49" s="126">
        <v>9.4810000000000005E-2</v>
      </c>
    </row>
    <row r="50" spans="1:18" ht="14.4" x14ac:dyDescent="0.3">
      <c r="A50" s="31"/>
      <c r="B50" s="85" t="s">
        <v>13</v>
      </c>
      <c r="C50" s="86">
        <v>106632312</v>
      </c>
      <c r="D50" s="86">
        <v>106531349</v>
      </c>
      <c r="E50" s="86">
        <v>102436955</v>
      </c>
      <c r="F50" s="87">
        <f t="shared" si="0"/>
        <v>102537918</v>
      </c>
      <c r="G50" s="88">
        <f t="shared" si="1"/>
        <v>9.8099999999999993E-2</v>
      </c>
      <c r="H50" s="89">
        <f t="shared" si="2"/>
        <v>10058969.755799999</v>
      </c>
      <c r="I50" s="88">
        <f t="shared" si="3"/>
        <v>9.9589999999999998E-2</v>
      </c>
      <c r="J50" s="90">
        <f t="shared" si="4"/>
        <v>10211751.253620001</v>
      </c>
      <c r="K50" s="91">
        <f t="shared" si="5"/>
        <v>152781.4978200011</v>
      </c>
      <c r="L50" s="41"/>
      <c r="M50" s="133"/>
      <c r="N50" s="92"/>
      <c r="O50" s="100" t="s">
        <v>13</v>
      </c>
      <c r="P50" s="126">
        <v>9.8099999999999993E-2</v>
      </c>
      <c r="Q50" s="126">
        <v>0.10074</v>
      </c>
      <c r="R50" s="126">
        <v>9.9589999999999998E-2</v>
      </c>
    </row>
    <row r="51" spans="1:18" ht="14.4" x14ac:dyDescent="0.3">
      <c r="A51" s="31"/>
      <c r="B51" s="85" t="s">
        <v>14</v>
      </c>
      <c r="C51" s="86">
        <v>107962080</v>
      </c>
      <c r="D51" s="86">
        <v>102436955</v>
      </c>
      <c r="E51" s="86">
        <v>106674478</v>
      </c>
      <c r="F51" s="87">
        <f t="shared" si="0"/>
        <v>112199603</v>
      </c>
      <c r="G51" s="88">
        <f t="shared" si="1"/>
        <v>9.3920000000000003E-2</v>
      </c>
      <c r="H51" s="89">
        <f t="shared" si="2"/>
        <v>10537786.71376</v>
      </c>
      <c r="I51" s="88">
        <f t="shared" si="3"/>
        <v>0.10793000000000001</v>
      </c>
      <c r="J51" s="90">
        <f t="shared" si="4"/>
        <v>12109703.15179</v>
      </c>
      <c r="K51" s="91">
        <f t="shared" si="5"/>
        <v>1571916.4380300008</v>
      </c>
      <c r="L51" s="41"/>
      <c r="M51" s="133"/>
      <c r="N51" s="92"/>
      <c r="O51" s="100" t="s">
        <v>14</v>
      </c>
      <c r="P51" s="126">
        <v>9.3920000000000003E-2</v>
      </c>
      <c r="Q51" s="126">
        <v>0.13199</v>
      </c>
      <c r="R51" s="126">
        <v>0.10793000000000001</v>
      </c>
    </row>
    <row r="52" spans="1:18" ht="14.4" x14ac:dyDescent="0.3">
      <c r="A52" s="31"/>
      <c r="B52" s="85" t="s">
        <v>15</v>
      </c>
      <c r="C52" s="86">
        <v>111229105</v>
      </c>
      <c r="D52" s="86">
        <v>106674478</v>
      </c>
      <c r="E52" s="86">
        <v>107687055</v>
      </c>
      <c r="F52" s="87">
        <f t="shared" si="0"/>
        <v>112241682</v>
      </c>
      <c r="G52" s="88">
        <f t="shared" si="1"/>
        <v>0.13336000000000001</v>
      </c>
      <c r="H52" s="89">
        <f t="shared" si="2"/>
        <v>14968550.711520001</v>
      </c>
      <c r="I52" s="88">
        <f t="shared" si="3"/>
        <v>0.11896</v>
      </c>
      <c r="J52" s="90">
        <f t="shared" si="4"/>
        <v>13352270.49072</v>
      </c>
      <c r="K52" s="91">
        <f t="shared" si="5"/>
        <v>-1616280.2208000012</v>
      </c>
      <c r="L52" s="41"/>
      <c r="M52" s="133"/>
      <c r="N52" s="92"/>
      <c r="O52" s="100" t="s">
        <v>15</v>
      </c>
      <c r="P52" s="126">
        <v>0.13336000000000001</v>
      </c>
      <c r="Q52" s="126">
        <v>0.10238999999999999</v>
      </c>
      <c r="R52" s="126">
        <v>0.11896</v>
      </c>
    </row>
    <row r="53" spans="1:18" ht="14.4" x14ac:dyDescent="0.3">
      <c r="A53" s="31"/>
      <c r="B53" s="85" t="s">
        <v>16</v>
      </c>
      <c r="C53" s="86">
        <v>114216728</v>
      </c>
      <c r="D53" s="86">
        <v>107687055</v>
      </c>
      <c r="E53" s="86">
        <v>109399244</v>
      </c>
      <c r="F53" s="87">
        <f t="shared" si="0"/>
        <v>115928917</v>
      </c>
      <c r="G53" s="88">
        <f t="shared" si="1"/>
        <v>8.5019999999999998E-2</v>
      </c>
      <c r="H53" s="89">
        <f t="shared" si="2"/>
        <v>9856276.5233399998</v>
      </c>
      <c r="I53" s="88">
        <f t="shared" si="3"/>
        <v>7.7370000000000008E-2</v>
      </c>
      <c r="J53" s="90">
        <f t="shared" si="4"/>
        <v>8969420.308290001</v>
      </c>
      <c r="K53" s="91">
        <f t="shared" si="5"/>
        <v>-886856.21504999883</v>
      </c>
      <c r="L53" s="41"/>
      <c r="M53" s="133"/>
      <c r="N53" s="92"/>
      <c r="O53" s="100" t="s">
        <v>16</v>
      </c>
      <c r="P53" s="126">
        <v>8.5019999999999998E-2</v>
      </c>
      <c r="Q53" s="126">
        <v>8.1230000000000011E-2</v>
      </c>
      <c r="R53" s="126">
        <v>7.7370000000000008E-2</v>
      </c>
    </row>
    <row r="54" spans="1:18" ht="14.4" x14ac:dyDescent="0.3">
      <c r="A54" s="31"/>
      <c r="B54" s="85" t="s">
        <v>17</v>
      </c>
      <c r="C54" s="86">
        <v>114593719</v>
      </c>
      <c r="D54" s="86">
        <v>109399244</v>
      </c>
      <c r="E54" s="86">
        <v>111290734</v>
      </c>
      <c r="F54" s="87">
        <f t="shared" si="0"/>
        <v>116485209</v>
      </c>
      <c r="G54" s="88">
        <f t="shared" si="1"/>
        <v>7.7900000000000011E-2</v>
      </c>
      <c r="H54" s="89">
        <f t="shared" si="2"/>
        <v>9074197.7811000012</v>
      </c>
      <c r="I54" s="88">
        <f t="shared" si="3"/>
        <v>7.4900000000000008E-2</v>
      </c>
      <c r="J54" s="90">
        <f t="shared" si="4"/>
        <v>8724742.1541000009</v>
      </c>
      <c r="K54" s="91">
        <f t="shared" si="5"/>
        <v>-349455.62700000033</v>
      </c>
      <c r="L54" s="41"/>
      <c r="M54" s="133"/>
      <c r="N54" s="92"/>
      <c r="O54" s="100" t="s">
        <v>17</v>
      </c>
      <c r="P54" s="126">
        <v>7.7900000000000011E-2</v>
      </c>
      <c r="Q54" s="126">
        <v>7.324E-2</v>
      </c>
      <c r="R54" s="126">
        <v>7.4900000000000008E-2</v>
      </c>
    </row>
    <row r="55" spans="1:18" ht="14.4" x14ac:dyDescent="0.3">
      <c r="A55" s="31"/>
      <c r="B55" s="85" t="s">
        <v>18</v>
      </c>
      <c r="C55" s="86">
        <v>108304962</v>
      </c>
      <c r="D55" s="86">
        <v>111290734</v>
      </c>
      <c r="E55" s="86">
        <v>102884165</v>
      </c>
      <c r="F55" s="87">
        <f t="shared" si="0"/>
        <v>99898393</v>
      </c>
      <c r="G55" s="88">
        <f t="shared" si="1"/>
        <v>8.4239999999999995E-2</v>
      </c>
      <c r="H55" s="89">
        <f t="shared" si="2"/>
        <v>8415440.6263199989</v>
      </c>
      <c r="I55" s="88">
        <f t="shared" si="3"/>
        <v>8.584E-2</v>
      </c>
      <c r="J55" s="90">
        <f t="shared" si="4"/>
        <v>8575278.0551200006</v>
      </c>
      <c r="K55" s="91">
        <f t="shared" si="5"/>
        <v>159837.42880000174</v>
      </c>
      <c r="L55" s="41"/>
      <c r="M55" s="133"/>
      <c r="N55" s="92"/>
      <c r="O55" s="100" t="s">
        <v>18</v>
      </c>
      <c r="P55" s="126">
        <v>8.4239999999999995E-2</v>
      </c>
      <c r="Q55" s="126">
        <v>8.6599999999999996E-2</v>
      </c>
      <c r="R55" s="126">
        <v>8.584E-2</v>
      </c>
    </row>
    <row r="56" spans="1:18" ht="14.4" x14ac:dyDescent="0.3">
      <c r="A56" s="31"/>
      <c r="B56" s="85" t="s">
        <v>19</v>
      </c>
      <c r="C56" s="86">
        <v>103018836</v>
      </c>
      <c r="D56" s="86">
        <v>102884165</v>
      </c>
      <c r="E56" s="86">
        <v>100773866</v>
      </c>
      <c r="F56" s="87">
        <f>C56-D56+E56</f>
        <v>100908537</v>
      </c>
      <c r="G56" s="88">
        <f t="shared" si="1"/>
        <v>8.9209999999999998E-2</v>
      </c>
      <c r="H56" s="89">
        <f t="shared" si="2"/>
        <v>9002050.5857699998</v>
      </c>
      <c r="I56" s="88">
        <f>R56</f>
        <v>0.12059</v>
      </c>
      <c r="J56" s="90">
        <f>F56*I56</f>
        <v>12168560.47683</v>
      </c>
      <c r="K56" s="91">
        <f>J56-H56</f>
        <v>3166509.8910600003</v>
      </c>
      <c r="L56" s="41"/>
      <c r="M56" s="133"/>
      <c r="N56" s="92"/>
      <c r="O56" s="100" t="s">
        <v>19</v>
      </c>
      <c r="P56" s="132">
        <v>8.9209999999999998E-2</v>
      </c>
      <c r="Q56" s="132">
        <v>0.11998</v>
      </c>
      <c r="R56" s="132">
        <v>0.12059</v>
      </c>
    </row>
    <row r="57" spans="1:18" ht="14.4" x14ac:dyDescent="0.3">
      <c r="A57" s="31"/>
      <c r="B57" s="85" t="s">
        <v>20</v>
      </c>
      <c r="C57" s="86">
        <v>93270649</v>
      </c>
      <c r="D57" s="86">
        <v>100773866</v>
      </c>
      <c r="E57" s="86">
        <v>110028627.34757334</v>
      </c>
      <c r="F57" s="87">
        <f>C57-D57+E57</f>
        <v>102525410.34757334</v>
      </c>
      <c r="G57" s="88">
        <f>P57</f>
        <v>0.12235</v>
      </c>
      <c r="H57" s="89">
        <f t="shared" si="2"/>
        <v>12543983.956025599</v>
      </c>
      <c r="I57" s="88">
        <f t="shared" si="3"/>
        <v>9.8549999999999999E-2</v>
      </c>
      <c r="J57" s="89">
        <f>F57*I57</f>
        <v>10103879.189753352</v>
      </c>
      <c r="K57" s="91">
        <f>J57-H57</f>
        <v>-2440104.7662722468</v>
      </c>
      <c r="L57" s="41"/>
      <c r="M57" s="133"/>
      <c r="N57" s="92"/>
      <c r="O57" s="100" t="s">
        <v>20</v>
      </c>
      <c r="P57" s="132">
        <v>0.12235</v>
      </c>
      <c r="Q57" s="132">
        <v>0.10539999999999999</v>
      </c>
      <c r="R57" s="132">
        <v>9.8549999999999999E-2</v>
      </c>
    </row>
    <row r="58" spans="1:18" ht="14.4" x14ac:dyDescent="0.3">
      <c r="A58" s="31"/>
      <c r="B58" s="85" t="s">
        <v>21</v>
      </c>
      <c r="C58" s="86">
        <v>114589814.17999996</v>
      </c>
      <c r="D58" s="86">
        <v>110028627.34757334</v>
      </c>
      <c r="E58" s="86">
        <v>114444435.05848452</v>
      </c>
      <c r="F58" s="87">
        <f>C58-D58+E58</f>
        <v>119005621.89091115</v>
      </c>
      <c r="G58" s="88">
        <f>P58</f>
        <v>9.1980000000000006E-2</v>
      </c>
      <c r="H58" s="89">
        <f t="shared" si="2"/>
        <v>10946137.101526009</v>
      </c>
      <c r="I58" s="88">
        <f t="shared" si="3"/>
        <v>7.4039999999999995E-2</v>
      </c>
      <c r="J58" s="90">
        <f>F58*I58</f>
        <v>8811176.2448030598</v>
      </c>
      <c r="K58" s="91">
        <f t="shared" si="5"/>
        <v>-2134960.8567229491</v>
      </c>
      <c r="L58" s="41"/>
      <c r="M58" s="133"/>
      <c r="N58" s="92"/>
      <c r="O58" s="127" t="s">
        <v>21</v>
      </c>
      <c r="P58" s="135">
        <v>9.1980000000000006E-2</v>
      </c>
      <c r="Q58" s="135">
        <v>7.0669999999999997E-2</v>
      </c>
      <c r="R58" s="128">
        <v>7.4039999999999995E-2</v>
      </c>
    </row>
    <row r="59" spans="1:18" ht="49.2" customHeight="1" thickBot="1" x14ac:dyDescent="0.35">
      <c r="A59" s="31"/>
      <c r="B59" s="93" t="s">
        <v>127</v>
      </c>
      <c r="C59" s="94">
        <f>SUM(C47:C58)</f>
        <v>1307326961.1800001</v>
      </c>
      <c r="D59" s="94">
        <f>SUM(D47:D58)</f>
        <v>1289633098.8844943</v>
      </c>
      <c r="E59" s="94">
        <f>SUM(E47:E58)</f>
        <v>1290441994.4060578</v>
      </c>
      <c r="F59" s="94">
        <f>SUM(F47:F58)</f>
        <v>1308135856.7015634</v>
      </c>
      <c r="G59" s="95"/>
      <c r="H59" s="96">
        <f>SUM(H47:H58)</f>
        <v>121620511.83989607</v>
      </c>
      <c r="I59" s="95"/>
      <c r="J59" s="96">
        <f>SUM(J47:J58)</f>
        <v>119454594.61900944</v>
      </c>
      <c r="K59" s="97">
        <f>SUM(K47:K58)</f>
        <v>-2165917.2208866328</v>
      </c>
      <c r="L59" s="140"/>
      <c r="M59" s="140"/>
      <c r="N59" s="31"/>
      <c r="O59" s="5"/>
      <c r="P59" s="6"/>
      <c r="Q59" s="6"/>
      <c r="R59" s="6"/>
    </row>
    <row r="60" spans="1:18" ht="14.4" x14ac:dyDescent="0.3">
      <c r="A60" s="31"/>
      <c r="B60" s="31"/>
      <c r="C60" s="31"/>
      <c r="D60" s="31"/>
      <c r="E60" s="31"/>
      <c r="F60" s="137"/>
      <c r="G60" s="43"/>
      <c r="H60" s="43"/>
      <c r="I60" s="43"/>
      <c r="J60" s="98"/>
      <c r="K60" s="99"/>
      <c r="L60" s="63"/>
      <c r="M60" s="141"/>
      <c r="N60" s="31"/>
      <c r="O60" s="3"/>
      <c r="P60" s="4"/>
      <c r="Q60" s="4"/>
      <c r="R60" s="4"/>
    </row>
    <row r="61" spans="1:18" ht="7.95" customHeight="1" x14ac:dyDescent="0.3">
      <c r="A61" s="31"/>
      <c r="B61" s="32"/>
      <c r="C61" s="35"/>
      <c r="D61" s="36"/>
      <c r="E61" s="37"/>
      <c r="F61" s="38"/>
      <c r="G61" s="31"/>
      <c r="H61" s="31"/>
      <c r="I61" s="31"/>
      <c r="J61" s="33"/>
      <c r="K61" s="32"/>
      <c r="L61" s="32"/>
      <c r="M61" s="34"/>
      <c r="N61" s="31"/>
    </row>
    <row r="62" spans="1:18" ht="15.6" customHeight="1" x14ac:dyDescent="0.3">
      <c r="A62" s="31"/>
      <c r="B62" s="31"/>
      <c r="C62" s="31"/>
      <c r="D62" s="31"/>
      <c r="E62" s="31"/>
      <c r="F62" s="136"/>
      <c r="G62" s="31"/>
      <c r="H62" s="31"/>
      <c r="I62" s="31"/>
      <c r="J62" s="31"/>
      <c r="K62" s="31"/>
      <c r="L62" s="63"/>
      <c r="M62" s="63"/>
      <c r="N62" s="31"/>
    </row>
    <row r="63" spans="1:18" ht="14.4" hidden="1" x14ac:dyDescent="0.3">
      <c r="A63" s="31"/>
      <c r="B63" s="31"/>
      <c r="C63" s="31"/>
      <c r="D63" s="31"/>
      <c r="E63" s="31"/>
      <c r="F63" s="31"/>
      <c r="G63" s="31"/>
      <c r="H63" s="31"/>
      <c r="I63" s="31"/>
      <c r="J63" s="31"/>
      <c r="K63" s="31"/>
      <c r="L63" s="63"/>
      <c r="M63" s="63"/>
      <c r="N63" s="31"/>
    </row>
    <row r="64" spans="1:18" ht="14.4" x14ac:dyDescent="0.3">
      <c r="A64" s="31" t="s">
        <v>136</v>
      </c>
      <c r="B64" s="42" t="s">
        <v>130</v>
      </c>
      <c r="C64" s="66"/>
      <c r="D64" s="31"/>
      <c r="E64" s="31"/>
      <c r="G64" s="31"/>
      <c r="H64" s="31"/>
      <c r="I64" s="31"/>
      <c r="J64" s="31"/>
      <c r="K64" s="31"/>
      <c r="L64" s="63"/>
      <c r="M64" s="63"/>
      <c r="N64" s="31"/>
    </row>
    <row r="65" spans="1:14" ht="14.4" x14ac:dyDescent="0.3">
      <c r="A65" s="31"/>
      <c r="B65" s="64"/>
      <c r="C65" s="66"/>
      <c r="D65" s="31"/>
      <c r="E65" s="31"/>
      <c r="F65" s="31"/>
      <c r="G65" s="31"/>
      <c r="H65" s="131"/>
      <c r="I65" s="31"/>
      <c r="J65" s="31"/>
      <c r="L65" s="63"/>
      <c r="M65" s="63"/>
      <c r="N65" s="31"/>
    </row>
    <row r="66" spans="1:14" ht="41.4" x14ac:dyDescent="0.3">
      <c r="A66" s="100"/>
      <c r="B66" s="101" t="s">
        <v>44</v>
      </c>
      <c r="C66" s="102" t="s">
        <v>65</v>
      </c>
      <c r="D66" s="102" t="s">
        <v>115</v>
      </c>
      <c r="E66" s="162" t="s">
        <v>43</v>
      </c>
      <c r="F66" s="162"/>
      <c r="G66" s="162"/>
      <c r="H66" s="162"/>
      <c r="I66" s="162"/>
      <c r="J66" s="31"/>
      <c r="K66" s="31"/>
      <c r="L66" s="63"/>
      <c r="M66" s="63"/>
      <c r="N66" s="31"/>
    </row>
    <row r="67" spans="1:14" ht="14.4" x14ac:dyDescent="0.3">
      <c r="A67" s="150" t="s">
        <v>128</v>
      </c>
      <c r="B67" s="151"/>
      <c r="C67" s="152"/>
      <c r="D67" s="103">
        <f>'[2]3. Continuity Schedule'!$BD$29</f>
        <v>-2051925.8699999999</v>
      </c>
      <c r="E67" s="153"/>
      <c r="F67" s="154"/>
      <c r="G67" s="154"/>
      <c r="H67" s="154"/>
      <c r="I67" s="155"/>
      <c r="J67" s="31"/>
      <c r="K67" s="31"/>
      <c r="L67" s="63"/>
      <c r="M67" s="63"/>
      <c r="N67" s="31"/>
    </row>
    <row r="68" spans="1:14" ht="55.2" x14ac:dyDescent="0.3">
      <c r="A68" s="104" t="s">
        <v>50</v>
      </c>
      <c r="B68" s="112" t="s">
        <v>60</v>
      </c>
      <c r="C68" s="106" t="s">
        <v>161</v>
      </c>
      <c r="D68" s="109">
        <v>-593355.94999999995</v>
      </c>
      <c r="E68" s="146" t="str">
        <f>IF(D68&gt;0,"CR","DR")&amp;" $"&amp;TEXT(ABS(ROUND(D68/1000,0)),"#,##")&amp;"k related to prior year but included in the GL in the current year, therefore, should record "&amp;IF(D68&gt;0,"DR","CR")&amp;" in current year"</f>
        <v>DR $593k related to prior year but included in the GL in the current year, therefore, should record CR in current year</v>
      </c>
      <c r="F68" s="146"/>
      <c r="G68" s="146"/>
      <c r="H68" s="146"/>
      <c r="I68" s="146"/>
      <c r="J68" s="31"/>
      <c r="K68" s="31"/>
      <c r="L68" s="63"/>
      <c r="M68" s="63"/>
      <c r="N68" s="31"/>
    </row>
    <row r="69" spans="1:14" ht="55.2" x14ac:dyDescent="0.3">
      <c r="A69" s="104" t="s">
        <v>51</v>
      </c>
      <c r="B69" s="112" t="s">
        <v>74</v>
      </c>
      <c r="C69" s="107" t="s">
        <v>161</v>
      </c>
      <c r="D69" s="109">
        <v>27481.841327384871</v>
      </c>
      <c r="E69" s="147" t="str">
        <f>IF(D69&gt;0,"CR","DR")&amp;" $"&amp;IF(D69&lt;0,-TEXT(ROUND(D69/1000,0),"#,##"),TEXT(ROUND(D69/1000,0),"#,##"))&amp;"k relates to current year but recorded in the GL in the following year, therefore, should record the "&amp;IF(D69&lt;0,"DR","CR")&amp;" in current year"</f>
        <v>CR $27k relates to current year but recorded in the GL in the following year, therefore, should record the CR in current year</v>
      </c>
      <c r="F69" s="148"/>
      <c r="G69" s="148"/>
      <c r="H69" s="148"/>
      <c r="I69" s="149"/>
      <c r="J69" s="31"/>
      <c r="K69" s="31"/>
      <c r="L69" s="63"/>
      <c r="M69" s="63"/>
      <c r="N69" s="31"/>
    </row>
    <row r="70" spans="1:14" ht="27.6" x14ac:dyDescent="0.3">
      <c r="A70" s="104" t="s">
        <v>63</v>
      </c>
      <c r="B70" s="105" t="s">
        <v>62</v>
      </c>
      <c r="C70" s="106"/>
      <c r="D70" s="108"/>
      <c r="E70" s="146" t="s">
        <v>154</v>
      </c>
      <c r="F70" s="146"/>
      <c r="G70" s="146"/>
      <c r="H70" s="146"/>
      <c r="I70" s="146"/>
      <c r="J70" s="31"/>
      <c r="K70" s="31"/>
      <c r="L70" s="63"/>
      <c r="M70" s="63"/>
      <c r="N70" s="31"/>
    </row>
    <row r="71" spans="1:14" ht="27.6" x14ac:dyDescent="0.3">
      <c r="A71" s="104" t="s">
        <v>64</v>
      </c>
      <c r="B71" s="105" t="s">
        <v>61</v>
      </c>
      <c r="C71" s="107"/>
      <c r="D71" s="108"/>
      <c r="E71" s="147" t="s">
        <v>155</v>
      </c>
      <c r="F71" s="148"/>
      <c r="G71" s="148"/>
      <c r="H71" s="148"/>
      <c r="I71" s="149"/>
      <c r="J71" s="31"/>
      <c r="K71" s="31"/>
      <c r="L71" s="63"/>
      <c r="M71" s="63"/>
      <c r="N71" s="31"/>
    </row>
    <row r="72" spans="1:14" ht="41.4" x14ac:dyDescent="0.3">
      <c r="A72" s="104" t="s">
        <v>67</v>
      </c>
      <c r="B72" s="105" t="s">
        <v>69</v>
      </c>
      <c r="C72" s="106"/>
      <c r="D72" s="109"/>
      <c r="E72" s="147" t="s">
        <v>156</v>
      </c>
      <c r="F72" s="148"/>
      <c r="G72" s="148"/>
      <c r="H72" s="148"/>
      <c r="I72" s="149"/>
      <c r="J72" s="31"/>
      <c r="K72" s="31"/>
      <c r="L72" s="63"/>
      <c r="M72" s="63"/>
      <c r="N72" s="31"/>
    </row>
    <row r="73" spans="1:14" ht="41.4" x14ac:dyDescent="0.3">
      <c r="A73" s="104" t="s">
        <v>68</v>
      </c>
      <c r="B73" s="105" t="s">
        <v>70</v>
      </c>
      <c r="C73" s="106"/>
      <c r="D73" s="109"/>
      <c r="E73" s="147" t="s">
        <v>157</v>
      </c>
      <c r="F73" s="148"/>
      <c r="G73" s="148"/>
      <c r="H73" s="148"/>
      <c r="I73" s="149"/>
      <c r="J73" s="31"/>
      <c r="K73" s="31"/>
      <c r="L73" s="63"/>
      <c r="M73" s="63"/>
      <c r="N73" s="31"/>
    </row>
    <row r="74" spans="1:14" ht="27.6" x14ac:dyDescent="0.3">
      <c r="A74" s="104">
        <v>4</v>
      </c>
      <c r="B74" s="105" t="s">
        <v>66</v>
      </c>
      <c r="C74" s="106"/>
      <c r="D74" s="109"/>
      <c r="E74" s="146" t="s">
        <v>158</v>
      </c>
      <c r="F74" s="146"/>
      <c r="G74" s="146"/>
      <c r="H74" s="146"/>
      <c r="I74" s="146"/>
      <c r="J74" s="31"/>
      <c r="K74" s="31"/>
      <c r="L74" s="63"/>
      <c r="M74" s="63"/>
      <c r="N74" s="31"/>
    </row>
    <row r="75" spans="1:14" ht="69" x14ac:dyDescent="0.3">
      <c r="A75" s="104">
        <v>5</v>
      </c>
      <c r="B75" s="105" t="s">
        <v>75</v>
      </c>
      <c r="C75" s="106"/>
      <c r="D75" s="109"/>
      <c r="E75" s="146" t="s">
        <v>159</v>
      </c>
      <c r="F75" s="146"/>
      <c r="G75" s="146"/>
      <c r="H75" s="146"/>
      <c r="I75" s="146"/>
      <c r="J75" s="31"/>
      <c r="K75" s="31"/>
      <c r="L75" s="63"/>
      <c r="M75" s="63"/>
      <c r="N75" s="31"/>
    </row>
    <row r="76" spans="1:14" ht="27.6" x14ac:dyDescent="0.3">
      <c r="A76" s="110">
        <v>6</v>
      </c>
      <c r="B76" s="111" t="s">
        <v>131</v>
      </c>
      <c r="C76" s="106"/>
      <c r="D76" s="109"/>
      <c r="E76" s="146" t="s">
        <v>160</v>
      </c>
      <c r="F76" s="146"/>
      <c r="G76" s="146"/>
      <c r="H76" s="146"/>
      <c r="I76" s="146"/>
      <c r="J76" s="31"/>
      <c r="K76" s="31"/>
      <c r="L76" s="63"/>
      <c r="M76" s="63"/>
      <c r="N76" s="31"/>
    </row>
    <row r="77" spans="1:14" ht="14.4" x14ac:dyDescent="0.3">
      <c r="A77" s="110">
        <v>7</v>
      </c>
      <c r="B77" s="112"/>
      <c r="C77" s="113"/>
      <c r="D77" s="109"/>
      <c r="E77" s="147"/>
      <c r="F77" s="148"/>
      <c r="G77" s="148"/>
      <c r="H77" s="148"/>
      <c r="I77" s="149"/>
      <c r="J77" s="31"/>
      <c r="K77" s="31"/>
      <c r="L77" s="63"/>
      <c r="M77" s="63"/>
      <c r="N77" s="31"/>
    </row>
    <row r="78" spans="1:14" ht="14.4" customHeight="1" x14ac:dyDescent="0.3">
      <c r="A78" s="110">
        <v>8</v>
      </c>
      <c r="B78" s="112"/>
      <c r="C78" s="113"/>
      <c r="D78" s="109"/>
      <c r="E78" s="147"/>
      <c r="F78" s="148"/>
      <c r="G78" s="148"/>
      <c r="H78" s="148"/>
      <c r="I78" s="149"/>
      <c r="J78" s="31"/>
      <c r="K78" s="31"/>
      <c r="L78" s="63"/>
      <c r="M78" s="63"/>
      <c r="N78" s="31"/>
    </row>
    <row r="79" spans="1:14" ht="14.4" customHeight="1" x14ac:dyDescent="0.3">
      <c r="A79" s="110">
        <v>9</v>
      </c>
      <c r="B79" s="112"/>
      <c r="C79" s="113"/>
      <c r="D79" s="109"/>
      <c r="E79" s="147"/>
      <c r="F79" s="148"/>
      <c r="G79" s="148"/>
      <c r="H79" s="148"/>
      <c r="I79" s="149"/>
      <c r="J79" s="31"/>
      <c r="K79" s="31"/>
      <c r="L79" s="63"/>
      <c r="M79" s="63"/>
      <c r="N79" s="31"/>
    </row>
    <row r="80" spans="1:14" ht="14.4" customHeight="1" x14ac:dyDescent="0.3">
      <c r="A80" s="110">
        <v>10</v>
      </c>
      <c r="B80" s="112"/>
      <c r="C80" s="113"/>
      <c r="D80" s="109"/>
      <c r="E80" s="147"/>
      <c r="F80" s="148"/>
      <c r="G80" s="148"/>
      <c r="H80" s="148"/>
      <c r="I80" s="149"/>
      <c r="J80" s="31"/>
      <c r="K80" s="31"/>
      <c r="L80" s="63"/>
      <c r="M80" s="63"/>
      <c r="N80" s="31"/>
    </row>
    <row r="81" spans="1:14" ht="14.4" x14ac:dyDescent="0.3">
      <c r="A81" s="31" t="s">
        <v>143</v>
      </c>
      <c r="B81" s="66" t="s">
        <v>125</v>
      </c>
      <c r="C81" s="66"/>
      <c r="D81" s="114">
        <f>SUM(D67:D80)</f>
        <v>-2617799.9786726148</v>
      </c>
      <c r="E81" s="115"/>
      <c r="F81" s="115"/>
      <c r="G81" s="115"/>
      <c r="H81" s="115"/>
      <c r="I81" s="31"/>
      <c r="J81" s="31"/>
      <c r="K81" s="31"/>
      <c r="L81" s="63"/>
      <c r="M81" s="63"/>
      <c r="N81" s="31"/>
    </row>
    <row r="82" spans="1:14" ht="14.4" x14ac:dyDescent="0.3">
      <c r="A82" s="31"/>
      <c r="B82" s="116" t="s">
        <v>126</v>
      </c>
      <c r="C82" s="117"/>
      <c r="D82" s="114">
        <f>K59</f>
        <v>-2165917.2208866328</v>
      </c>
      <c r="E82" s="115"/>
      <c r="F82" s="115"/>
      <c r="G82" s="115"/>
      <c r="H82" s="115"/>
      <c r="I82" s="31"/>
      <c r="J82" s="31"/>
      <c r="K82" s="31"/>
      <c r="L82" s="63"/>
      <c r="M82" s="63"/>
      <c r="N82" s="31"/>
    </row>
    <row r="83" spans="1:14" ht="14.4" x14ac:dyDescent="0.3">
      <c r="A83" s="31"/>
      <c r="B83" s="117" t="s">
        <v>24</v>
      </c>
      <c r="C83" s="117"/>
      <c r="D83" s="118">
        <f>D81-D82</f>
        <v>-451882.75778598199</v>
      </c>
      <c r="E83" s="31"/>
      <c r="F83" s="31"/>
      <c r="G83" s="31"/>
      <c r="H83" s="31"/>
      <c r="I83" s="31"/>
      <c r="J83" s="31"/>
      <c r="K83" s="133"/>
      <c r="L83" s="63"/>
      <c r="M83" s="63"/>
      <c r="N83" s="31"/>
    </row>
    <row r="84" spans="1:14" ht="15" thickBot="1" x14ac:dyDescent="0.35">
      <c r="A84" s="31"/>
      <c r="B84" s="119" t="s">
        <v>71</v>
      </c>
      <c r="C84" s="120"/>
      <c r="D84" s="130">
        <f>IF(ISERROR(D83/J59),0,D83/J59)</f>
        <v>-3.7828830211782539E-3</v>
      </c>
      <c r="E84" s="121" t="str">
        <f>IF(AND(D84&lt;0.01,D84&gt;-0.01),"","Unresolved differences of greater than + or - 1% should be explained")</f>
        <v/>
      </c>
      <c r="F84" s="31"/>
      <c r="G84" s="50"/>
      <c r="H84" s="63"/>
      <c r="I84" s="63"/>
      <c r="J84" s="31"/>
      <c r="K84" s="39"/>
      <c r="L84" s="63"/>
      <c r="M84" s="63"/>
      <c r="N84" s="31"/>
    </row>
    <row r="85" spans="1:14" ht="15" thickTop="1" x14ac:dyDescent="0.3">
      <c r="A85" s="31"/>
      <c r="B85" s="66"/>
      <c r="C85" s="122"/>
      <c r="D85" s="123"/>
      <c r="E85" s="31"/>
      <c r="F85" s="31"/>
      <c r="G85" s="50"/>
      <c r="H85" s="31"/>
      <c r="I85" s="31"/>
      <c r="J85" s="31"/>
      <c r="K85" s="39"/>
      <c r="L85" s="63"/>
      <c r="M85" s="63"/>
      <c r="N85" s="31"/>
    </row>
    <row r="86" spans="1:14" ht="14.4" x14ac:dyDescent="0.3">
      <c r="A86" s="31"/>
      <c r="B86" s="31"/>
      <c r="C86" s="31"/>
      <c r="D86" s="31"/>
      <c r="E86" s="31"/>
      <c r="F86" s="31"/>
      <c r="G86" s="31"/>
      <c r="H86" s="31"/>
      <c r="I86" s="31"/>
      <c r="J86" s="31"/>
      <c r="K86" s="31"/>
      <c r="L86" s="63"/>
      <c r="M86" s="63"/>
      <c r="N86" s="31"/>
    </row>
    <row r="87" spans="1:14" ht="14.4" x14ac:dyDescent="0.3">
      <c r="A87" s="31"/>
      <c r="B87" s="31"/>
      <c r="C87" s="31"/>
      <c r="D87" s="31"/>
      <c r="E87" s="31"/>
      <c r="F87" s="31"/>
      <c r="G87" s="31"/>
      <c r="H87" s="31"/>
      <c r="I87" s="31"/>
      <c r="J87" s="31"/>
      <c r="K87" s="65"/>
      <c r="L87" s="63"/>
      <c r="M87" s="63"/>
      <c r="N87" s="31"/>
    </row>
    <row r="88" spans="1:14" ht="14.4" x14ac:dyDescent="0.3">
      <c r="A88" s="31"/>
      <c r="B88" s="31"/>
      <c r="C88" s="31"/>
      <c r="D88" s="31"/>
      <c r="E88" s="31"/>
      <c r="F88" s="31"/>
      <c r="G88" s="31"/>
      <c r="H88" s="31"/>
      <c r="I88" s="31"/>
      <c r="J88" s="31"/>
      <c r="K88" s="134"/>
      <c r="L88" s="63"/>
      <c r="M88" s="63"/>
      <c r="N88" s="31"/>
    </row>
    <row r="89" spans="1:14" ht="14.4" x14ac:dyDescent="0.3">
      <c r="A89" s="31"/>
      <c r="B89" s="31"/>
      <c r="C89" s="31"/>
      <c r="D89" s="31"/>
      <c r="E89" s="31"/>
      <c r="F89" s="31"/>
      <c r="G89" s="31"/>
      <c r="H89" s="31"/>
      <c r="I89" s="31"/>
      <c r="J89" s="31"/>
      <c r="K89" s="31"/>
      <c r="L89" s="63"/>
      <c r="M89" s="63"/>
      <c r="N89" s="31"/>
    </row>
    <row r="90" spans="1:14" ht="14.4" x14ac:dyDescent="0.3">
      <c r="A90" s="31"/>
      <c r="B90" s="31"/>
      <c r="C90" s="31"/>
      <c r="D90" s="31"/>
      <c r="E90" s="31"/>
      <c r="F90" s="31"/>
      <c r="G90" s="31"/>
      <c r="H90" s="31"/>
      <c r="I90" s="31"/>
      <c r="J90" s="31"/>
      <c r="K90" s="31"/>
      <c r="L90" s="63"/>
      <c r="M90" s="63"/>
      <c r="N90" s="31"/>
    </row>
    <row r="91" spans="1:14" ht="14.4" x14ac:dyDescent="0.3">
      <c r="A91" s="31"/>
      <c r="B91" s="31"/>
      <c r="C91" s="31"/>
      <c r="D91" s="31"/>
      <c r="E91" s="31"/>
      <c r="F91" s="31"/>
      <c r="G91" s="31"/>
      <c r="H91" s="31"/>
      <c r="I91" s="31"/>
      <c r="J91" s="31"/>
      <c r="K91" s="31"/>
      <c r="L91" s="63"/>
      <c r="M91" s="63"/>
      <c r="N91" s="31"/>
    </row>
    <row r="92" spans="1:14" ht="14.4" x14ac:dyDescent="0.3">
      <c r="A92" s="31"/>
      <c r="B92" s="31"/>
      <c r="C92" s="31"/>
      <c r="D92" s="31"/>
      <c r="E92" s="31"/>
      <c r="F92" s="31"/>
      <c r="G92" s="31"/>
      <c r="H92" s="31"/>
      <c r="I92" s="31"/>
      <c r="J92" s="31"/>
      <c r="K92" s="31"/>
      <c r="L92" s="63"/>
      <c r="M92" s="63"/>
      <c r="N92" s="31"/>
    </row>
    <row r="93" spans="1:14" ht="14.4" x14ac:dyDescent="0.3">
      <c r="A93" s="31"/>
      <c r="B93" s="31"/>
      <c r="C93" s="31"/>
      <c r="D93" s="31"/>
      <c r="E93" s="31"/>
      <c r="F93" s="31"/>
      <c r="G93" s="31"/>
      <c r="H93" s="31"/>
      <c r="I93" s="31"/>
      <c r="J93" s="31"/>
      <c r="K93" s="31"/>
      <c r="L93" s="63"/>
      <c r="M93" s="63"/>
      <c r="N93" s="31"/>
    </row>
    <row r="94" spans="1:14" ht="14.4" x14ac:dyDescent="0.3">
      <c r="A94" s="31"/>
      <c r="B94" s="31"/>
      <c r="C94" s="31"/>
      <c r="D94" s="31"/>
      <c r="E94" s="31"/>
      <c r="F94" s="31"/>
      <c r="G94" s="31"/>
      <c r="H94" s="31"/>
      <c r="I94" s="31"/>
      <c r="J94" s="31"/>
      <c r="K94" s="31"/>
      <c r="L94" s="63"/>
      <c r="M94" s="63"/>
      <c r="N94" s="31"/>
    </row>
    <row r="95" spans="1:14" ht="14.4" x14ac:dyDescent="0.3">
      <c r="A95" s="31"/>
      <c r="B95" s="31"/>
      <c r="C95" s="31"/>
      <c r="D95" s="31"/>
      <c r="E95" s="31"/>
      <c r="F95" s="31"/>
      <c r="G95" s="31"/>
      <c r="H95" s="31"/>
      <c r="I95" s="31"/>
      <c r="J95" s="31"/>
      <c r="K95" s="31"/>
      <c r="L95" s="63"/>
      <c r="M95" s="63"/>
      <c r="N95" s="31"/>
    </row>
    <row r="96" spans="1:14" ht="14.4" x14ac:dyDescent="0.3">
      <c r="A96" s="31"/>
      <c r="B96" s="31"/>
      <c r="C96" s="31"/>
      <c r="D96" s="31"/>
      <c r="E96" s="31"/>
      <c r="F96" s="31"/>
      <c r="G96" s="31"/>
      <c r="H96" s="31"/>
      <c r="I96" s="31"/>
      <c r="J96" s="31"/>
      <c r="K96" s="31"/>
      <c r="L96" s="63"/>
      <c r="M96" s="63"/>
      <c r="N96" s="31"/>
    </row>
    <row r="97" spans="1:14" ht="14.4" x14ac:dyDescent="0.3">
      <c r="A97" s="31"/>
      <c r="B97" s="31"/>
      <c r="C97" s="31"/>
      <c r="D97" s="31"/>
      <c r="E97" s="31"/>
      <c r="F97" s="31"/>
      <c r="G97" s="31"/>
      <c r="H97" s="31"/>
      <c r="I97" s="31"/>
      <c r="J97" s="31"/>
      <c r="K97" s="31"/>
      <c r="L97" s="63"/>
      <c r="M97" s="63"/>
      <c r="N97" s="31"/>
    </row>
    <row r="98" spans="1:14" ht="14.4" x14ac:dyDescent="0.3">
      <c r="A98" s="31"/>
      <c r="B98" s="31"/>
      <c r="C98" s="31"/>
      <c r="D98" s="31"/>
      <c r="E98" s="31"/>
      <c r="F98" s="31"/>
      <c r="G98" s="31"/>
      <c r="H98" s="31"/>
      <c r="I98" s="31"/>
      <c r="J98" s="31"/>
      <c r="K98" s="31"/>
      <c r="L98" s="63"/>
      <c r="M98" s="63"/>
      <c r="N98" s="31"/>
    </row>
    <row r="99" spans="1:14" ht="14.4" x14ac:dyDescent="0.3">
      <c r="A99" s="31"/>
      <c r="B99" s="31"/>
      <c r="C99" s="31"/>
      <c r="D99" s="31"/>
      <c r="E99" s="31"/>
      <c r="F99" s="31"/>
      <c r="G99" s="31"/>
      <c r="H99" s="31"/>
      <c r="I99" s="31"/>
      <c r="J99" s="31"/>
      <c r="K99" s="31"/>
      <c r="L99" s="63"/>
      <c r="M99" s="63"/>
      <c r="N99" s="31"/>
    </row>
    <row r="100" spans="1:14" ht="14.4" x14ac:dyDescent="0.3">
      <c r="A100" s="31"/>
      <c r="B100" s="31"/>
      <c r="C100" s="31"/>
      <c r="D100" s="31"/>
      <c r="E100" s="31"/>
      <c r="F100" s="31"/>
      <c r="G100" s="31"/>
      <c r="H100" s="31"/>
      <c r="I100" s="31"/>
      <c r="J100" s="31"/>
      <c r="K100" s="31"/>
      <c r="L100" s="63"/>
      <c r="M100" s="63"/>
      <c r="N100" s="31"/>
    </row>
    <row r="101" spans="1:14" ht="14.4" x14ac:dyDescent="0.3">
      <c r="A101" s="31"/>
      <c r="B101" s="31"/>
      <c r="C101" s="31"/>
      <c r="D101" s="31"/>
      <c r="E101" s="31"/>
      <c r="F101" s="31"/>
      <c r="G101" s="31"/>
      <c r="H101" s="31"/>
      <c r="I101" s="31"/>
      <c r="J101" s="31"/>
      <c r="K101" s="31"/>
      <c r="L101" s="63"/>
      <c r="M101" s="63"/>
      <c r="N101" s="31"/>
    </row>
    <row r="102" spans="1:14" ht="14.4" x14ac:dyDescent="0.3">
      <c r="A102" s="31"/>
      <c r="B102" s="31"/>
      <c r="C102" s="31"/>
      <c r="D102" s="31"/>
      <c r="E102" s="31"/>
      <c r="F102" s="31"/>
      <c r="G102" s="31"/>
      <c r="H102" s="31"/>
      <c r="I102" s="31"/>
      <c r="J102" s="31"/>
      <c r="K102" s="31"/>
      <c r="L102" s="63"/>
      <c r="M102" s="63"/>
      <c r="N102" s="31"/>
    </row>
    <row r="103" spans="1:14" ht="14.4" x14ac:dyDescent="0.3">
      <c r="A103" s="31"/>
      <c r="B103" s="31"/>
      <c r="C103" s="31"/>
      <c r="D103" s="31"/>
      <c r="E103" s="31"/>
      <c r="F103" s="31"/>
      <c r="G103" s="31"/>
      <c r="H103" s="31"/>
      <c r="I103" s="31"/>
      <c r="J103" s="31"/>
      <c r="K103" s="31"/>
      <c r="L103" s="63"/>
      <c r="M103" s="63"/>
      <c r="N103" s="31"/>
    </row>
    <row r="104" spans="1:14" ht="14.4" x14ac:dyDescent="0.3">
      <c r="A104" s="31"/>
      <c r="B104" s="31"/>
      <c r="C104" s="31"/>
      <c r="D104" s="31"/>
      <c r="E104" s="31"/>
      <c r="F104" s="31"/>
      <c r="G104" s="31"/>
      <c r="H104" s="31"/>
      <c r="I104" s="31"/>
      <c r="J104" s="31"/>
      <c r="K104" s="31"/>
      <c r="L104" s="63"/>
      <c r="M104" s="63"/>
      <c r="N104" s="31"/>
    </row>
    <row r="105" spans="1:14" ht="14.4" x14ac:dyDescent="0.3">
      <c r="A105" s="31"/>
      <c r="B105" s="31"/>
      <c r="C105" s="31"/>
      <c r="D105" s="31"/>
      <c r="E105" s="31"/>
      <c r="F105" s="31"/>
      <c r="G105" s="31"/>
      <c r="H105" s="31"/>
      <c r="I105" s="31"/>
      <c r="J105" s="31"/>
      <c r="K105" s="31"/>
      <c r="L105" s="63"/>
      <c r="M105" s="63"/>
      <c r="N105" s="31"/>
    </row>
    <row r="106" spans="1:14" ht="14.4" x14ac:dyDescent="0.3">
      <c r="A106" s="31"/>
      <c r="B106" s="31"/>
      <c r="C106" s="31"/>
      <c r="D106" s="31"/>
      <c r="E106" s="31"/>
      <c r="F106" s="31"/>
      <c r="G106" s="31"/>
      <c r="H106" s="31"/>
      <c r="I106" s="31"/>
      <c r="J106" s="31"/>
      <c r="K106" s="31"/>
      <c r="L106" s="63"/>
      <c r="M106" s="63"/>
      <c r="N106" s="31"/>
    </row>
    <row r="107" spans="1:14" ht="14.4" x14ac:dyDescent="0.3">
      <c r="A107" s="31"/>
      <c r="B107" s="31"/>
      <c r="C107" s="31"/>
      <c r="D107" s="31"/>
      <c r="E107" s="31"/>
      <c r="F107" s="31"/>
      <c r="G107" s="31"/>
      <c r="H107" s="31"/>
      <c r="I107" s="31"/>
      <c r="J107" s="31"/>
      <c r="K107" s="31"/>
      <c r="L107" s="63"/>
      <c r="M107" s="63"/>
      <c r="N107" s="31"/>
    </row>
    <row r="108" spans="1:14" ht="14.4" x14ac:dyDescent="0.3">
      <c r="A108" s="31"/>
      <c r="B108" s="31"/>
      <c r="C108" s="31"/>
      <c r="D108" s="31"/>
      <c r="E108" s="31"/>
      <c r="F108" s="31"/>
      <c r="G108" s="31"/>
      <c r="H108" s="31"/>
      <c r="I108" s="31"/>
      <c r="J108" s="31"/>
      <c r="K108" s="31"/>
      <c r="L108" s="63"/>
      <c r="M108" s="63"/>
      <c r="N108" s="31"/>
    </row>
    <row r="109" spans="1:14" ht="14.4" x14ac:dyDescent="0.3">
      <c r="A109" s="31"/>
      <c r="B109" s="31"/>
      <c r="C109" s="31"/>
      <c r="D109" s="31"/>
      <c r="E109" s="31"/>
      <c r="F109" s="31"/>
      <c r="G109" s="31"/>
      <c r="H109" s="31"/>
      <c r="I109" s="31"/>
      <c r="J109" s="31"/>
      <c r="K109" s="31"/>
      <c r="L109" s="63"/>
      <c r="M109" s="63"/>
      <c r="N109" s="31"/>
    </row>
    <row r="110" spans="1:14" ht="14.4" x14ac:dyDescent="0.3">
      <c r="A110" s="31"/>
      <c r="B110" s="31"/>
      <c r="C110" s="31"/>
      <c r="D110" s="31"/>
      <c r="E110" s="31"/>
      <c r="F110" s="31"/>
      <c r="G110" s="31"/>
      <c r="H110" s="31"/>
      <c r="I110" s="31"/>
      <c r="J110" s="31"/>
      <c r="K110" s="31"/>
      <c r="L110" s="63"/>
      <c r="M110" s="63"/>
      <c r="N110" s="31"/>
    </row>
    <row r="111" spans="1:14" ht="14.4" x14ac:dyDescent="0.3">
      <c r="A111" s="31"/>
      <c r="B111" s="31"/>
      <c r="C111" s="31"/>
      <c r="D111" s="31"/>
      <c r="E111" s="31"/>
      <c r="F111" s="31"/>
      <c r="G111" s="31"/>
      <c r="H111" s="31"/>
      <c r="I111" s="31"/>
      <c r="J111" s="31"/>
      <c r="K111" s="31"/>
      <c r="L111" s="63"/>
      <c r="M111" s="63"/>
      <c r="N111" s="31"/>
    </row>
  </sheetData>
  <mergeCells count="20">
    <mergeCell ref="B21:C21"/>
    <mergeCell ref="E21:F21"/>
    <mergeCell ref="B27:H27"/>
    <mergeCell ref="P45:R45"/>
    <mergeCell ref="E66:I66"/>
    <mergeCell ref="A67:C67"/>
    <mergeCell ref="E67:I67"/>
    <mergeCell ref="E68:I68"/>
    <mergeCell ref="E69:I69"/>
    <mergeCell ref="E70:I70"/>
    <mergeCell ref="E71:I71"/>
    <mergeCell ref="E72:I72"/>
    <mergeCell ref="E73:I73"/>
    <mergeCell ref="E74:I74"/>
    <mergeCell ref="E75:I75"/>
    <mergeCell ref="E76:I76"/>
    <mergeCell ref="E77:I77"/>
    <mergeCell ref="E78:I78"/>
    <mergeCell ref="E79:I79"/>
    <mergeCell ref="E80:I80"/>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scale="43"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2018</vt:lpstr>
      <vt:lpstr>'GA 2018'!Print_Area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Natalie Yeates</cp:lastModifiedBy>
  <cp:lastPrinted>2019-05-22T15:50:19Z</cp:lastPrinted>
  <dcterms:created xsi:type="dcterms:W3CDTF">2017-05-01T19:29:01Z</dcterms:created>
  <dcterms:modified xsi:type="dcterms:W3CDTF">2019-06-11T18:32:42Z</dcterms:modified>
</cp:coreProperties>
</file>