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6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Rs on Application Update (Exhibit U)/1. OEB Staff/U-Staff-197/"/>
    </mc:Choice>
  </mc:AlternateContent>
  <xr:revisionPtr revIDLastSave="0" documentId="13_ncr:1_{A3EA1909-4C8D-41B0-ACFA-3C70711A9197}" xr6:coauthVersionLast="36" xr6:coauthVersionMax="36" xr10:uidLastSave="{00000000-0000-0000-0000-000000000000}"/>
  <bookViews>
    <workbookView xWindow="0" yWindow="0" windowWidth="23040" windowHeight="9390" xr2:uid="{00000000-000D-0000-FFFF-FFFF00000000}"/>
  </bookViews>
  <sheets>
    <sheet name="GA TEMPLATE-OEB COPY" sheetId="22" r:id="rId1"/>
  </sheets>
  <externalReferences>
    <externalReference r:id="rId2"/>
  </externalReferences>
  <definedNames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Crystal_1_1_WEBI_DataGrid" hidden="1">[1]summary!#REF!</definedName>
    <definedName name="Crystal_1_1_WEBI_HHeading" hidden="1">[1]summary!#REF!</definedName>
    <definedName name="Crystal_1_1_WEBI_Table" hidden="1">[1]summary!#REF!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d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ertt" hidden="1">#REF!</definedName>
    <definedName name="etet" hidden="1">#REF!</definedName>
    <definedName name="etette" hidden="1">#REF!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sfs" hidden="1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yiyi" hidden="1">#REF!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kg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jljlj" hidden="1">#REF!</definedName>
    <definedName name="lkjlj" hidden="1">#REF!</definedName>
    <definedName name="LoanPaybackStart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Titles" localSheetId="0">'GA TEMPLATE-OEB COPY'!$1:$11</definedName>
    <definedName name="q" hidden="1">#REF!</definedName>
    <definedName name="retet" hidden="1">#REF!</definedName>
    <definedName name="ret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ffdsf" hidden="1">#REF!</definedName>
    <definedName name="sfsfs" hidden="1">#REF!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xvx" hidden="1">#REF!</definedName>
    <definedName name="w" hidden="1">{#N/A,#N/A,FALSE,"Aging Summary";#N/A,#N/A,FALSE,"Ratio Analysis";#N/A,#N/A,FALSE,"Test 120 Day Accts";#N/A,#N/A,FALSE,"Tickmarks"}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2" l="1"/>
  <c r="F41" i="22"/>
  <c r="F42" i="22"/>
  <c r="F43" i="22"/>
  <c r="F44" i="22"/>
  <c r="F45" i="22"/>
  <c r="F46" i="22"/>
  <c r="F47" i="22"/>
  <c r="F48" i="22"/>
  <c r="F49" i="22"/>
  <c r="F50" i="22"/>
  <c r="F39" i="22"/>
  <c r="D16" i="22" l="1"/>
  <c r="D18" i="22" s="1"/>
  <c r="F17" i="22" l="1"/>
  <c r="F16" i="22"/>
  <c r="F15" i="22"/>
  <c r="F18" i="22" l="1"/>
  <c r="E51" i="22" l="1"/>
  <c r="C51" i="22"/>
  <c r="D51" i="22"/>
  <c r="J43" i="22" l="1"/>
  <c r="H43" i="22"/>
  <c r="J46" i="22"/>
  <c r="H46" i="22"/>
  <c r="J48" i="22"/>
  <c r="H48" i="22"/>
  <c r="H49" i="22"/>
  <c r="J49" i="22"/>
  <c r="H47" i="22"/>
  <c r="J47" i="22"/>
  <c r="H42" i="22"/>
  <c r="J42" i="22"/>
  <c r="K42" i="22" s="1"/>
  <c r="J40" i="22"/>
  <c r="H40" i="22"/>
  <c r="H41" i="22"/>
  <c r="J41" i="22"/>
  <c r="K41" i="22" s="1"/>
  <c r="J39" i="22"/>
  <c r="H39" i="22"/>
  <c r="J44" i="22"/>
  <c r="H44" i="22"/>
  <c r="H45" i="22"/>
  <c r="J45" i="22"/>
  <c r="K49" i="22" l="1"/>
  <c r="K45" i="22"/>
  <c r="K47" i="22"/>
  <c r="K44" i="22"/>
  <c r="K46" i="22"/>
  <c r="K39" i="22"/>
  <c r="K40" i="22"/>
  <c r="K48" i="22"/>
  <c r="K43" i="22"/>
  <c r="J50" i="22" l="1"/>
  <c r="H50" i="22"/>
  <c r="H51" i="22" s="1"/>
  <c r="F51" i="22"/>
  <c r="F57" i="22" l="1"/>
  <c r="K50" i="22"/>
  <c r="K51" i="22" s="1"/>
  <c r="C76" i="22" s="1"/>
  <c r="J51" i="22"/>
  <c r="C75" i="22" l="1"/>
  <c r="C77" i="22" s="1"/>
  <c r="C78" i="22" l="1"/>
  <c r="D78" i="22" s="1"/>
</calcChain>
</file>

<file path=xl/sharedStrings.xml><?xml version="1.0" encoding="utf-8"?>
<sst xmlns="http://schemas.openxmlformats.org/spreadsheetml/2006/main" count="95" uniqueCount="87">
  <si>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</si>
  <si>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</si>
  <si>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</si>
  <si>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</si>
  <si>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</si>
  <si>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</si>
  <si>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</si>
  <si>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</si>
  <si>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</si>
  <si>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</si>
  <si>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</si>
  <si>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</si>
  <si>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</si>
  <si>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</si>
  <si>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</si>
  <si>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</si>
  <si>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</si>
  <si>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</si>
  <si>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</si>
  <si>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</si>
  <si>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</si>
  <si>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</si>
  <si>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</si>
  <si>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</si>
  <si>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</si>
  <si>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</si>
  <si>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</si>
  <si>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</si>
  <si>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</si>
  <si>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</si>
  <si>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</si>
  <si>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</si>
  <si>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>Note 2</t>
  </si>
  <si>
    <t>Consumption Data Excluding for Loss Factor (Data to agree with RRR as applicable)</t>
  </si>
  <si>
    <t>Year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</si>
  <si>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</si>
  <si>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</si>
  <si>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</si>
  <si>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</si>
  <si>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</si>
  <si>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</si>
  <si>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</si>
  <si>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</si>
  <si>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</si>
  <si>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r>
      <t>Non-RPP Class B</t>
    </r>
    <r>
      <rPr>
        <sz val="11"/>
        <color rgb="FFFF0000"/>
        <rFont val="Arial"/>
        <family val="2"/>
      </rPr>
      <t>*</t>
    </r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</si>
  <si>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</si>
  <si>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</si>
  <si>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</si>
  <si>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</si>
  <si>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</si>
  <si>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1st Estimate</t>
  </si>
  <si>
    <t>Please confirm that the GA Rate used for unbilled revenue is the same as the one used for billed revenue in any paticular month</t>
  </si>
  <si>
    <t>Note 4</t>
  </si>
  <si>
    <t>Analysis of Expected GA Amount</t>
  </si>
  <si>
    <t>Calculated Loss Factor</t>
  </si>
  <si>
    <t xml:space="preserve">Note 5 </t>
  </si>
  <si>
    <t xml:space="preserve">Reconciling Items </t>
  </si>
  <si>
    <t xml:space="preserve"> Item</t>
  </si>
  <si>
    <t>Amount</t>
  </si>
  <si>
    <t>Explanation</t>
  </si>
  <si>
    <t xml:space="preserve"> Net Change in Principal Balance in the GL (i.e. Transactions in the Year)</t>
  </si>
  <si>
    <t>1a</t>
  </si>
  <si>
    <t>True-up of GA Charges based on Actual Non-RPP Volumes - prior year</t>
  </si>
  <si>
    <t>1b</t>
  </si>
  <si>
    <t>True-up of GA Charges based on Actual Non-RPP Volumes - current year</t>
  </si>
  <si>
    <t>2a</t>
  </si>
  <si>
    <t>Remove prior year end unbilled to actual revenue differences</t>
  </si>
  <si>
    <t>2b</t>
  </si>
  <si>
    <t>Add current year end unbilled to actual revenue differences</t>
  </si>
  <si>
    <t>3a</t>
  </si>
  <si>
    <t>Remove difference between prior year accrual/forecast to actual from long term load transfers</t>
  </si>
  <si>
    <t>Not applicable.</t>
  </si>
  <si>
    <t>3b</t>
  </si>
  <si>
    <t>Add difference between current year accrual/forecast to actual from long term load transfers</t>
  </si>
  <si>
    <t>Remove GA balances pertaining to Class A customers</t>
  </si>
  <si>
    <t>Significant prior period billing adjustments recorded in current year</t>
  </si>
  <si>
    <t>Differences in GA IESO posted rate and rate charged on IESO invoice</t>
  </si>
  <si>
    <t>Differences in actual system losses and billed TLFs</t>
  </si>
  <si>
    <t>Others as justified by distributor</t>
  </si>
  <si>
    <t>Note 6</t>
  </si>
  <si>
    <t>Adjusted Net Change in Principal Balance in the GL</t>
  </si>
  <si>
    <t>Net Change in Expected GA Balance in the Year Per Analysis</t>
  </si>
  <si>
    <t>Unresolved Difference</t>
  </si>
  <si>
    <t>Unresolved Difference as % of Expected GA Payments to IESO</t>
  </si>
  <si>
    <t>Not applicable as Toronto Hydro ("TH") records the true-up RPP settlement amounts with the IESO on a quarterly basis.  The RPP amounts for 2018 are based on the actual IESO invoices received.</t>
  </si>
  <si>
    <t>Due to timing differences between Class A GA charges from the IESO and billings to Class A customers, $3.5M was included in the 2017 RSVA account pertaining to Class A Customers, which reversed in 2018.  There is no Class A GA RSVA pertaining to 2018 activity.</t>
  </si>
  <si>
    <t>Relates to 2017  due to the flaw in consumption data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</si>
</sst>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  <numFmt numFmtId="168" formatCode="_-* #,##0.00000_-;\-* #,##0.00000_-;_-* &quot;-&quot;??_-;_-@_-"/>
    <numFmt numFmtId="169" formatCode="_-&quot;$&quot;* #,##0_-;\-&quot;$&quot;* #,##0_-;_-&quot;$&quot;* &quot;-&quot;??_-;_-@_-"/>
    <numFmt numFmtId="170" formatCode="0.0000"/>
    <numFmt numFmtId="171" formatCode="0.0%"/>
    <numFmt numFmtId="172" formatCode="###,000"/>
    <numFmt numFmtId="173" formatCode="* #,##0_);* \(#,##0\);\-_)"/>
    <numFmt numFmtId="174" formatCode="0.00000"/>
    <numFmt numFmtId="175" formatCode="_(* #,##0.000_);_(* \(#,##0.0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4" fillId="0" borderId="19" applyNumberFormat="0" applyFill="0" applyBorder="0" applyAlignment="0" applyProtection="0">
      <alignment horizontal="right" vertical="center"/>
    </xf>
    <xf numFmtId="0" fontId="5" fillId="5" borderId="20" applyNumberFormat="0" applyAlignment="0" applyProtection="0">
      <alignment horizontal="left" vertical="center" indent="1"/>
    </xf>
    <xf numFmtId="172" fontId="4" fillId="6" borderId="20" applyNumberFormat="0" applyAlignment="0" applyProtection="0">
      <alignment horizontal="left" vertical="center" indent="1"/>
    </xf>
    <xf numFmtId="0" fontId="6" fillId="7" borderId="21" applyNumberFormat="0" applyAlignment="0" applyProtection="0">
      <alignment horizontal="left" vertical="center" indent="1"/>
    </xf>
    <xf numFmtId="173" fontId="4" fillId="0" borderId="19" applyProtection="0">
      <alignment horizontal="right" vertical="center"/>
    </xf>
    <xf numFmtId="0" fontId="6" fillId="5" borderId="21" applyNumberFormat="0" applyAlignment="0" applyProtection="0">
      <alignment horizontal="left" vertical="center" indent="1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/>
    <xf numFmtId="0" fontId="11" fillId="0" borderId="24" applyNumberFormat="0" applyFill="0" applyAlignment="0" applyProtection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27" applyNumberFormat="0" applyAlignment="0" applyProtection="0"/>
    <xf numFmtId="0" fontId="18" fillId="13" borderId="28" applyNumberFormat="0" applyAlignment="0" applyProtection="0"/>
    <xf numFmtId="0" fontId="19" fillId="13" borderId="27" applyNumberFormat="0" applyAlignment="0" applyProtection="0"/>
    <xf numFmtId="0" fontId="20" fillId="0" borderId="29" applyNumberFormat="0" applyFill="0" applyAlignment="0" applyProtection="0"/>
    <xf numFmtId="0" fontId="7" fillId="14" borderId="30" applyNumberFormat="0" applyAlignment="0" applyProtection="0"/>
    <xf numFmtId="0" fontId="21" fillId="0" borderId="0" applyNumberFormat="0" applyFill="0" applyBorder="0" applyAlignment="0" applyProtection="0"/>
    <xf numFmtId="0" fontId="1" fillId="15" borderId="31" applyNumberFormat="0" applyFont="0" applyAlignment="0" applyProtection="0"/>
    <xf numFmtId="0" fontId="22" fillId="0" borderId="0" applyNumberFormat="0" applyFill="0" applyBorder="0" applyAlignment="0" applyProtection="0"/>
    <xf numFmtId="0" fontId="3" fillId="0" borderId="32" applyNumberFormat="0" applyFill="0" applyAlignment="0" applyProtection="0"/>
    <xf numFmtId="0" fontId="2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3" fillId="3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5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6" fillId="0" borderId="0">
      <alignment vertical="top"/>
    </xf>
    <xf numFmtId="43" fontId="8" fillId="0" borderId="0" applyFont="0" applyFill="0" applyBorder="0" applyAlignment="0" applyProtection="0"/>
    <xf numFmtId="0" fontId="27" fillId="0" borderId="0"/>
    <xf numFmtId="0" fontId="27" fillId="0" borderId="34"/>
    <xf numFmtId="0" fontId="28" fillId="40" borderId="34"/>
    <xf numFmtId="0" fontId="27" fillId="0" borderId="0"/>
    <xf numFmtId="0" fontId="27" fillId="0" borderId="34"/>
    <xf numFmtId="0" fontId="29" fillId="0" borderId="0"/>
    <xf numFmtId="0" fontId="28" fillId="0" borderId="35"/>
    <xf numFmtId="0" fontId="28" fillId="0" borderId="34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2" fillId="0" borderId="0" xfId="0" applyFont="1" applyBorder="1" applyAlignment="1">
      <alignment vertical="center"/>
    </xf>
    <xf numFmtId="9" fontId="30" fillId="0" borderId="15" xfId="120" applyFont="1" applyBorder="1" applyAlignment="1">
      <alignment horizontal="right" vertical="center"/>
    </xf>
    <xf numFmtId="0" fontId="30" fillId="0" borderId="0" xfId="0" applyFont="1"/>
    <xf numFmtId="0" fontId="30" fillId="0" borderId="15" xfId="0" applyFont="1" applyBorder="1" applyAlignment="1">
      <alignment horizontal="left" vertical="center"/>
    </xf>
    <xf numFmtId="0" fontId="32" fillId="8" borderId="15" xfId="0" applyFont="1" applyFill="1" applyBorder="1" applyAlignment="1" applyProtection="1">
      <alignment horizontal="center" vertical="center"/>
      <protection locked="0"/>
    </xf>
    <xf numFmtId="167" fontId="30" fillId="0" borderId="17" xfId="4" applyNumberFormat="1" applyFont="1" applyFill="1" applyBorder="1" applyAlignment="1">
      <alignment vertical="center"/>
    </xf>
    <xf numFmtId="0" fontId="33" fillId="0" borderId="0" xfId="0" applyFont="1" applyBorder="1"/>
    <xf numFmtId="0" fontId="33" fillId="0" borderId="0" xfId="0" applyFont="1"/>
    <xf numFmtId="167" fontId="30" fillId="0" borderId="15" xfId="4" applyNumberFormat="1" applyFont="1" applyFill="1" applyBorder="1" applyAlignment="1">
      <alignment vertical="center"/>
    </xf>
    <xf numFmtId="0" fontId="30" fillId="0" borderId="0" xfId="0" applyFont="1" applyFill="1"/>
    <xf numFmtId="171" fontId="30" fillId="0" borderId="15" xfId="120" applyNumberFormat="1" applyFont="1" applyBorder="1" applyAlignment="1">
      <alignment horizontal="right" vertical="center"/>
    </xf>
    <xf numFmtId="0" fontId="30" fillId="0" borderId="15" xfId="0" applyFont="1" applyBorder="1" applyAlignment="1">
      <alignment horizontal="center" vertical="center"/>
    </xf>
    <xf numFmtId="0" fontId="36" fillId="0" borderId="0" xfId="0" applyFont="1"/>
    <xf numFmtId="0" fontId="32" fillId="0" borderId="11" xfId="0" applyFont="1" applyBorder="1" applyAlignment="1">
      <alignment horizontal="center" wrapText="1"/>
    </xf>
    <xf numFmtId="0" fontId="32" fillId="0" borderId="6" xfId="0" applyFont="1" applyFill="1" applyBorder="1" applyAlignment="1">
      <alignment horizontal="center" wrapText="1"/>
    </xf>
    <xf numFmtId="0" fontId="36" fillId="8" borderId="33" xfId="0" applyFont="1" applyFill="1" applyBorder="1" applyAlignment="1" applyProtection="1">
      <alignment horizontal="center"/>
      <protection locked="0"/>
    </xf>
    <xf numFmtId="0" fontId="35" fillId="0" borderId="0" xfId="0" applyFont="1"/>
    <xf numFmtId="0" fontId="36" fillId="0" borderId="10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1" fillId="0" borderId="0" xfId="0" applyFont="1"/>
    <xf numFmtId="0" fontId="33" fillId="0" borderId="0" xfId="0" applyFont="1" applyFill="1"/>
    <xf numFmtId="0" fontId="32" fillId="0" borderId="9" xfId="0" applyFont="1" applyBorder="1" applyAlignment="1">
      <alignment horizontal="center" wrapText="1"/>
    </xf>
    <xf numFmtId="0" fontId="36" fillId="0" borderId="4" xfId="0" applyFont="1" applyBorder="1" applyAlignment="1">
      <alignment wrapText="1"/>
    </xf>
    <xf numFmtId="0" fontId="36" fillId="0" borderId="0" xfId="0" applyFont="1" applyFill="1" applyBorder="1" applyAlignment="1">
      <alignment wrapText="1"/>
    </xf>
    <xf numFmtId="167" fontId="33" fillId="0" borderId="0" xfId="0" applyNumberFormat="1" applyFont="1" applyFill="1"/>
    <xf numFmtId="0" fontId="36" fillId="0" borderId="8" xfId="0" applyFont="1" applyBorder="1" applyAlignment="1">
      <alignment horizontal="center" wrapText="1"/>
    </xf>
    <xf numFmtId="0" fontId="36" fillId="0" borderId="0" xfId="0" applyFont="1" applyAlignment="1">
      <alignment wrapText="1"/>
    </xf>
    <xf numFmtId="0" fontId="32" fillId="0" borderId="8" xfId="0" applyFont="1" applyBorder="1" applyAlignment="1">
      <alignment horizontal="center" wrapText="1"/>
    </xf>
    <xf numFmtId="0" fontId="36" fillId="0" borderId="0" xfId="0" applyFont="1" applyFill="1" applyBorder="1" applyAlignment="1"/>
    <xf numFmtId="0" fontId="32" fillId="0" borderId="7" xfId="0" applyFont="1" applyFill="1" applyBorder="1" applyAlignment="1">
      <alignment horizontal="center" wrapText="1"/>
    </xf>
    <xf numFmtId="0" fontId="30" fillId="0" borderId="23" xfId="0" applyFont="1" applyFill="1" applyBorder="1" applyAlignment="1"/>
    <xf numFmtId="0" fontId="33" fillId="3" borderId="15" xfId="0" applyFont="1" applyFill="1" applyBorder="1" applyProtection="1">
      <protection locked="0"/>
    </xf>
    <xf numFmtId="0" fontId="31" fillId="0" borderId="0" xfId="0" applyFont="1" applyBorder="1" applyAlignment="1">
      <alignment vertical="center"/>
    </xf>
    <xf numFmtId="0" fontId="0" fillId="0" borderId="0" xfId="0"/>
    <xf numFmtId="0" fontId="32" fillId="0" borderId="12" xfId="0" applyFont="1" applyBorder="1" applyAlignment="1">
      <alignment horizontal="center" wrapText="1"/>
    </xf>
    <xf numFmtId="0" fontId="32" fillId="0" borderId="12" xfId="0" quotePrefix="1" applyFont="1" applyBorder="1" applyAlignment="1">
      <alignment horizontal="center" wrapText="1"/>
    </xf>
    <xf numFmtId="0" fontId="32" fillId="0" borderId="13" xfId="0" quotePrefix="1" applyFont="1" applyBorder="1" applyAlignment="1">
      <alignment horizontal="center" wrapText="1"/>
    </xf>
    <xf numFmtId="0" fontId="33" fillId="0" borderId="14" xfId="0" applyFont="1" applyBorder="1"/>
    <xf numFmtId="167" fontId="33" fillId="8" borderId="3" xfId="4" applyNumberFormat="1" applyFont="1" applyFill="1" applyBorder="1" applyProtection="1">
      <protection locked="0"/>
    </xf>
    <xf numFmtId="169" fontId="33" fillId="0" borderId="15" xfId="1" applyNumberFormat="1" applyFont="1" applyFill="1" applyBorder="1"/>
    <xf numFmtId="169" fontId="33" fillId="0" borderId="15" xfId="1" applyNumberFormat="1" applyFont="1" applyBorder="1"/>
    <xf numFmtId="169" fontId="33" fillId="0" borderId="22" xfId="1" applyNumberFormat="1" applyFont="1" applyBorder="1"/>
    <xf numFmtId="0" fontId="32" fillId="0" borderId="16" xfId="0" applyFont="1" applyBorder="1" applyAlignment="1">
      <alignment wrapText="1"/>
    </xf>
    <xf numFmtId="167" fontId="36" fillId="0" borderId="17" xfId="4" applyNumberFormat="1" applyFont="1" applyBorder="1"/>
    <xf numFmtId="0" fontId="36" fillId="0" borderId="17" xfId="0" applyFont="1" applyBorder="1"/>
    <xf numFmtId="169" fontId="36" fillId="0" borderId="17" xfId="1" applyNumberFormat="1" applyFont="1" applyBorder="1"/>
    <xf numFmtId="169" fontId="36" fillId="0" borderId="36" xfId="1" applyNumberFormat="1" applyFont="1" applyBorder="1"/>
    <xf numFmtId="0" fontId="30" fillId="0" borderId="0" xfId="0" applyFont="1" applyAlignment="1">
      <alignment horizontal="right"/>
    </xf>
    <xf numFmtId="169" fontId="33" fillId="0" borderId="0" xfId="1" applyNumberFormat="1" applyFont="1" applyFill="1"/>
    <xf numFmtId="174" fontId="33" fillId="0" borderId="0" xfId="0" applyNumberFormat="1" applyFont="1" applyBorder="1"/>
    <xf numFmtId="169" fontId="36" fillId="0" borderId="0" xfId="1" applyNumberFormat="1" applyFont="1" applyBorder="1"/>
    <xf numFmtId="43" fontId="33" fillId="0" borderId="0" xfId="4" applyFont="1"/>
    <xf numFmtId="44" fontId="33" fillId="0" borderId="0" xfId="0" applyNumberFormat="1" applyFont="1"/>
    <xf numFmtId="0" fontId="33" fillId="0" borderId="15" xfId="0" applyFont="1" applyBorder="1"/>
    <xf numFmtId="0" fontId="36" fillId="0" borderId="15" xfId="0" applyFont="1" applyBorder="1" applyAlignment="1">
      <alignment horizontal="center"/>
    </xf>
    <xf numFmtId="0" fontId="32" fillId="0" borderId="2" xfId="0" applyFont="1" applyBorder="1" applyAlignment="1">
      <alignment horizontal="center" wrapText="1"/>
    </xf>
    <xf numFmtId="169" fontId="33" fillId="0" borderId="0" xfId="0" applyNumberFormat="1" applyFont="1"/>
    <xf numFmtId="0" fontId="30" fillId="0" borderId="15" xfId="0" applyFont="1" applyFill="1" applyBorder="1" applyAlignment="1">
      <alignment horizontal="right"/>
    </xf>
    <xf numFmtId="0" fontId="30" fillId="0" borderId="15" xfId="0" applyFont="1" applyFill="1" applyBorder="1" applyAlignment="1">
      <alignment wrapText="1"/>
    </xf>
    <xf numFmtId="169" fontId="30" fillId="0" borderId="0" xfId="0" applyNumberFormat="1" applyFont="1" applyFill="1"/>
    <xf numFmtId="169" fontId="30" fillId="0" borderId="0" xfId="0" applyNumberFormat="1" applyFont="1" applyFill="1" applyBorder="1"/>
    <xf numFmtId="0" fontId="33" fillId="0" borderId="15" xfId="0" applyFont="1" applyBorder="1" applyAlignment="1">
      <alignment horizontal="right"/>
    </xf>
    <xf numFmtId="0" fontId="30" fillId="2" borderId="15" xfId="0" applyFont="1" applyFill="1" applyBorder="1" applyAlignment="1">
      <alignment wrapText="1"/>
    </xf>
    <xf numFmtId="0" fontId="33" fillId="0" borderId="15" xfId="0" applyFont="1" applyFill="1" applyBorder="1" applyAlignment="1">
      <alignment wrapText="1"/>
    </xf>
    <xf numFmtId="0" fontId="33" fillId="8" borderId="15" xfId="0" applyFont="1" applyFill="1" applyBorder="1" applyAlignment="1" applyProtection="1">
      <alignment wrapText="1"/>
      <protection locked="0"/>
    </xf>
    <xf numFmtId="164" fontId="33" fillId="0" borderId="0" xfId="1" applyFont="1"/>
    <xf numFmtId="0" fontId="32" fillId="0" borderId="0" xfId="0" applyFont="1" applyBorder="1" applyAlignment="1">
      <alignment wrapText="1"/>
    </xf>
    <xf numFmtId="0" fontId="32" fillId="0" borderId="0" xfId="0" applyFont="1" applyAlignment="1">
      <alignment wrapText="1"/>
    </xf>
    <xf numFmtId="0" fontId="34" fillId="0" borderId="0" xfId="0" applyFont="1"/>
    <xf numFmtId="164" fontId="33" fillId="0" borderId="0" xfId="1" applyFont="1" applyBorder="1"/>
    <xf numFmtId="9" fontId="34" fillId="0" borderId="0" xfId="2" applyFont="1" applyBorder="1"/>
    <xf numFmtId="9" fontId="33" fillId="0" borderId="0" xfId="2" applyFont="1" applyBorder="1"/>
    <xf numFmtId="168" fontId="33" fillId="8" borderId="3" xfId="4" applyNumberFormat="1" applyFont="1" applyFill="1" applyBorder="1" applyProtection="1">
      <protection locked="0"/>
    </xf>
    <xf numFmtId="170" fontId="36" fillId="4" borderId="0" xfId="2" applyNumberFormat="1" applyFont="1" applyFill="1"/>
    <xf numFmtId="43" fontId="33" fillId="0" borderId="0" xfId="0" applyNumberFormat="1" applyFont="1"/>
    <xf numFmtId="166" fontId="33" fillId="8" borderId="2" xfId="0" applyNumberFormat="1" applyFont="1" applyFill="1" applyBorder="1" applyAlignment="1" applyProtection="1">
      <alignment horizontal="center"/>
      <protection locked="0"/>
    </xf>
    <xf numFmtId="166" fontId="33" fillId="0" borderId="18" xfId="1" applyNumberFormat="1" applyFont="1" applyBorder="1"/>
    <xf numFmtId="166" fontId="33" fillId="0" borderId="0" xfId="1" applyNumberFormat="1" applyFont="1"/>
    <xf numFmtId="166" fontId="33" fillId="0" borderId="0" xfId="1" applyNumberFormat="1" applyFont="1" applyBorder="1"/>
    <xf numFmtId="175" fontId="33" fillId="0" borderId="37" xfId="2" applyNumberFormat="1" applyFont="1" applyBorder="1"/>
    <xf numFmtId="0" fontId="33" fillId="8" borderId="15" xfId="0" applyFont="1" applyFill="1" applyBorder="1" applyAlignment="1" applyProtection="1">
      <alignment horizontal="left" wrapText="1"/>
      <protection locked="0"/>
    </xf>
    <xf numFmtId="0" fontId="32" fillId="0" borderId="15" xfId="0" applyFont="1" applyBorder="1" applyAlignment="1">
      <alignment horizontal="left" vertical="center"/>
    </xf>
    <xf numFmtId="0" fontId="33" fillId="0" borderId="2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0" fillId="0" borderId="18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6" fillId="0" borderId="0" xfId="0" applyFont="1" applyAlignment="1"/>
    <xf numFmtId="0" fontId="0" fillId="0" borderId="0" xfId="0" applyAlignment="1"/>
    <xf numFmtId="169" fontId="36" fillId="0" borderId="0" xfId="70" applyNumberFormat="1" applyFont="1" applyBorder="1" applyAlignment="1">
      <alignment horizontal="left" wrapText="1"/>
    </xf>
    <xf numFmtId="0" fontId="32" fillId="0" borderId="15" xfId="0" applyFont="1" applyBorder="1" applyAlignment="1">
      <alignment horizontal="center"/>
    </xf>
    <xf numFmtId="0" fontId="36" fillId="0" borderId="2" xfId="0" applyFont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3" fillId="8" borderId="2" xfId="0" applyFont="1" applyFill="1" applyBorder="1" applyAlignment="1" applyProtection="1">
      <alignment horizontal="left" wrapText="1"/>
      <protection locked="0"/>
    </xf>
    <xf numFmtId="0" fontId="33" fillId="8" borderId="1" xfId="0" applyFont="1" applyFill="1" applyBorder="1" applyAlignment="1" applyProtection="1">
      <alignment horizontal="left" wrapText="1"/>
      <protection locked="0"/>
    </xf>
    <xf numFmtId="0" fontId="33" fillId="8" borderId="3" xfId="0" applyFont="1" applyFill="1" applyBorder="1" applyAlignment="1" applyProtection="1">
      <alignment horizontal="left" wrapText="1"/>
      <protection locked="0"/>
    </xf>
  </cellXfs>
  <cellStyles count="140">
    <cellStyle name="20% - Accent1" xfId="39" builtinId="30" customBuiltin="1"/>
    <cellStyle name="20% - Accent2" xfId="43" builtinId="34" customBuiltin="1"/>
    <cellStyle name="20% - Accent3" xfId="47" builtinId="38" customBuiltin="1"/>
    <cellStyle name="20% - Accent4" xfId="51" builtinId="42" customBuiltin="1"/>
    <cellStyle name="20% - Accent5" xfId="55" builtinId="46" customBuiltin="1"/>
    <cellStyle name="20% - Accent6" xfId="59" builtinId="50" customBuiltin="1"/>
    <cellStyle name="40% - Accent1" xfId="40" builtinId="31" customBuiltin="1"/>
    <cellStyle name="40% - Accent2" xfId="44" builtinId="35" customBuiltin="1"/>
    <cellStyle name="40% - Accent3" xfId="48" builtinId="39" customBuiltin="1"/>
    <cellStyle name="40% - Accent4" xfId="52" builtinId="43" customBuiltin="1"/>
    <cellStyle name="40% - Accent5" xfId="56" builtinId="47" customBuiltin="1"/>
    <cellStyle name="40% - Accent6" xfId="60" builtinId="51" customBuiltin="1"/>
    <cellStyle name="60% - Accent1" xfId="41" builtinId="32" customBuiltin="1"/>
    <cellStyle name="60% - Accent2" xfId="45" builtinId="36" customBuiltin="1"/>
    <cellStyle name="60% - Accent3" xfId="49" builtinId="40" customBuiltin="1"/>
    <cellStyle name="60% - Accent4" xfId="53" builtinId="44" customBuiltin="1"/>
    <cellStyle name="60% - Accent5" xfId="57" builtinId="48" customBuiltin="1"/>
    <cellStyle name="60% - Accent6" xfId="61" builtinId="52" customBuiltin="1"/>
    <cellStyle name="Accent1" xfId="38" builtinId="29" customBuiltin="1"/>
    <cellStyle name="Accent2" xfId="42" builtinId="33" customBuiltin="1"/>
    <cellStyle name="Accent3" xfId="46" builtinId="37" customBuiltin="1"/>
    <cellStyle name="Accent4" xfId="50" builtinId="41" customBuiltin="1"/>
    <cellStyle name="Accent5" xfId="54" builtinId="45" customBuiltin="1"/>
    <cellStyle name="Accent6" xfId="58" builtinId="49" customBuiltin="1"/>
    <cellStyle name="Bad" xfId="27" builtinId="27" customBuiltin="1"/>
    <cellStyle name="Calculation" xfId="31" builtinId="22" customBuiltin="1"/>
    <cellStyle name="Check Cell" xfId="33" builtinId="23" customBuiltin="1"/>
    <cellStyle name="Comma 10" xfId="110" xr:uid="{00000000-0005-0000-0000-00001B000000}"/>
    <cellStyle name="Comma 10 2" xfId="138" xr:uid="{00000000-0005-0000-0000-00001C000000}"/>
    <cellStyle name="Comma 11" xfId="113" xr:uid="{00000000-0005-0000-0000-00001D000000}"/>
    <cellStyle name="Comma 12" xfId="67" xr:uid="{00000000-0005-0000-0000-00001E000000}"/>
    <cellStyle name="Comma 13" xfId="62" xr:uid="{00000000-0005-0000-0000-00001F000000}"/>
    <cellStyle name="Comma 2" xfId="4" xr:uid="{00000000-0005-0000-0000-000020000000}"/>
    <cellStyle name="Comma 2 2" xfId="17" xr:uid="{00000000-0005-0000-0000-000021000000}"/>
    <cellStyle name="Comma 2 2 2" xfId="123" xr:uid="{00000000-0005-0000-0000-000022000000}"/>
    <cellStyle name="Comma 2 2 3" xfId="139" xr:uid="{00000000-0005-0000-0000-000023000000}"/>
    <cellStyle name="Comma 2 2 4" xfId="84" xr:uid="{00000000-0005-0000-0000-000024000000}"/>
    <cellStyle name="Comma 2 3" xfId="94" xr:uid="{00000000-0005-0000-0000-000025000000}"/>
    <cellStyle name="Comma 2 3 2" xfId="131" xr:uid="{00000000-0005-0000-0000-000026000000}"/>
    <cellStyle name="Comma 2 4" xfId="105" xr:uid="{00000000-0005-0000-0000-000027000000}"/>
    <cellStyle name="Comma 2 4 2" xfId="134" xr:uid="{00000000-0005-0000-0000-000028000000}"/>
    <cellStyle name="Comma 2 5" xfId="69" xr:uid="{00000000-0005-0000-0000-000029000000}"/>
    <cellStyle name="Comma 3" xfId="3" xr:uid="{00000000-0005-0000-0000-00002A000000}"/>
    <cellStyle name="Comma 3 2" xfId="77" xr:uid="{00000000-0005-0000-0000-00002B000000}"/>
    <cellStyle name="Comma 3 2 2" xfId="119" xr:uid="{00000000-0005-0000-0000-00002C000000}"/>
    <cellStyle name="Comma 3 3" xfId="115" xr:uid="{00000000-0005-0000-0000-00002D000000}"/>
    <cellStyle name="Comma 3 4" xfId="73" xr:uid="{00000000-0005-0000-0000-00002E000000}"/>
    <cellStyle name="Comma 4" xfId="14" xr:uid="{00000000-0005-0000-0000-00002F000000}"/>
    <cellStyle name="Comma 4 2" xfId="66" xr:uid="{00000000-0005-0000-0000-000030000000}"/>
    <cellStyle name="Comma 4 2 2" xfId="128" xr:uid="{00000000-0005-0000-0000-000031000000}"/>
    <cellStyle name="Comma 4 2 3" xfId="90" xr:uid="{00000000-0005-0000-0000-000032000000}"/>
    <cellStyle name="Comma 4 3" xfId="117" xr:uid="{00000000-0005-0000-0000-000033000000}"/>
    <cellStyle name="Comma 4 4" xfId="75" xr:uid="{00000000-0005-0000-0000-000034000000}"/>
    <cellStyle name="Comma 5" xfId="82" xr:uid="{00000000-0005-0000-0000-000035000000}"/>
    <cellStyle name="Comma 5 2" xfId="122" xr:uid="{00000000-0005-0000-0000-000036000000}"/>
    <cellStyle name="Comma 6" xfId="87" xr:uid="{00000000-0005-0000-0000-000037000000}"/>
    <cellStyle name="Comma 6 2" xfId="126" xr:uid="{00000000-0005-0000-0000-000038000000}"/>
    <cellStyle name="Comma 7" xfId="92" xr:uid="{00000000-0005-0000-0000-000039000000}"/>
    <cellStyle name="Comma 7 2" xfId="130" xr:uid="{00000000-0005-0000-0000-00003A000000}"/>
    <cellStyle name="Comma 8" xfId="104" xr:uid="{00000000-0005-0000-0000-00003B000000}"/>
    <cellStyle name="Comma 8 2" xfId="133" xr:uid="{00000000-0005-0000-0000-00003C000000}"/>
    <cellStyle name="Comma 9" xfId="108" xr:uid="{00000000-0005-0000-0000-00003D000000}"/>
    <cellStyle name="Comma 9 2" xfId="137" xr:uid="{00000000-0005-0000-0000-00003E000000}"/>
    <cellStyle name="Currency" xfId="1" builtinId="4"/>
    <cellStyle name="Currency 2" xfId="70" xr:uid="{00000000-0005-0000-0000-000040000000}"/>
    <cellStyle name="Currency 2 2" xfId="107" xr:uid="{00000000-0005-0000-0000-000041000000}"/>
    <cellStyle name="Currency 2 2 2" xfId="136" xr:uid="{00000000-0005-0000-0000-000042000000}"/>
    <cellStyle name="Currency 2 3" xfId="74" xr:uid="{00000000-0005-0000-0000-000043000000}"/>
    <cellStyle name="Currency 2 3 2" xfId="116" xr:uid="{00000000-0005-0000-0000-000044000000}"/>
    <cellStyle name="Currency 3" xfId="76" xr:uid="{00000000-0005-0000-0000-000045000000}"/>
    <cellStyle name="Currency 3 2" xfId="91" xr:uid="{00000000-0005-0000-0000-000046000000}"/>
    <cellStyle name="Currency 3 2 2" xfId="129" xr:uid="{00000000-0005-0000-0000-000047000000}"/>
    <cellStyle name="Currency 3 3" xfId="118" xr:uid="{00000000-0005-0000-0000-000048000000}"/>
    <cellStyle name="Currency 4" xfId="85" xr:uid="{00000000-0005-0000-0000-000049000000}"/>
    <cellStyle name="Currency 4 2" xfId="124" xr:uid="{00000000-0005-0000-0000-00004A000000}"/>
    <cellStyle name="Currency 5" xfId="88" xr:uid="{00000000-0005-0000-0000-00004B000000}"/>
    <cellStyle name="Currency 5 2" xfId="127" xr:uid="{00000000-0005-0000-0000-00004C000000}"/>
    <cellStyle name="Currency 6" xfId="106" xr:uid="{00000000-0005-0000-0000-00004D000000}"/>
    <cellStyle name="Currency 6 2" xfId="135" xr:uid="{00000000-0005-0000-0000-00004E000000}"/>
    <cellStyle name="Currency 7" xfId="114" xr:uid="{00000000-0005-0000-0000-00004F000000}"/>
    <cellStyle name="Currency 8" xfId="71" xr:uid="{00000000-0005-0000-0000-000050000000}"/>
    <cellStyle name="Currency 9" xfId="63" xr:uid="{00000000-0005-0000-0000-000051000000}"/>
    <cellStyle name="Custom - Style1" xfId="95" xr:uid="{00000000-0005-0000-0000-000052000000}"/>
    <cellStyle name="Data   - Style2" xfId="96" xr:uid="{00000000-0005-0000-0000-000053000000}"/>
    <cellStyle name="Explanatory Text" xfId="36" builtinId="53" customBuiltin="1"/>
    <cellStyle name="Good" xfId="26" builtinId="26" customBuiltin="1"/>
    <cellStyle name="Heading 1" xfId="22" builtinId="16" customBuiltin="1"/>
    <cellStyle name="Heading 2" xfId="23" builtinId="17" customBuiltin="1"/>
    <cellStyle name="Heading 3" xfId="24" builtinId="18" customBuiltin="1"/>
    <cellStyle name="Heading 4" xfId="25" builtinId="19" customBuiltin="1"/>
    <cellStyle name="Hyperlink 2" xfId="64" xr:uid="{00000000-0005-0000-0000-00005A000000}"/>
    <cellStyle name="Hyperlink 2 2" xfId="83" xr:uid="{00000000-0005-0000-0000-00005B000000}"/>
    <cellStyle name="Input" xfId="29" builtinId="20" customBuiltin="1"/>
    <cellStyle name="Labels - Style3" xfId="97" xr:uid="{00000000-0005-0000-0000-00005D000000}"/>
    <cellStyle name="Linked Cell" xfId="32" builtinId="24" customBuiltin="1"/>
    <cellStyle name="Neutral" xfId="28" builtinId="28" customBuiltin="1"/>
    <cellStyle name="Normal" xfId="0" builtinId="0"/>
    <cellStyle name="Normal 12" xfId="93" xr:uid="{00000000-0005-0000-0000-000061000000}"/>
    <cellStyle name="Normal 2" xfId="11" xr:uid="{00000000-0005-0000-0000-000062000000}"/>
    <cellStyle name="Normal 2 2" xfId="18" xr:uid="{00000000-0005-0000-0000-000063000000}"/>
    <cellStyle name="Normal 2 3" xfId="68" xr:uid="{00000000-0005-0000-0000-000064000000}"/>
    <cellStyle name="Normal 3" xfId="13" xr:uid="{00000000-0005-0000-0000-000065000000}"/>
    <cellStyle name="Normal 3 2" xfId="19" xr:uid="{00000000-0005-0000-0000-000066000000}"/>
    <cellStyle name="Normal 3 2 2" xfId="65" xr:uid="{00000000-0005-0000-0000-000067000000}"/>
    <cellStyle name="Normal 3 3" xfId="89" xr:uid="{00000000-0005-0000-0000-000068000000}"/>
    <cellStyle name="Normal 4" xfId="15" xr:uid="{00000000-0005-0000-0000-000069000000}"/>
    <cellStyle name="Normal 4 2" xfId="72" xr:uid="{00000000-0005-0000-0000-00006A000000}"/>
    <cellStyle name="Normal 5" xfId="78" xr:uid="{00000000-0005-0000-0000-00006B000000}"/>
    <cellStyle name="Normal 6" xfId="81" xr:uid="{00000000-0005-0000-0000-00006C000000}"/>
    <cellStyle name="Normal 6 2" xfId="121" xr:uid="{00000000-0005-0000-0000-00006D000000}"/>
    <cellStyle name="Normal 68" xfId="20" xr:uid="{00000000-0005-0000-0000-00006E000000}"/>
    <cellStyle name="Normal 7" xfId="103" xr:uid="{00000000-0005-0000-0000-00006F000000}"/>
    <cellStyle name="Normal 7 2" xfId="132" xr:uid="{00000000-0005-0000-0000-000070000000}"/>
    <cellStyle name="Normal 8" xfId="109" xr:uid="{00000000-0005-0000-0000-000071000000}"/>
    <cellStyle name="Normal 9" xfId="112" xr:uid="{00000000-0005-0000-0000-000072000000}"/>
    <cellStyle name="Note" xfId="35" builtinId="10" customBuiltin="1"/>
    <cellStyle name="Output" xfId="30" builtinId="21" customBuiltin="1"/>
    <cellStyle name="Percent" xfId="2" builtinId="5"/>
    <cellStyle name="Percent 2" xfId="12" xr:uid="{00000000-0005-0000-0000-000076000000}"/>
    <cellStyle name="Percent 2 2" xfId="16" xr:uid="{00000000-0005-0000-0000-000077000000}"/>
    <cellStyle name="Percent 2 2 2" xfId="120" xr:uid="{00000000-0005-0000-0000-000078000000}"/>
    <cellStyle name="Percent 2 3" xfId="79" xr:uid="{00000000-0005-0000-0000-000079000000}"/>
    <cellStyle name="Percent 3" xfId="80" xr:uid="{00000000-0005-0000-0000-00007A000000}"/>
    <cellStyle name="Percent 4" xfId="86" xr:uid="{00000000-0005-0000-0000-00007B000000}"/>
    <cellStyle name="Percent 4 2" xfId="125" xr:uid="{00000000-0005-0000-0000-00007C000000}"/>
    <cellStyle name="Percent 5" xfId="111" xr:uid="{00000000-0005-0000-0000-00007D000000}"/>
    <cellStyle name="Reset  - Style4" xfId="98" xr:uid="{00000000-0005-0000-0000-00007E000000}"/>
    <cellStyle name="SAPDataCell" xfId="9" xr:uid="{00000000-0005-0000-0000-00007F000000}"/>
    <cellStyle name="SAPDimensionCell" xfId="6" xr:uid="{00000000-0005-0000-0000-000080000000}"/>
    <cellStyle name="SAPFormula" xfId="5" xr:uid="{00000000-0005-0000-0000-000081000000}"/>
    <cellStyle name="SAPHierarchyCell" xfId="8" xr:uid="{00000000-0005-0000-0000-000082000000}"/>
    <cellStyle name="SAPHierarchyOddCell" xfId="10" xr:uid="{00000000-0005-0000-0000-000083000000}"/>
    <cellStyle name="SAPMemberCell" xfId="7" xr:uid="{00000000-0005-0000-0000-000084000000}"/>
    <cellStyle name="Table  - Style5" xfId="99" xr:uid="{00000000-0005-0000-0000-000085000000}"/>
    <cellStyle name="Title" xfId="21" builtinId="15" customBuiltin="1"/>
    <cellStyle name="Title  - Style6" xfId="100" xr:uid="{00000000-0005-0000-0000-000087000000}"/>
    <cellStyle name="Total" xfId="37" builtinId="25" customBuiltin="1"/>
    <cellStyle name="TotCol - Style7" xfId="101" xr:uid="{00000000-0005-0000-0000-000089000000}"/>
    <cellStyle name="TotRow - Style8" xfId="102" xr:uid="{00000000-0005-0000-0000-00008A000000}"/>
    <cellStyle name="Warning Text" xfId="34" builtinId="11" customBuiltin="1"/>
  </cellStyles>
  <dxfs count="0"/>
  <tableStyles count="0" defaultTableStyle="TableStyleMedium2" defaultPivotStyle="PivotStyleLight16"/>
  <colors>
    <mruColors>
      <color rgb="FFFFFFCC"/>
      <color rgb="FFFCF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4</xdr:col>
      <xdr:colOff>1161220</xdr:colOff>
      <xdr:row>8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9078400" cy="156781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28575</xdr:colOff>
      <xdr:row>4</xdr:row>
      <xdr:rowOff>0</xdr:rowOff>
    </xdr:from>
    <xdr:to>
      <xdr:col>4</xdr:col>
      <xdr:colOff>952500</xdr:colOff>
      <xdr:row>7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575" y="731520"/>
          <a:ext cx="8841105" cy="71056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GA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638175</xdr:colOff>
      <xdr:row>1</xdr:row>
      <xdr:rowOff>0</xdr:rowOff>
    </xdr:from>
    <xdr:to>
      <xdr:col>2</xdr:col>
      <xdr:colOff>920906</xdr:colOff>
      <xdr:row>2</xdr:row>
      <xdr:rowOff>60451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8175" y="182880"/>
          <a:ext cx="4687091" cy="24333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209550</xdr:colOff>
      <xdr:row>1</xdr:row>
      <xdr:rowOff>19050</xdr:rowOff>
    </xdr:from>
    <xdr:to>
      <xdr:col>0</xdr:col>
      <xdr:colOff>598832</xdr:colOff>
      <xdr:row>2</xdr:row>
      <xdr:rowOff>124063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201930"/>
          <a:ext cx="389282" cy="28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581025</xdr:colOff>
      <xdr:row>23</xdr:row>
      <xdr:rowOff>142875</xdr:rowOff>
    </xdr:from>
    <xdr:to>
      <xdr:col>5</xdr:col>
      <xdr:colOff>891540</xdr:colOff>
      <xdr:row>25</xdr:row>
      <xdr:rowOff>57150</xdr:rowOff>
    </xdr:to>
    <xdr:sp macro="" textlink="">
      <xdr:nvSpPr>
        <xdr:cNvPr id="6" name="CheckBox1" hidden="1">
          <a:extLst>
            <a:ext uri="{63B3BB69-23CF-44E3-9099-C40C66FF867C}">
              <a14:compatExt xmlns:a14="http://schemas.microsoft.com/office/drawing/2010/main" spid="_x0000_s45057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579120</xdr:colOff>
      <xdr:row>23</xdr:row>
      <xdr:rowOff>144780</xdr:rowOff>
    </xdr:from>
    <xdr:to>
      <xdr:col>5</xdr:col>
      <xdr:colOff>891540</xdr:colOff>
      <xdr:row>25</xdr:row>
      <xdr:rowOff>53340</xdr:rowOff>
    </xdr:to>
    <xdr:pic>
      <xdr:nvPicPr>
        <xdr:cNvPr id="45057" name="CheckBox1">
          <a:extLst>
            <a:ext uri="{FF2B5EF4-FFF2-40B4-BE49-F238E27FC236}">
              <a16:creationId xmlns:a16="http://schemas.microsoft.com/office/drawing/2014/main" id="{00000000-0008-0000-0100-000001B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4549140"/>
          <a:ext cx="31242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W80"/>
  <sheetViews>
    <sheetView tabSelected="1" view="pageBreakPreview" zoomScale="60" zoomScaleNormal="70" workbookViewId="0">
      <selection activeCell="I10" sqref="I10"/>
    </sheetView>
  </sheetViews>
  <sheetFormatPr defaultColWidth="9.140625" defaultRowHeight="15" x14ac:dyDescent="0.25"/>
  <cols>
    <col min="1" max="1" width="10.28515625" style="34" customWidth="1"/>
    <col min="2" max="2" width="53.85546875" style="34" customWidth="1"/>
    <col min="3" max="3" width="28.140625" style="34" customWidth="1"/>
    <col min="4" max="4" width="23.140625" style="34" customWidth="1"/>
    <col min="5" max="5" width="19.140625" style="34" customWidth="1"/>
    <col min="6" max="6" width="24.42578125" style="34" customWidth="1"/>
    <col min="7" max="7" width="15.85546875" style="34" customWidth="1"/>
    <col min="8" max="8" width="18.140625" style="34" customWidth="1"/>
    <col min="9" max="9" width="17.7109375" style="34" customWidth="1"/>
    <col min="10" max="10" width="17.28515625" style="34" customWidth="1"/>
    <col min="11" max="11" width="18.140625" style="34" customWidth="1"/>
    <col min="12" max="12" width="10.7109375" style="34" customWidth="1"/>
    <col min="13" max="13" width="10.28515625" style="34" customWidth="1"/>
    <col min="14" max="14" width="11.85546875" style="34" customWidth="1"/>
    <col min="15" max="15" width="10.7109375" style="34" customWidth="1"/>
    <col min="16" max="16" width="10.28515625" style="34" customWidth="1"/>
    <col min="17" max="17" width="10.7109375" style="34" customWidth="1"/>
    <col min="18" max="18" width="10.5703125" style="34" customWidth="1"/>
    <col min="19" max="19" width="11" style="34" customWidth="1"/>
    <col min="20" max="20" width="13" style="34" customWidth="1"/>
    <col min="21" max="21" width="10.85546875" style="34" customWidth="1"/>
    <col min="22" max="22" width="11.28515625" style="34" customWidth="1"/>
    <col min="23" max="16384" width="9.140625" style="34"/>
  </cols>
  <sheetData>
    <row r="12" spans="1:19" s="8" customFormat="1" x14ac:dyDescent="0.2">
      <c r="A12" s="3" t="s">
        <v>32</v>
      </c>
      <c r="B12" s="33" t="s">
        <v>33</v>
      </c>
      <c r="C12" s="1"/>
      <c r="D12" s="1"/>
      <c r="E12" s="1"/>
      <c r="F12" s="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s="8" customFormat="1" x14ac:dyDescent="0.2">
      <c r="A13" s="3"/>
      <c r="B13" s="82" t="s">
        <v>34</v>
      </c>
      <c r="C13" s="82"/>
      <c r="D13" s="5">
        <v>2018</v>
      </c>
      <c r="E13" s="83"/>
      <c r="F13" s="8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9" s="8" customFormat="1" thickBot="1" x14ac:dyDescent="0.25">
      <c r="A14" s="3"/>
      <c r="B14" s="4" t="s">
        <v>35</v>
      </c>
      <c r="C14" s="4" t="s">
        <v>36</v>
      </c>
      <c r="D14" s="6">
        <v>24466430392.488041</v>
      </c>
      <c r="E14" s="12" t="s">
        <v>37</v>
      </c>
      <c r="F14" s="2">
        <v>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9" s="8" customFormat="1" thickBot="1" x14ac:dyDescent="0.25">
      <c r="B15" s="4" t="s">
        <v>38</v>
      </c>
      <c r="C15" s="4" t="s">
        <v>39</v>
      </c>
      <c r="D15" s="6">
        <v>10416743189</v>
      </c>
      <c r="E15" s="12" t="s">
        <v>37</v>
      </c>
      <c r="F15" s="11">
        <f>IFERROR(D15/$D$14,0)</f>
        <v>0.42575655794064121</v>
      </c>
    </row>
    <row r="16" spans="1:19" s="8" customFormat="1" thickBot="1" x14ac:dyDescent="0.25">
      <c r="B16" s="4" t="s">
        <v>40</v>
      </c>
      <c r="C16" s="4" t="s">
        <v>41</v>
      </c>
      <c r="D16" s="6">
        <f>D14-D15</f>
        <v>14049687203.488041</v>
      </c>
      <c r="E16" s="12" t="s">
        <v>37</v>
      </c>
      <c r="F16" s="11">
        <f>IFERROR(D16/$D$14,0)</f>
        <v>0.57424344205935873</v>
      </c>
    </row>
    <row r="17" spans="1:11" s="8" customFormat="1" thickBot="1" x14ac:dyDescent="0.25">
      <c r="B17" s="4" t="s">
        <v>42</v>
      </c>
      <c r="C17" s="4" t="s">
        <v>43</v>
      </c>
      <c r="D17" s="6">
        <v>5208597011</v>
      </c>
      <c r="E17" s="12" t="s">
        <v>37</v>
      </c>
      <c r="F17" s="11">
        <f>IFERROR(D17/$D$14,0)</f>
        <v>0.21288749226774012</v>
      </c>
    </row>
    <row r="18" spans="1:11" s="8" customFormat="1" ht="14.25" x14ac:dyDescent="0.2">
      <c r="B18" s="4" t="s">
        <v>44</v>
      </c>
      <c r="C18" s="4" t="s">
        <v>45</v>
      </c>
      <c r="D18" s="9">
        <f>D16-D17</f>
        <v>8841090192.4880409</v>
      </c>
      <c r="E18" s="12" t="s">
        <v>37</v>
      </c>
      <c r="F18" s="11">
        <f>IFERROR(D18/$D$14,0)</f>
        <v>0.36135594979161867</v>
      </c>
      <c r="G18" s="7"/>
      <c r="H18" s="7"/>
    </row>
    <row r="19" spans="1:11" s="8" customFormat="1" ht="34.5" customHeight="1" x14ac:dyDescent="0.2">
      <c r="B19" s="85" t="s">
        <v>46</v>
      </c>
      <c r="C19" s="85"/>
      <c r="D19" s="85"/>
      <c r="E19" s="85"/>
      <c r="F19" s="85"/>
      <c r="G19" s="86"/>
      <c r="H19" s="86"/>
    </row>
    <row r="20" spans="1:11" s="8" customFormat="1" ht="14.25" x14ac:dyDescent="0.2">
      <c r="D20" s="25"/>
      <c r="E20" s="21"/>
      <c r="F20" s="21"/>
      <c r="G20" s="21"/>
    </row>
    <row r="21" spans="1:11" s="8" customFormat="1" x14ac:dyDescent="0.25">
      <c r="A21" s="8" t="s">
        <v>47</v>
      </c>
      <c r="B21" s="17" t="s">
        <v>48</v>
      </c>
    </row>
    <row r="22" spans="1:11" s="8" customFormat="1" x14ac:dyDescent="0.25">
      <c r="B22" s="17"/>
    </row>
    <row r="23" spans="1:11" s="8" customFormat="1" x14ac:dyDescent="0.25">
      <c r="B23" s="13" t="s">
        <v>49</v>
      </c>
      <c r="C23" s="32" t="s">
        <v>50</v>
      </c>
      <c r="E23" s="10"/>
      <c r="F23" s="21"/>
      <c r="G23" s="21"/>
      <c r="H23" s="21"/>
      <c r="I23" s="21"/>
      <c r="J23" s="21"/>
      <c r="K23" s="21"/>
    </row>
    <row r="24" spans="1:11" s="8" customFormat="1" ht="14.25" x14ac:dyDescent="0.2">
      <c r="E24" s="10"/>
      <c r="F24" s="21"/>
      <c r="G24" s="21"/>
      <c r="H24" s="21"/>
      <c r="I24" s="21"/>
      <c r="J24" s="21"/>
      <c r="K24" s="21"/>
    </row>
    <row r="25" spans="1:11" s="8" customFormat="1" x14ac:dyDescent="0.25">
      <c r="B25" s="87" t="s">
        <v>51</v>
      </c>
      <c r="C25" s="88"/>
      <c r="D25" s="88"/>
      <c r="E25" s="88"/>
      <c r="F25" s="88"/>
    </row>
    <row r="26" spans="1:11" s="8" customFormat="1" ht="15" customHeight="1" x14ac:dyDescent="0.25">
      <c r="B26" s="24"/>
      <c r="C26" s="24"/>
      <c r="D26" s="24"/>
      <c r="E26" s="24"/>
      <c r="F26" s="24"/>
      <c r="G26" s="24"/>
      <c r="H26" s="24"/>
    </row>
    <row r="27" spans="1:11" s="8" customFormat="1" ht="15" hidden="1" customHeight="1" x14ac:dyDescent="0.25">
      <c r="B27" s="24"/>
      <c r="C27" s="24"/>
      <c r="D27" s="24"/>
      <c r="E27" s="24"/>
      <c r="F27" s="24"/>
      <c r="G27" s="24"/>
      <c r="H27" s="24"/>
    </row>
    <row r="28" spans="1:11" s="8" customFormat="1" ht="15" hidden="1" customHeight="1" x14ac:dyDescent="0.25">
      <c r="B28" s="24"/>
      <c r="C28" s="24"/>
      <c r="D28" s="24"/>
      <c r="E28" s="24"/>
      <c r="F28" s="24"/>
      <c r="G28" s="24"/>
      <c r="H28" s="24"/>
    </row>
    <row r="29" spans="1:11" s="8" customFormat="1" ht="15" hidden="1" customHeight="1" x14ac:dyDescent="0.25">
      <c r="B29" s="24"/>
      <c r="C29" s="24"/>
      <c r="D29" s="24"/>
      <c r="E29" s="24"/>
      <c r="F29" s="24"/>
      <c r="G29" s="24"/>
      <c r="H29" s="24"/>
    </row>
    <row r="30" spans="1:11" s="8" customFormat="1" ht="14.25" hidden="1" customHeight="1" x14ac:dyDescent="0.25">
      <c r="B30" s="24"/>
      <c r="C30" s="24"/>
      <c r="D30" s="24"/>
      <c r="E30" s="24"/>
      <c r="F30" s="24"/>
      <c r="G30" s="24"/>
      <c r="H30" s="24"/>
    </row>
    <row r="31" spans="1:11" s="8" customFormat="1" ht="14.25" hidden="1" customHeight="1" x14ac:dyDescent="0.25">
      <c r="B31" s="24"/>
      <c r="C31" s="24"/>
      <c r="D31" s="24"/>
      <c r="E31" s="24"/>
      <c r="F31" s="24"/>
      <c r="G31" s="24"/>
      <c r="H31" s="24"/>
    </row>
    <row r="32" spans="1:11" s="21" customFormat="1" ht="14.25" hidden="1" customHeight="1" x14ac:dyDescent="0.25">
      <c r="B32" s="24"/>
      <c r="C32" s="24"/>
      <c r="D32" s="24"/>
      <c r="E32" s="24"/>
      <c r="F32" s="24"/>
      <c r="G32" s="24"/>
      <c r="H32" s="24"/>
    </row>
    <row r="33" spans="1:23" s="21" customFormat="1" ht="14.25" hidden="1" customHeight="1" x14ac:dyDescent="0.25">
      <c r="B33" s="24"/>
      <c r="C33" s="24"/>
      <c r="D33" s="24"/>
      <c r="E33" s="24"/>
      <c r="F33" s="24"/>
      <c r="G33" s="24"/>
      <c r="H33" s="24"/>
    </row>
    <row r="34" spans="1:23" s="8" customFormat="1" ht="14.25" x14ac:dyDescent="0.2"/>
    <row r="35" spans="1:23" s="8" customFormat="1" x14ac:dyDescent="0.25">
      <c r="A35" s="8" t="s">
        <v>52</v>
      </c>
      <c r="B35" s="20" t="s">
        <v>53</v>
      </c>
      <c r="C35" s="17"/>
    </row>
    <row r="36" spans="1:23" s="8" customFormat="1" ht="15.75" thickBot="1" x14ac:dyDescent="0.3">
      <c r="B36" s="13" t="s">
        <v>34</v>
      </c>
      <c r="C36" s="16">
        <v>2018</v>
      </c>
      <c r="D36" s="10"/>
      <c r="E36" s="10"/>
      <c r="F36" s="31"/>
      <c r="G36" s="29"/>
      <c r="H36" s="29"/>
      <c r="I36" s="29"/>
      <c r="J36" s="29"/>
      <c r="K36" s="29"/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s="27" customFormat="1" ht="80.25" customHeight="1" thickBot="1" x14ac:dyDescent="0.3">
      <c r="B37" s="23" t="s">
        <v>0</v>
      </c>
      <c r="C37" s="19" t="s">
        <v>1</v>
      </c>
      <c r="D37" s="15" t="s">
        <v>2</v>
      </c>
      <c r="E37" s="30" t="s">
        <v>3</v>
      </c>
      <c r="F37" s="28" t="s">
        <v>4</v>
      </c>
      <c r="G37" s="26" t="s">
        <v>5</v>
      </c>
      <c r="H37" s="26" t="s">
        <v>6</v>
      </c>
      <c r="I37" s="26" t="s">
        <v>7</v>
      </c>
      <c r="J37" s="26" t="s">
        <v>8</v>
      </c>
      <c r="K37" s="22" t="s">
        <v>9</v>
      </c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1:23" s="27" customFormat="1" x14ac:dyDescent="0.25">
      <c r="B38" s="18"/>
      <c r="C38" s="14" t="s">
        <v>10</v>
      </c>
      <c r="D38" s="14" t="s">
        <v>11</v>
      </c>
      <c r="E38" s="35" t="s">
        <v>12</v>
      </c>
      <c r="F38" s="35" t="s">
        <v>13</v>
      </c>
      <c r="G38" s="35" t="s">
        <v>14</v>
      </c>
      <c r="H38" s="36" t="s">
        <v>15</v>
      </c>
      <c r="I38" s="35" t="s">
        <v>16</v>
      </c>
      <c r="J38" s="36" t="s">
        <v>17</v>
      </c>
      <c r="K38" s="37" t="s">
        <v>18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8" customFormat="1" x14ac:dyDescent="0.25">
      <c r="B39" s="38" t="s">
        <v>19</v>
      </c>
      <c r="C39" s="39">
        <v>849734204.97427964</v>
      </c>
      <c r="D39" s="39">
        <v>850744627.02387905</v>
      </c>
      <c r="E39" s="39">
        <v>842429225.11351514</v>
      </c>
      <c r="F39" s="39">
        <f>+C39-D39+E39</f>
        <v>841418803.06391573</v>
      </c>
      <c r="G39" s="73">
        <v>8.7770000000000001E-2</v>
      </c>
      <c r="H39" s="40">
        <f>F39*G39</f>
        <v>73851328.34491989</v>
      </c>
      <c r="I39" s="73">
        <v>6.7360000000000003E-2</v>
      </c>
      <c r="J39" s="41">
        <f>F39*I39</f>
        <v>56677970.574385367</v>
      </c>
      <c r="K39" s="42">
        <f>J39-H39</f>
        <v>-17173357.770534523</v>
      </c>
      <c r="M39" s="75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1:23" s="8" customFormat="1" x14ac:dyDescent="0.25">
      <c r="B40" s="38" t="s">
        <v>20</v>
      </c>
      <c r="C40" s="39">
        <v>799751814.11262262</v>
      </c>
      <c r="D40" s="39">
        <v>842429225.11351514</v>
      </c>
      <c r="E40" s="39">
        <v>705359910.49579763</v>
      </c>
      <c r="F40" s="39">
        <f t="shared" ref="F40:F50" si="0">+C40-D40+E40</f>
        <v>662682499.49490511</v>
      </c>
      <c r="G40" s="73">
        <v>7.3329999999999992E-2</v>
      </c>
      <c r="H40" s="40">
        <f t="shared" ref="H40:H50" si="1">F40*G40</f>
        <v>48594507.687961385</v>
      </c>
      <c r="I40" s="73">
        <v>8.1670000000000006E-2</v>
      </c>
      <c r="J40" s="41">
        <f t="shared" ref="J40:J50" si="2">F40*I40</f>
        <v>54121279.733748905</v>
      </c>
      <c r="K40" s="42">
        <f t="shared" ref="K40:K50" si="3">J40-H40</f>
        <v>5526772.0457875207</v>
      </c>
      <c r="M40" s="75"/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 s="8" customFormat="1" x14ac:dyDescent="0.25">
      <c r="B41" s="38" t="s">
        <v>21</v>
      </c>
      <c r="C41" s="39">
        <v>739653449.91937351</v>
      </c>
      <c r="D41" s="39">
        <v>705359910.49579763</v>
      </c>
      <c r="E41" s="39">
        <v>756475469.82561719</v>
      </c>
      <c r="F41" s="39">
        <f t="shared" si="0"/>
        <v>790769009.24919307</v>
      </c>
      <c r="G41" s="73">
        <v>7.8769999999999993E-2</v>
      </c>
      <c r="H41" s="40">
        <f t="shared" si="1"/>
        <v>62288874.85855893</v>
      </c>
      <c r="I41" s="73">
        <v>9.4810000000000005E-2</v>
      </c>
      <c r="J41" s="41">
        <f t="shared" si="2"/>
        <v>74972809.766916007</v>
      </c>
      <c r="K41" s="42">
        <f t="shared" si="3"/>
        <v>12683934.908357076</v>
      </c>
      <c r="M41" s="75"/>
      <c r="N41" s="34"/>
      <c r="O41" s="34"/>
      <c r="P41" s="34"/>
      <c r="Q41" s="34"/>
      <c r="R41" s="34"/>
      <c r="S41" s="34"/>
      <c r="T41" s="34"/>
      <c r="U41" s="34"/>
      <c r="V41" s="34"/>
      <c r="W41" s="34"/>
    </row>
    <row r="42" spans="1:23" s="8" customFormat="1" x14ac:dyDescent="0.25">
      <c r="B42" s="38" t="s">
        <v>22</v>
      </c>
      <c r="C42" s="39">
        <v>767838600.39567339</v>
      </c>
      <c r="D42" s="39">
        <v>756475469.82561719</v>
      </c>
      <c r="E42" s="39">
        <v>761171139.56574273</v>
      </c>
      <c r="F42" s="39">
        <f t="shared" si="0"/>
        <v>772534270.13579893</v>
      </c>
      <c r="G42" s="73">
        <v>9.8099999999999993E-2</v>
      </c>
      <c r="H42" s="40">
        <f t="shared" si="1"/>
        <v>75785611.900321871</v>
      </c>
      <c r="I42" s="73">
        <v>9.9589999999999998E-2</v>
      </c>
      <c r="J42" s="41">
        <f t="shared" si="2"/>
        <v>76936687.962824211</v>
      </c>
      <c r="K42" s="42">
        <f t="shared" si="3"/>
        <v>1151076.0625023395</v>
      </c>
      <c r="M42" s="75"/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 s="8" customFormat="1" x14ac:dyDescent="0.25">
      <c r="B43" s="38" t="s">
        <v>23</v>
      </c>
      <c r="C43" s="39">
        <v>727410928.05271506</v>
      </c>
      <c r="D43" s="39">
        <v>761171139.56574273</v>
      </c>
      <c r="E43" s="39">
        <v>738400175.1187439</v>
      </c>
      <c r="F43" s="39">
        <f t="shared" si="0"/>
        <v>704639963.60571623</v>
      </c>
      <c r="G43" s="73">
        <v>9.3920000000000003E-2</v>
      </c>
      <c r="H43" s="40">
        <f t="shared" si="1"/>
        <v>66179785.381848872</v>
      </c>
      <c r="I43" s="73">
        <v>0.10793000000000001</v>
      </c>
      <c r="J43" s="41">
        <f t="shared" si="2"/>
        <v>76051791.271964967</v>
      </c>
      <c r="K43" s="42">
        <f t="shared" si="3"/>
        <v>9872005.8901160955</v>
      </c>
      <c r="M43" s="75"/>
      <c r="N43" s="34"/>
      <c r="O43" s="34"/>
      <c r="P43" s="34"/>
      <c r="Q43" s="34"/>
      <c r="R43" s="34"/>
      <c r="S43" s="34"/>
      <c r="T43" s="34"/>
      <c r="U43" s="34"/>
      <c r="V43" s="34"/>
      <c r="W43" s="34"/>
    </row>
    <row r="44" spans="1:23" s="8" customFormat="1" x14ac:dyDescent="0.25">
      <c r="B44" s="38" t="s">
        <v>24</v>
      </c>
      <c r="C44" s="39">
        <v>782233924.20365214</v>
      </c>
      <c r="D44" s="39">
        <v>738400175.1187439</v>
      </c>
      <c r="E44" s="39">
        <v>735320320.84624267</v>
      </c>
      <c r="F44" s="39">
        <f t="shared" si="0"/>
        <v>779154069.93115091</v>
      </c>
      <c r="G44" s="73">
        <v>0.13336000000000001</v>
      </c>
      <c r="H44" s="40">
        <f t="shared" si="1"/>
        <v>103907986.76601829</v>
      </c>
      <c r="I44" s="73">
        <v>0.11896</v>
      </c>
      <c r="J44" s="41">
        <f t="shared" si="2"/>
        <v>92688168.15900971</v>
      </c>
      <c r="K44" s="42">
        <f t="shared" si="3"/>
        <v>-11219818.607008576</v>
      </c>
      <c r="M44" s="75"/>
      <c r="N44" s="34"/>
      <c r="O44" s="34"/>
      <c r="P44" s="34"/>
      <c r="Q44" s="34"/>
      <c r="R44" s="34"/>
      <c r="S44" s="34"/>
      <c r="T44" s="34"/>
      <c r="U44" s="34"/>
      <c r="V44" s="34"/>
      <c r="W44" s="34"/>
    </row>
    <row r="45" spans="1:23" s="8" customFormat="1" x14ac:dyDescent="0.25">
      <c r="B45" s="38" t="s">
        <v>25</v>
      </c>
      <c r="C45" s="39">
        <v>781663293.1091702</v>
      </c>
      <c r="D45" s="39">
        <v>735320320.84624267</v>
      </c>
      <c r="E45" s="39">
        <v>861017527.89708662</v>
      </c>
      <c r="F45" s="39">
        <f t="shared" si="0"/>
        <v>907360500.16001415</v>
      </c>
      <c r="G45" s="73">
        <v>8.5019999999999998E-2</v>
      </c>
      <c r="H45" s="40">
        <f t="shared" si="1"/>
        <v>77143789.723604396</v>
      </c>
      <c r="I45" s="73">
        <v>7.7370000000000008E-2</v>
      </c>
      <c r="J45" s="41">
        <f t="shared" si="2"/>
        <v>70202481.897380307</v>
      </c>
      <c r="K45" s="42">
        <f t="shared" si="3"/>
        <v>-6941307.8262240887</v>
      </c>
      <c r="M45" s="75"/>
      <c r="N45" s="34"/>
      <c r="O45" s="34"/>
      <c r="P45" s="34"/>
      <c r="Q45" s="34"/>
      <c r="R45" s="34"/>
      <c r="S45" s="34"/>
      <c r="T45" s="34"/>
      <c r="U45" s="34"/>
      <c r="V45" s="34"/>
      <c r="W45" s="34"/>
    </row>
    <row r="46" spans="1:23" s="8" customFormat="1" x14ac:dyDescent="0.25">
      <c r="B46" s="38" t="s">
        <v>26</v>
      </c>
      <c r="C46" s="39">
        <v>822933359.76427531</v>
      </c>
      <c r="D46" s="39">
        <v>861017527.89708662</v>
      </c>
      <c r="E46" s="39">
        <v>868275307.0984149</v>
      </c>
      <c r="F46" s="39">
        <f t="shared" si="0"/>
        <v>830191138.96560359</v>
      </c>
      <c r="G46" s="73">
        <v>7.7900000000000011E-2</v>
      </c>
      <c r="H46" s="40">
        <f t="shared" si="1"/>
        <v>64671889.725420527</v>
      </c>
      <c r="I46" s="73">
        <v>7.4900000000000008E-2</v>
      </c>
      <c r="J46" s="41">
        <f t="shared" si="2"/>
        <v>62181316.308523715</v>
      </c>
      <c r="K46" s="42">
        <f t="shared" si="3"/>
        <v>-2490573.4168968126</v>
      </c>
      <c r="M46" s="75"/>
      <c r="N46" s="34"/>
      <c r="O46" s="34"/>
      <c r="P46" s="34"/>
      <c r="Q46" s="34"/>
      <c r="R46" s="34"/>
      <c r="S46" s="34"/>
      <c r="T46" s="34"/>
      <c r="U46" s="34"/>
      <c r="V46" s="34"/>
      <c r="W46" s="34"/>
    </row>
    <row r="47" spans="1:23" s="8" customFormat="1" x14ac:dyDescent="0.25">
      <c r="B47" s="38" t="s">
        <v>27</v>
      </c>
      <c r="C47" s="39">
        <v>802911438.07000053</v>
      </c>
      <c r="D47" s="39">
        <v>868275307.0984149</v>
      </c>
      <c r="E47" s="39">
        <v>785460234.070889</v>
      </c>
      <c r="F47" s="39">
        <f t="shared" si="0"/>
        <v>720096365.04247463</v>
      </c>
      <c r="G47" s="73">
        <v>8.4239999999999995E-2</v>
      </c>
      <c r="H47" s="40">
        <f t="shared" si="1"/>
        <v>60660917.791178063</v>
      </c>
      <c r="I47" s="73">
        <v>8.584E-2</v>
      </c>
      <c r="J47" s="41">
        <f t="shared" si="2"/>
        <v>61813071.97524602</v>
      </c>
      <c r="K47" s="42">
        <f t="shared" si="3"/>
        <v>1152154.1840679571</v>
      </c>
      <c r="M47" s="75"/>
      <c r="N47" s="34"/>
      <c r="O47" s="34"/>
      <c r="P47" s="34"/>
      <c r="Q47" s="34"/>
      <c r="R47" s="34"/>
      <c r="S47" s="34"/>
      <c r="T47" s="34"/>
      <c r="U47" s="34"/>
      <c r="V47" s="34"/>
      <c r="W47" s="34"/>
    </row>
    <row r="48" spans="1:23" s="8" customFormat="1" x14ac:dyDescent="0.25">
      <c r="B48" s="38" t="s">
        <v>28</v>
      </c>
      <c r="C48" s="39">
        <v>782253575.3357023</v>
      </c>
      <c r="D48" s="39">
        <v>785460234.070889</v>
      </c>
      <c r="E48" s="39">
        <v>674331062.29575622</v>
      </c>
      <c r="F48" s="39">
        <f t="shared" si="0"/>
        <v>671124403.56056952</v>
      </c>
      <c r="G48" s="73">
        <v>8.9209999999999998E-2</v>
      </c>
      <c r="H48" s="40">
        <f t="shared" si="1"/>
        <v>59871008.041638404</v>
      </c>
      <c r="I48" s="73">
        <v>0.12059</v>
      </c>
      <c r="J48" s="41">
        <f t="shared" si="2"/>
        <v>80930891.825369075</v>
      </c>
      <c r="K48" s="42">
        <f t="shared" si="3"/>
        <v>21059883.783730671</v>
      </c>
      <c r="M48" s="75"/>
      <c r="N48" s="34"/>
      <c r="O48" s="34"/>
      <c r="P48" s="34"/>
      <c r="Q48" s="34"/>
      <c r="R48" s="34"/>
      <c r="S48" s="34"/>
      <c r="T48" s="34"/>
      <c r="U48" s="34"/>
      <c r="V48" s="34"/>
      <c r="W48" s="34"/>
    </row>
    <row r="49" spans="1:23" s="8" customFormat="1" x14ac:dyDescent="0.25">
      <c r="B49" s="38" t="s">
        <v>29</v>
      </c>
      <c r="C49" s="39">
        <v>682530587.38179278</v>
      </c>
      <c r="D49" s="39">
        <v>674331062.29575622</v>
      </c>
      <c r="E49" s="39">
        <v>699869426.26942778</v>
      </c>
      <c r="F49" s="39">
        <f t="shared" si="0"/>
        <v>708068951.35546434</v>
      </c>
      <c r="G49" s="73">
        <v>0.12235</v>
      </c>
      <c r="H49" s="40">
        <f t="shared" si="1"/>
        <v>86632236.198341057</v>
      </c>
      <c r="I49" s="73">
        <v>9.8549999999999999E-2</v>
      </c>
      <c r="J49" s="41">
        <f t="shared" si="2"/>
        <v>69780195.156081006</v>
      </c>
      <c r="K49" s="42">
        <f t="shared" si="3"/>
        <v>-16852041.042260051</v>
      </c>
      <c r="M49" s="75"/>
      <c r="N49" s="34"/>
      <c r="O49" s="34"/>
      <c r="P49" s="34"/>
      <c r="Q49" s="34"/>
      <c r="R49" s="34"/>
      <c r="S49" s="34"/>
      <c r="T49" s="34"/>
      <c r="U49" s="34"/>
      <c r="V49" s="34"/>
      <c r="W49" s="34"/>
    </row>
    <row r="50" spans="1:23" s="8" customFormat="1" x14ac:dyDescent="0.25">
      <c r="B50" s="38" t="s">
        <v>30</v>
      </c>
      <c r="C50" s="39">
        <v>692616487.37993956</v>
      </c>
      <c r="D50" s="39">
        <v>699869426.26942778</v>
      </c>
      <c r="E50" s="39">
        <v>781348434.13602448</v>
      </c>
      <c r="F50" s="39">
        <f t="shared" si="0"/>
        <v>774095495.24653625</v>
      </c>
      <c r="G50" s="73">
        <v>9.1980000000000006E-2</v>
      </c>
      <c r="H50" s="40">
        <f t="shared" si="1"/>
        <v>71201303.652776405</v>
      </c>
      <c r="I50" s="73">
        <v>7.4040000000000009E-2</v>
      </c>
      <c r="J50" s="41">
        <f t="shared" si="2"/>
        <v>57314030.46805355</v>
      </c>
      <c r="K50" s="42">
        <f t="shared" si="3"/>
        <v>-13887273.184722856</v>
      </c>
      <c r="M50" s="75"/>
      <c r="N50" s="34"/>
      <c r="O50" s="34"/>
      <c r="P50" s="34"/>
      <c r="Q50" s="34"/>
      <c r="R50" s="34"/>
      <c r="S50" s="34"/>
      <c r="T50" s="34"/>
      <c r="U50" s="34"/>
      <c r="V50" s="34"/>
      <c r="W50" s="34"/>
    </row>
    <row r="51" spans="1:23" s="8" customFormat="1" ht="30.75" thickBot="1" x14ac:dyDescent="0.3">
      <c r="B51" s="43" t="s">
        <v>31</v>
      </c>
      <c r="C51" s="44">
        <f>SUM(C39:C50)</f>
        <v>9231531662.6991978</v>
      </c>
      <c r="D51" s="44">
        <f>SUM(D39:D50)</f>
        <v>9278854425.6211128</v>
      </c>
      <c r="E51" s="44">
        <f>SUM(E39:E50)</f>
        <v>9209458232.7332573</v>
      </c>
      <c r="F51" s="44">
        <f>SUM(F39:F50)</f>
        <v>9162135469.8113441</v>
      </c>
      <c r="G51" s="45"/>
      <c r="H51" s="46">
        <f>SUM(H39:H50)</f>
        <v>850789240.07258797</v>
      </c>
      <c r="I51" s="45"/>
      <c r="J51" s="46">
        <f>SUM(J39:J50)</f>
        <v>833670695.09950292</v>
      </c>
      <c r="K51" s="47">
        <f>SUM(K39:K50)</f>
        <v>-17118544.973085247</v>
      </c>
      <c r="N51" s="34"/>
      <c r="O51" s="34"/>
      <c r="P51" s="34"/>
      <c r="Q51" s="34"/>
      <c r="R51" s="34"/>
      <c r="S51" s="34"/>
      <c r="T51" s="34"/>
      <c r="U51" s="34"/>
      <c r="V51" s="34"/>
      <c r="W51" s="34"/>
    </row>
    <row r="52" spans="1:23" s="8" customFormat="1" ht="14.25" x14ac:dyDescent="0.2">
      <c r="G52" s="3"/>
      <c r="H52" s="3"/>
      <c r="I52" s="3"/>
      <c r="J52" s="48"/>
      <c r="K52" s="49"/>
      <c r="N52" s="7"/>
      <c r="O52" s="50"/>
      <c r="P52" s="50"/>
      <c r="Q52" s="50"/>
      <c r="R52" s="50"/>
      <c r="S52" s="50"/>
      <c r="T52" s="50"/>
      <c r="U52" s="50"/>
      <c r="V52" s="50"/>
      <c r="W52" s="50"/>
    </row>
    <row r="53" spans="1:23" s="8" customFormat="1" hidden="1" x14ac:dyDescent="0.25">
      <c r="H53" s="34"/>
      <c r="I53" s="34"/>
      <c r="J53" s="34"/>
      <c r="K53" s="34"/>
      <c r="N53" s="7"/>
      <c r="O53" s="50"/>
      <c r="P53" s="50"/>
      <c r="Q53" s="50"/>
      <c r="R53" s="50"/>
      <c r="S53" s="50"/>
      <c r="T53" s="50"/>
      <c r="U53" s="50"/>
      <c r="V53" s="50"/>
      <c r="W53" s="50"/>
    </row>
    <row r="54" spans="1:23" s="8" customFormat="1" hidden="1" x14ac:dyDescent="0.25">
      <c r="H54" s="34"/>
      <c r="I54" s="34"/>
      <c r="J54" s="34"/>
      <c r="K54" s="34"/>
      <c r="N54" s="7"/>
      <c r="O54" s="50"/>
      <c r="P54" s="50"/>
      <c r="Q54" s="50"/>
      <c r="R54" s="50"/>
      <c r="S54" s="50"/>
      <c r="T54" s="50"/>
      <c r="U54" s="50"/>
      <c r="V54" s="50"/>
      <c r="W54" s="50"/>
    </row>
    <row r="55" spans="1:23" s="8" customFormat="1" hidden="1" x14ac:dyDescent="0.25">
      <c r="H55" s="34"/>
      <c r="I55" s="34"/>
      <c r="J55" s="34"/>
      <c r="K55" s="34"/>
      <c r="N55" s="7"/>
      <c r="O55" s="50"/>
      <c r="P55" s="50"/>
      <c r="Q55" s="50"/>
      <c r="R55" s="50"/>
      <c r="S55" s="50"/>
      <c r="T55" s="50"/>
      <c r="U55" s="50"/>
      <c r="V55" s="50"/>
      <c r="W55" s="50"/>
    </row>
    <row r="56" spans="1:23" s="8" customFormat="1" hidden="1" x14ac:dyDescent="0.25">
      <c r="H56" s="89"/>
      <c r="I56" s="89"/>
      <c r="J56" s="89"/>
      <c r="K56" s="51"/>
      <c r="N56" s="7"/>
      <c r="O56" s="50"/>
      <c r="P56" s="50"/>
      <c r="Q56" s="50"/>
      <c r="R56" s="50"/>
      <c r="S56" s="50"/>
      <c r="T56" s="50"/>
      <c r="U56" s="50"/>
      <c r="V56" s="50"/>
      <c r="W56" s="50"/>
    </row>
    <row r="57" spans="1:23" s="8" customFormat="1" x14ac:dyDescent="0.25">
      <c r="C57" s="89" t="s">
        <v>54</v>
      </c>
      <c r="D57" s="89"/>
      <c r="E57" s="89"/>
      <c r="F57" s="74">
        <f>IFERROR(F51/D18,0)</f>
        <v>1.0363128607822691</v>
      </c>
      <c r="N57" s="7"/>
      <c r="O57" s="50"/>
      <c r="P57" s="50"/>
      <c r="Q57" s="50"/>
      <c r="R57" s="50"/>
      <c r="S57" s="50"/>
      <c r="T57" s="50"/>
      <c r="U57" s="50"/>
      <c r="V57" s="50"/>
      <c r="W57" s="50"/>
    </row>
    <row r="58" spans="1:23" s="8" customFormat="1" ht="14.25" x14ac:dyDescent="0.2">
      <c r="N58" s="7"/>
      <c r="O58" s="50"/>
      <c r="P58" s="50"/>
      <c r="Q58" s="50"/>
      <c r="R58" s="50"/>
      <c r="S58" s="50"/>
      <c r="T58" s="50"/>
      <c r="U58" s="50"/>
      <c r="V58" s="50"/>
      <c r="W58" s="50"/>
    </row>
    <row r="59" spans="1:23" s="8" customFormat="1" x14ac:dyDescent="0.25">
      <c r="A59" s="8" t="s">
        <v>55</v>
      </c>
      <c r="B59" s="20" t="s">
        <v>56</v>
      </c>
      <c r="C59" s="13"/>
      <c r="K59" s="52"/>
      <c r="N59" s="7"/>
      <c r="O59" s="50"/>
      <c r="P59" s="50"/>
      <c r="Q59" s="50"/>
      <c r="R59" s="50"/>
      <c r="S59" s="50"/>
      <c r="T59" s="50"/>
      <c r="U59" s="50"/>
      <c r="V59" s="50"/>
      <c r="W59" s="50"/>
    </row>
    <row r="60" spans="1:23" s="8" customFormat="1" x14ac:dyDescent="0.25">
      <c r="B60" s="17"/>
      <c r="C60" s="13"/>
      <c r="K60" s="53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s="8" customFormat="1" x14ac:dyDescent="0.25">
      <c r="A61" s="54"/>
      <c r="B61" s="55" t="s">
        <v>57</v>
      </c>
      <c r="C61" s="56" t="s">
        <v>58</v>
      </c>
      <c r="D61" s="90" t="s">
        <v>59</v>
      </c>
      <c r="E61" s="90"/>
      <c r="F61" s="90"/>
      <c r="G61" s="90"/>
      <c r="H61" s="90"/>
      <c r="J61" s="5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s="8" customFormat="1" ht="30.75" customHeight="1" x14ac:dyDescent="0.25">
      <c r="A62" s="91" t="s">
        <v>60</v>
      </c>
      <c r="B62" s="92"/>
      <c r="C62" s="76">
        <v>-74264693.593523294</v>
      </c>
      <c r="D62" s="93"/>
      <c r="E62" s="94"/>
      <c r="F62" s="94"/>
      <c r="G62" s="94"/>
      <c r="H62" s="95"/>
      <c r="J62" s="5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s="8" customFormat="1" ht="28.5" x14ac:dyDescent="0.2">
      <c r="A63" s="58" t="s">
        <v>61</v>
      </c>
      <c r="B63" s="59" t="s">
        <v>62</v>
      </c>
      <c r="C63" s="76">
        <v>0</v>
      </c>
      <c r="D63" s="81" t="s">
        <v>84</v>
      </c>
      <c r="E63" s="81"/>
      <c r="F63" s="81"/>
      <c r="G63" s="81"/>
      <c r="H63" s="81"/>
      <c r="J63" s="5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s="8" customFormat="1" ht="28.5" x14ac:dyDescent="0.2">
      <c r="A64" s="58" t="s">
        <v>63</v>
      </c>
      <c r="B64" s="59" t="s">
        <v>64</v>
      </c>
      <c r="C64" s="76">
        <v>0</v>
      </c>
      <c r="D64" s="96" t="s">
        <v>84</v>
      </c>
      <c r="E64" s="97"/>
      <c r="F64" s="97"/>
      <c r="G64" s="97"/>
      <c r="H64" s="98"/>
      <c r="I64" s="10"/>
      <c r="J64" s="60"/>
      <c r="K64" s="10"/>
      <c r="L64" s="10"/>
      <c r="M64" s="10"/>
      <c r="N64" s="10"/>
      <c r="O64" s="10"/>
      <c r="P64" s="10"/>
    </row>
    <row r="65" spans="1:16" s="8" customFormat="1" ht="28.5" x14ac:dyDescent="0.2">
      <c r="A65" s="58" t="s">
        <v>65</v>
      </c>
      <c r="B65" s="59" t="s">
        <v>66</v>
      </c>
      <c r="C65" s="76">
        <v>-1595003</v>
      </c>
      <c r="D65" s="81"/>
      <c r="E65" s="81"/>
      <c r="F65" s="81"/>
      <c r="G65" s="81"/>
      <c r="H65" s="81"/>
      <c r="I65" s="10"/>
      <c r="J65" s="60"/>
      <c r="K65" s="10"/>
      <c r="L65" s="10"/>
      <c r="M65" s="10"/>
      <c r="N65" s="10"/>
      <c r="O65" s="10"/>
      <c r="P65" s="10"/>
    </row>
    <row r="66" spans="1:16" s="8" customFormat="1" ht="28.5" x14ac:dyDescent="0.2">
      <c r="A66" s="58" t="s">
        <v>67</v>
      </c>
      <c r="B66" s="59" t="s">
        <v>68</v>
      </c>
      <c r="C66" s="76">
        <v>3079022.8758475184</v>
      </c>
      <c r="D66" s="81"/>
      <c r="E66" s="81"/>
      <c r="F66" s="81"/>
      <c r="G66" s="81"/>
      <c r="H66" s="81"/>
      <c r="I66" s="10"/>
      <c r="J66" s="61"/>
      <c r="K66" s="10"/>
      <c r="L66" s="10"/>
      <c r="M66" s="10"/>
      <c r="N66" s="10"/>
      <c r="O66" s="10"/>
      <c r="P66" s="10"/>
    </row>
    <row r="67" spans="1:16" s="8" customFormat="1" ht="28.5" x14ac:dyDescent="0.2">
      <c r="A67" s="58" t="s">
        <v>69</v>
      </c>
      <c r="B67" s="59" t="s">
        <v>70</v>
      </c>
      <c r="C67" s="76">
        <v>0</v>
      </c>
      <c r="D67" s="81" t="s">
        <v>71</v>
      </c>
      <c r="E67" s="81"/>
      <c r="F67" s="81"/>
      <c r="G67" s="81"/>
      <c r="H67" s="81"/>
      <c r="I67" s="10"/>
      <c r="J67" s="61"/>
      <c r="K67" s="10"/>
      <c r="L67" s="10"/>
      <c r="M67" s="10"/>
      <c r="N67" s="10"/>
      <c r="O67" s="10"/>
      <c r="P67" s="10"/>
    </row>
    <row r="68" spans="1:16" s="8" customFormat="1" ht="28.5" x14ac:dyDescent="0.2">
      <c r="A68" s="58" t="s">
        <v>72</v>
      </c>
      <c r="B68" s="59" t="s">
        <v>73</v>
      </c>
      <c r="C68" s="76">
        <v>0</v>
      </c>
      <c r="D68" s="81" t="s">
        <v>71</v>
      </c>
      <c r="E68" s="81"/>
      <c r="F68" s="81"/>
      <c r="G68" s="81"/>
      <c r="H68" s="81"/>
      <c r="I68" s="10"/>
      <c r="J68" s="61"/>
      <c r="K68" s="10"/>
      <c r="L68" s="10"/>
      <c r="M68" s="10"/>
      <c r="N68" s="10"/>
      <c r="O68" s="10"/>
      <c r="P68" s="10"/>
    </row>
    <row r="69" spans="1:16" s="8" customFormat="1" ht="45" customHeight="1" x14ac:dyDescent="0.2">
      <c r="A69" s="58">
        <v>4</v>
      </c>
      <c r="B69" s="59" t="s">
        <v>74</v>
      </c>
      <c r="C69" s="76">
        <v>3542615.9334504604</v>
      </c>
      <c r="D69" s="81" t="s">
        <v>85</v>
      </c>
      <c r="E69" s="81"/>
      <c r="F69" s="81"/>
      <c r="G69" s="81"/>
      <c r="H69" s="81"/>
      <c r="I69" s="10"/>
      <c r="J69" s="61"/>
      <c r="K69" s="10"/>
      <c r="L69" s="10"/>
      <c r="M69" s="10"/>
      <c r="N69" s="10"/>
      <c r="O69" s="10"/>
      <c r="P69" s="10"/>
    </row>
    <row r="70" spans="1:16" s="8" customFormat="1" ht="28.5" x14ac:dyDescent="0.2">
      <c r="A70" s="58">
        <v>5</v>
      </c>
      <c r="B70" s="59" t="s">
        <v>75</v>
      </c>
      <c r="C70" s="76">
        <v>50366169.329999998</v>
      </c>
      <c r="D70" s="81" t="s">
        <v>86</v>
      </c>
      <c r="E70" s="81"/>
      <c r="F70" s="81"/>
      <c r="G70" s="81"/>
      <c r="H70" s="81"/>
      <c r="I70" s="10"/>
      <c r="J70" s="61"/>
      <c r="K70" s="10"/>
      <c r="L70" s="10"/>
      <c r="M70" s="10"/>
      <c r="N70" s="10"/>
      <c r="O70" s="10"/>
      <c r="P70" s="10"/>
    </row>
    <row r="71" spans="1:16" s="8" customFormat="1" ht="28.5" x14ac:dyDescent="0.2">
      <c r="A71" s="62">
        <v>6</v>
      </c>
      <c r="B71" s="63" t="s">
        <v>76</v>
      </c>
      <c r="C71" s="76">
        <v>0</v>
      </c>
      <c r="D71" s="81" t="s">
        <v>71</v>
      </c>
      <c r="E71" s="81"/>
      <c r="F71" s="81"/>
      <c r="G71" s="81"/>
      <c r="H71" s="81"/>
      <c r="J71" s="7"/>
    </row>
    <row r="72" spans="1:16" s="8" customFormat="1" ht="13.9" customHeight="1" x14ac:dyDescent="0.2">
      <c r="A72" s="62">
        <v>7</v>
      </c>
      <c r="B72" s="64" t="s">
        <v>77</v>
      </c>
      <c r="C72" s="76">
        <v>6122800.0583344698</v>
      </c>
      <c r="D72" s="81"/>
      <c r="E72" s="81"/>
      <c r="F72" s="81"/>
      <c r="G72" s="81"/>
      <c r="H72" s="81"/>
    </row>
    <row r="73" spans="1:16" s="8" customFormat="1" ht="14.25" x14ac:dyDescent="0.2">
      <c r="A73" s="62">
        <v>8</v>
      </c>
      <c r="B73" s="64" t="s">
        <v>78</v>
      </c>
      <c r="C73" s="76"/>
      <c r="D73" s="81"/>
      <c r="E73" s="81"/>
      <c r="F73" s="81"/>
      <c r="G73" s="81"/>
      <c r="H73" s="81"/>
    </row>
    <row r="74" spans="1:16" s="8" customFormat="1" ht="14.25" x14ac:dyDescent="0.2">
      <c r="A74" s="62">
        <v>9</v>
      </c>
      <c r="B74" s="65"/>
      <c r="C74" s="76"/>
      <c r="D74" s="81"/>
      <c r="E74" s="81"/>
      <c r="F74" s="81"/>
      <c r="G74" s="81"/>
      <c r="H74" s="81"/>
    </row>
    <row r="75" spans="1:16" s="8" customFormat="1" ht="30" x14ac:dyDescent="0.25">
      <c r="A75" s="8" t="s">
        <v>79</v>
      </c>
      <c r="B75" s="27" t="s">
        <v>80</v>
      </c>
      <c r="C75" s="77">
        <f>SUM(C62:C74)</f>
        <v>-12749088.395890847</v>
      </c>
      <c r="D75" s="66"/>
      <c r="E75" s="66"/>
      <c r="F75" s="66"/>
      <c r="G75" s="66"/>
    </row>
    <row r="76" spans="1:16" s="8" customFormat="1" ht="30" x14ac:dyDescent="0.25">
      <c r="B76" s="67" t="s">
        <v>81</v>
      </c>
      <c r="C76" s="78">
        <f>K51</f>
        <v>-17118544.973085247</v>
      </c>
      <c r="D76" s="66"/>
      <c r="E76" s="66"/>
      <c r="F76" s="66"/>
      <c r="G76" s="66"/>
    </row>
    <row r="77" spans="1:16" s="8" customFormat="1" x14ac:dyDescent="0.25">
      <c r="B77" s="68" t="s">
        <v>82</v>
      </c>
      <c r="C77" s="79">
        <f>C75-C76</f>
        <v>4369456.5771944001</v>
      </c>
    </row>
    <row r="78" spans="1:16" s="8" customFormat="1" ht="30.75" thickBot="1" x14ac:dyDescent="0.3">
      <c r="B78" s="68" t="s">
        <v>83</v>
      </c>
      <c r="C78" s="80">
        <f>IF(ISERROR(C77/J51),0,C77/J51)</f>
        <v>5.2412260654944613E-3</v>
      </c>
      <c r="D78" s="69" t="str">
        <f>IF(AND(C78&lt;0.01,C78&gt;-0.01),"","Unresolved differences of greater than + or - 1% should be explained")</f>
        <v/>
      </c>
      <c r="F78" s="10"/>
      <c r="G78" s="21"/>
      <c r="H78" s="21"/>
      <c r="I78" s="21"/>
      <c r="J78" s="21"/>
      <c r="K78" s="21"/>
    </row>
    <row r="79" spans="1:16" s="8" customFormat="1" ht="15.75" thickTop="1" x14ac:dyDescent="0.25">
      <c r="B79" s="13"/>
      <c r="C79" s="70"/>
      <c r="D79" s="71"/>
      <c r="G79" s="10"/>
    </row>
    <row r="80" spans="1:16" s="8" customFormat="1" x14ac:dyDescent="0.25">
      <c r="B80" s="13"/>
      <c r="C80" s="70"/>
      <c r="D80" s="72"/>
    </row>
  </sheetData>
  <mergeCells count="21">
    <mergeCell ref="D65:H65"/>
    <mergeCell ref="B13:C13"/>
    <mergeCell ref="E13:F13"/>
    <mergeCell ref="B19:H19"/>
    <mergeCell ref="B25:F25"/>
    <mergeCell ref="H56:J56"/>
    <mergeCell ref="C57:E57"/>
    <mergeCell ref="D61:H61"/>
    <mergeCell ref="A62:B62"/>
    <mergeCell ref="D62:H62"/>
    <mergeCell ref="D63:H63"/>
    <mergeCell ref="D64:H64"/>
    <mergeCell ref="D72:H72"/>
    <mergeCell ref="D73:H73"/>
    <mergeCell ref="D74:H74"/>
    <mergeCell ref="D66:H66"/>
    <mergeCell ref="D67:H67"/>
    <mergeCell ref="D68:H68"/>
    <mergeCell ref="D69:H69"/>
    <mergeCell ref="D70:H70"/>
    <mergeCell ref="D71:H71"/>
  </mergeCells>
  <dataValidations disablePrompts="1" count="1">
    <dataValidation type="list" sqref="C23" xr:uid="{00000000-0002-0000-0000-000000000000}">
      <formula1>"1st Estimate, 2nd Estimate, Actual"</formula1>
    </dataValidation>
  </dataValidations>
  <pageMargins left="0.70866141732283472" right="0.70866141732283472" top="1.7322834645669292" bottom="0.74803149606299213" header="0.51181102362204722" footer="0.51181102362204722"/>
  <pageSetup scale="49" fitToHeight="0" orientation="landscape" r:id="rId1"/>
  <headerFooter scaleWithDoc="0">
    <oddHeader>&amp;R&amp;7Toronto Hydro-Electric System Limited
EB-2018-0165
Interrogatory Responses
&amp;"-,Bold"U-STAFF-197
Appendix A&amp;"-,Regular"
FILED:  June 11, 2018
Page &amp;P of &amp;N</oddHeader>
  </headerFooter>
  <rowBreaks count="1" manualBreakCount="1">
    <brk id="58" max="16383" man="1"/>
  </rowBreaks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861981-CC85-4905-A7AD-671453D6CD9C}"/>
</file>

<file path=customXml/itemProps2.xml><?xml version="1.0" encoding="utf-8"?>
<ds:datastoreItem xmlns:ds="http://schemas.openxmlformats.org/officeDocument/2006/customXml" ds:itemID="{F0A204DC-5B9C-4FAC-AB8D-3A33AC60A2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70495A-F624-443A-A79C-794DCB476C45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sharepoint/v3/field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2f68b52-648b-46a0-8463-d3282342a49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 TEMPLATE-OEB COPY</vt:lpstr>
      <vt:lpstr>'GA TEMPLATE-OEB COPY'!Print_Titles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Janandre Lamprecht</dc:creator>
  <cp:lastModifiedBy>Elissar El-hage</cp:lastModifiedBy>
  <cp:lastPrinted>2019-06-11T14:16:19Z</cp:lastPrinted>
  <dcterms:created xsi:type="dcterms:W3CDTF">2018-06-28T12:37:49Z</dcterms:created>
  <dcterms:modified xsi:type="dcterms:W3CDTF">2019-06-11T14:16:27Z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