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3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Tx19-23/Prefiled Evidence/"/>
    </mc:Choice>
  </mc:AlternateContent>
  <bookViews>
    <workbookView xWindow="-15" yWindow="165" windowWidth="14400" windowHeight="12870"/>
  </bookViews>
  <sheets>
    <sheet name="Sheet1" sheetId="1" r:id="rId1"/>
  </sheets>
  <externalReferences>
    <externalReference r:id="rId2"/>
  </externalReferences>
  <definedNames>
    <definedName name="EBNUMBER">'[1]LDC Info'!$E$16</definedName>
    <definedName name="RebaseYear">'[1]LDC Info'!$E$28</definedName>
    <definedName name="TestYear">'[1]LDC Info'!$E$24</definedName>
    <definedName name="Z_65C60B05_D514_4EB4_8EBA_12E98BEBD042_.wvu.Rows" localSheetId="0" hidden="1">Sheet1!$1:$7</definedName>
    <definedName name="Z_BD241B22_9ECA_46A9_9E7E_A31F86F3A9AA_.wvu.Rows" localSheetId="0" hidden="1">Sheet1!$1:$7</definedName>
  </definedNames>
  <calcPr calcId="162913"/>
  <customWorkbookViews>
    <customWorkbookView name="QURESHI Muhammad - Personal View" guid="{C7C953D5-A79B-4066-8A16-AAEF460AF856}" mergeInterval="0" personalView="1" maximized="1" xWindow="-8" yWindow="-8" windowWidth="1936" windowHeight="1056" activeSheetId="1"/>
    <customWorkbookView name="LEE Julie(Qiu Ling) - Personal View" guid="{65C60B05-D514-4EB4-8EBA-12E98BEBD042}" mergeInterval="0" personalView="1" maximized="1" windowWidth="1920" windowHeight="821" activeSheetId="1"/>
    <customWorkbookView name="ZBARCEA Alex - Personal View" guid="{579758C1-EF63-461B-91C4-9150719D5A34}" mergeInterval="0" personalView="1" maximized="1" windowWidth="1920" windowHeight="1014" activeSheetId="1"/>
    <customWorkbookView name="SMITH Jeffrey - Personal View" guid="{BD241B22-9ECA-46A9-9E7E-A31F86F3A9AA}" mergeInterval="0" personalView="1" maximized="1" xWindow="-535" yWindow="-1359" windowWidth="2341" windowHeight="1368" activeSheetId="1"/>
  </customWorkbookViews>
</workbook>
</file>

<file path=xl/calcChain.xml><?xml version="1.0" encoding="utf-8"?>
<calcChain xmlns="http://schemas.openxmlformats.org/spreadsheetml/2006/main">
  <c r="G27" i="1" l="1"/>
  <c r="G26" i="1"/>
  <c r="G28" i="1" l="1"/>
  <c r="D35" i="1"/>
  <c r="J27" i="1" l="1"/>
  <c r="H27" i="1"/>
  <c r="J26" i="1"/>
  <c r="H26" i="1"/>
  <c r="I15" i="1" l="1"/>
  <c r="F27" i="1" l="1"/>
  <c r="D27" i="1"/>
  <c r="F26" i="1"/>
  <c r="D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E33" i="1"/>
  <c r="D33" i="1"/>
  <c r="F13" i="1"/>
  <c r="I26" i="1" l="1"/>
  <c r="I27" i="1"/>
  <c r="K27" i="1"/>
  <c r="D28" i="1"/>
  <c r="F28" i="1"/>
  <c r="J28" i="1"/>
  <c r="H28" i="1"/>
  <c r="K26" i="1"/>
  <c r="K28" i="1" l="1"/>
  <c r="I28" i="1"/>
</calcChain>
</file>

<file path=xl/sharedStrings.xml><?xml version="1.0" encoding="utf-8"?>
<sst xmlns="http://schemas.openxmlformats.org/spreadsheetml/2006/main" count="74" uniqueCount="60">
  <si>
    <t>File Number:</t>
  </si>
  <si>
    <t>Exhibit:</t>
  </si>
  <si>
    <t>Tab:</t>
  </si>
  <si>
    <t>Schedule:</t>
  </si>
  <si>
    <t>Page:</t>
  </si>
  <si>
    <t>Date:</t>
  </si>
  <si>
    <t>Appendix 2-M</t>
  </si>
  <si>
    <t>Regulatory Cost Schedule</t>
  </si>
  <si>
    <t>Regulatory Cost Category</t>
  </si>
  <si>
    <t>USoA Account</t>
  </si>
  <si>
    <t>USoA Account Balance</t>
  </si>
  <si>
    <t>Annual % Change</t>
  </si>
  <si>
    <t>(A)</t>
  </si>
  <si>
    <t>(B)</t>
  </si>
  <si>
    <t>(C )</t>
  </si>
  <si>
    <t>(D)</t>
  </si>
  <si>
    <t>(E)</t>
  </si>
  <si>
    <t>(F)</t>
  </si>
  <si>
    <t>(G)</t>
  </si>
  <si>
    <t>(H) = [(G)-(F)]/(F)</t>
  </si>
  <si>
    <t>(I)</t>
  </si>
  <si>
    <t>(J) = [(I)-(G)]/(G)</t>
  </si>
  <si>
    <t>OEB Annual Assessment</t>
  </si>
  <si>
    <t>OEB Section 30 Costs (Applicant-originated)</t>
  </si>
  <si>
    <t>OEB Section 30 Costs (OEB-initiated)</t>
  </si>
  <si>
    <t>Expert Witness costs for regulatory matters</t>
  </si>
  <si>
    <t>Legal costs for regulatory matters</t>
  </si>
  <si>
    <t>Consultants' costs for regulatory matters</t>
  </si>
  <si>
    <t>Operating expenses associated with staff resources allocated to regulatory matters</t>
  </si>
  <si>
    <t>Other regulatory agency fees or assessments</t>
  </si>
  <si>
    <t>Any other costs for regulatory matters (please define)</t>
  </si>
  <si>
    <t>Intervenor costs</t>
  </si>
  <si>
    <t>Total</t>
  </si>
  <si>
    <t>Historical Year(s)</t>
  </si>
  <si>
    <t>Legal costs</t>
  </si>
  <si>
    <t>Notes:</t>
  </si>
  <si>
    <t>1</t>
  </si>
  <si>
    <t>2</t>
  </si>
  <si>
    <t>Where a category's costs include both one-time and ongoing costs, the applicant should prove a separate breakdown between one-time and ongoing costs.</t>
  </si>
  <si>
    <t>3</t>
  </si>
  <si>
    <t>Sum of all ongoing costs identified in rows 1 to 11 inclusive.</t>
  </si>
  <si>
    <t>4</t>
  </si>
  <si>
    <t>Sum of all one-time costs identified in rows 1 to 11 inclusive.</t>
  </si>
  <si>
    <r>
      <t xml:space="preserve">Ongoing or One-time Cost? </t>
    </r>
    <r>
      <rPr>
        <b/>
        <vertAlign val="superscript"/>
        <sz val="10"/>
        <rFont val="Arial"/>
        <family val="2"/>
      </rPr>
      <t>2</t>
    </r>
  </si>
  <si>
    <r>
      <t xml:space="preserve">Operating expenses associated with other resources allocated to regulatory matters </t>
    </r>
    <r>
      <rPr>
        <vertAlign val="superscript"/>
        <sz val="10"/>
        <rFont val="Arial"/>
        <family val="2"/>
      </rPr>
      <t>1</t>
    </r>
  </si>
  <si>
    <r>
      <t xml:space="preserve">Sub-total - Ongoing Costs </t>
    </r>
    <r>
      <rPr>
        <vertAlign val="superscript"/>
        <sz val="10"/>
        <rFont val="Arial"/>
        <family val="2"/>
      </rPr>
      <t>3</t>
    </r>
  </si>
  <si>
    <r>
      <t xml:space="preserve">Sub-total - One-time Costs </t>
    </r>
    <r>
      <rPr>
        <vertAlign val="superscript"/>
        <sz val="10"/>
        <rFont val="Arial"/>
        <family val="2"/>
      </rPr>
      <t>4</t>
    </r>
  </si>
  <si>
    <r>
      <t xml:space="preserve">Please fill out the following table for all </t>
    </r>
    <r>
      <rPr>
        <b/>
        <u/>
        <sz val="10"/>
        <rFont val="Arial"/>
        <family val="2"/>
      </rPr>
      <t>one-time</t>
    </r>
    <r>
      <rPr>
        <b/>
        <sz val="10"/>
        <rFont val="Arial"/>
        <family val="2"/>
      </rPr>
      <t xml:space="preserve"> costs related to this cost of service application to be amortized over the test year plus the IRM period.</t>
    </r>
  </si>
  <si>
    <t>One-Time</t>
  </si>
  <si>
    <t>On-Going</t>
  </si>
  <si>
    <t>On-going</t>
  </si>
  <si>
    <t>Expert Witness costs/Consultants' costs</t>
  </si>
  <si>
    <t xml:space="preserve">Please identify the resources involved. Resources involved include printing, training, and other.  </t>
  </si>
  <si>
    <t>Most Current Actuals Year 2018</t>
  </si>
  <si>
    <t>2019 Bridge Year</t>
  </si>
  <si>
    <t>2020 Test Year</t>
  </si>
  <si>
    <t>-</t>
  </si>
  <si>
    <t>F</t>
  </si>
  <si>
    <t>Attachment 1</t>
  </si>
  <si>
    <t>EB-2019-0082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</si>
</sst>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&quot;$&quot;* #,##0_-;\-&quot;$&quot;* #,##0_-;_-&quot;$&quot;* &quot;-&quot;??_-;_-@_-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rgb="FFDCE6F1"/>
        <bgColor rgb="FF000000"/>
      </patternFill>
    </fill>
    <fill>
      <patternFill patternType="lightDown">
        <fgColor rgb="FF000000"/>
        <bgColor rgb="FFBFBFBF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5" xfId="0" quotePrefix="1" applyFont="1" applyFill="1" applyBorder="1" applyAlignment="1" applyProtection="1">
      <alignment horizontal="center"/>
      <protection locked="0"/>
    </xf>
    <xf numFmtId="0" fontId="6" fillId="0" borderId="6" xfId="0" quotePrefix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 vertical="top"/>
      <protection locked="0"/>
    </xf>
    <xf numFmtId="0" fontId="6" fillId="0" borderId="5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164" fontId="6" fillId="2" borderId="5" xfId="1" applyNumberFormat="1" applyFont="1" applyFill="1" applyBorder="1" applyAlignment="1" applyProtection="1">
      <alignment vertical="top"/>
      <protection locked="0"/>
    </xf>
    <xf numFmtId="10" fontId="6" fillId="0" borderId="5" xfId="2" applyNumberFormat="1" applyFont="1" applyFill="1" applyBorder="1" applyAlignment="1" applyProtection="1">
      <alignment vertical="top"/>
      <protection locked="0"/>
    </xf>
    <xf numFmtId="10" fontId="6" fillId="0" borderId="6" xfId="2" applyNumberFormat="1" applyFont="1" applyFill="1" applyBorder="1" applyAlignment="1" applyProtection="1">
      <alignment vertical="top"/>
      <protection locked="0"/>
    </xf>
    <xf numFmtId="0" fontId="2" fillId="0" borderId="7" xfId="0" applyFont="1" applyFill="1" applyBorder="1" applyAlignment="1" applyProtection="1">
      <alignment horizontal="center" vertical="top"/>
      <protection locked="0"/>
    </xf>
    <xf numFmtId="0" fontId="6" fillId="2" borderId="8" xfId="0" applyFont="1" applyFill="1" applyBorder="1" applyAlignment="1" applyProtection="1">
      <alignment vertical="top"/>
      <protection locked="0"/>
    </xf>
    <xf numFmtId="164" fontId="6" fillId="2" borderId="8" xfId="1" applyNumberFormat="1" applyFont="1" applyFill="1" applyBorder="1" applyAlignment="1" applyProtection="1">
      <alignment vertical="top"/>
      <protection locked="0"/>
    </xf>
    <xf numFmtId="10" fontId="6" fillId="0" borderId="8" xfId="2" applyNumberFormat="1" applyFont="1" applyFill="1" applyBorder="1" applyAlignment="1" applyProtection="1">
      <alignment vertical="top"/>
      <protection locked="0"/>
    </xf>
    <xf numFmtId="10" fontId="6" fillId="0" borderId="9" xfId="2" applyNumberFormat="1" applyFont="1" applyFill="1" applyBorder="1" applyAlignment="1" applyProtection="1">
      <alignment vertical="top"/>
      <protection locked="0"/>
    </xf>
    <xf numFmtId="0" fontId="2" fillId="0" borderId="10" xfId="0" applyFont="1" applyFill="1" applyBorder="1" applyAlignment="1" applyProtection="1">
      <alignment horizontal="center" vertical="top"/>
      <protection locked="0"/>
    </xf>
    <xf numFmtId="0" fontId="6" fillId="0" borderId="1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vertical="top"/>
      <protection locked="0"/>
    </xf>
    <xf numFmtId="164" fontId="6" fillId="0" borderId="11" xfId="1" applyNumberFormat="1" applyFont="1" applyFill="1" applyBorder="1" applyAlignment="1" applyProtection="1">
      <alignment vertical="top"/>
      <protection locked="0"/>
    </xf>
    <xf numFmtId="10" fontId="6" fillId="0" borderId="11" xfId="2" applyNumberFormat="1" applyFont="1" applyFill="1" applyBorder="1" applyAlignment="1" applyProtection="1">
      <alignment vertical="top"/>
      <protection locked="0"/>
    </xf>
    <xf numFmtId="10" fontId="6" fillId="0" borderId="12" xfId="2" applyNumberFormat="1" applyFont="1" applyFill="1" applyBorder="1" applyAlignment="1" applyProtection="1">
      <alignment vertical="top"/>
      <protection locked="0"/>
    </xf>
    <xf numFmtId="0" fontId="2" fillId="0" borderId="13" xfId="0" applyFont="1" applyFill="1" applyBorder="1" applyAlignment="1" applyProtection="1">
      <alignment horizontal="center" vertical="top"/>
      <protection locked="0"/>
    </xf>
    <xf numFmtId="0" fontId="6" fillId="0" borderId="14" xfId="0" applyFont="1" applyFill="1" applyBorder="1" applyAlignment="1" applyProtection="1">
      <alignment vertical="top" wrapText="1"/>
      <protection locked="0"/>
    </xf>
    <xf numFmtId="0" fontId="6" fillId="4" borderId="14" xfId="0" applyFont="1" applyFill="1" applyBorder="1" applyAlignment="1" applyProtection="1">
      <alignment vertical="top"/>
      <protection locked="0"/>
    </xf>
    <xf numFmtId="164" fontId="6" fillId="0" borderId="14" xfId="1" applyNumberFormat="1" applyFont="1" applyFill="1" applyBorder="1" applyAlignment="1" applyProtection="1">
      <alignment vertical="top"/>
      <protection locked="0"/>
    </xf>
    <xf numFmtId="10" fontId="6" fillId="0" borderId="14" xfId="2" applyNumberFormat="1" applyFont="1" applyFill="1" applyBorder="1" applyAlignment="1" applyProtection="1">
      <alignment vertical="top"/>
      <protection locked="0"/>
    </xf>
    <xf numFmtId="10" fontId="6" fillId="0" borderId="15" xfId="2" applyNumberFormat="1" applyFont="1" applyFill="1" applyBorder="1" applyAlignment="1" applyProtection="1">
      <alignment vertical="top"/>
      <protection locked="0"/>
    </xf>
    <xf numFmtId="0" fontId="2" fillId="0" borderId="16" xfId="0" applyFont="1" applyFill="1" applyBorder="1" applyAlignment="1" applyProtection="1">
      <alignment horizontal="center" vertical="top"/>
      <protection locked="0"/>
    </xf>
    <xf numFmtId="0" fontId="6" fillId="0" borderId="17" xfId="0" applyFont="1" applyFill="1" applyBorder="1" applyAlignment="1" applyProtection="1">
      <alignment vertical="top" wrapText="1"/>
      <protection locked="0"/>
    </xf>
    <xf numFmtId="0" fontId="6" fillId="4" borderId="17" xfId="0" applyFont="1" applyFill="1" applyBorder="1" applyAlignment="1" applyProtection="1">
      <alignment vertical="top"/>
      <protection locked="0"/>
    </xf>
    <xf numFmtId="164" fontId="6" fillId="0" borderId="17" xfId="1" applyNumberFormat="1" applyFont="1" applyFill="1" applyBorder="1" applyAlignment="1" applyProtection="1">
      <alignment vertical="top"/>
      <protection locked="0"/>
    </xf>
    <xf numFmtId="10" fontId="6" fillId="0" borderId="17" xfId="2" applyNumberFormat="1" applyFont="1" applyFill="1" applyBorder="1" applyAlignment="1" applyProtection="1">
      <alignment vertical="top"/>
      <protection locked="0"/>
    </xf>
    <xf numFmtId="10" fontId="6" fillId="0" borderId="18" xfId="2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Border="1" applyProtection="1">
      <protection locked="0"/>
    </xf>
    <xf numFmtId="0" fontId="2" fillId="5" borderId="1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4" fillId="0" borderId="20" xfId="0" applyFont="1" applyFill="1" applyBorder="1" applyAlignment="1" applyProtection="1">
      <alignment vertical="top" wrapText="1"/>
      <protection locked="0"/>
    </xf>
    <xf numFmtId="0" fontId="4" fillId="0" borderId="5" xfId="0" applyFont="1" applyFill="1" applyBorder="1" applyAlignment="1" applyProtection="1">
      <alignment vertical="top" wrapText="1"/>
      <protection locked="0"/>
    </xf>
    <xf numFmtId="0" fontId="6" fillId="0" borderId="21" xfId="0" applyFont="1" applyFill="1" applyBorder="1" applyAlignment="1" applyProtection="1">
      <alignment vertical="top" wrapText="1"/>
      <protection locked="0"/>
    </xf>
    <xf numFmtId="0" fontId="5" fillId="0" borderId="0" xfId="0" quotePrefix="1" applyFont="1" applyFill="1" applyBorder="1" applyAlignment="1" applyProtection="1">
      <alignment horizontal="center"/>
      <protection locked="0"/>
    </xf>
    <xf numFmtId="165" fontId="6" fillId="2" borderId="1" xfId="0" applyNumberFormat="1" applyFont="1" applyFill="1" applyBorder="1" applyAlignment="1" applyProtection="1">
      <alignment horizontal="right" vertical="center"/>
      <protection locked="0"/>
    </xf>
    <xf numFmtId="165" fontId="6" fillId="2" borderId="10" xfId="0" applyNumberFormat="1" applyFont="1" applyFill="1" applyBorder="1" applyAlignment="1" applyProtection="1">
      <alignment horizontal="right" vertical="center"/>
      <protection locked="0"/>
    </xf>
    <xf numFmtId="165" fontId="6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23" xfId="0" applyFont="1" applyFill="1" applyBorder="1" applyAlignment="1" applyProtection="1">
      <alignment horizontal="center" vertical="top"/>
      <protection locked="0"/>
    </xf>
    <xf numFmtId="165" fontId="6" fillId="2" borderId="23" xfId="0" applyNumberFormat="1" applyFont="1" applyFill="1" applyBorder="1" applyAlignment="1" applyProtection="1">
      <alignment horizontal="right" vertical="center"/>
      <protection locked="0"/>
    </xf>
    <xf numFmtId="0" fontId="4" fillId="3" borderId="5" xfId="0" applyFont="1" applyFill="1" applyBorder="1" applyAlignment="1" applyProtection="1">
      <alignment vertical="top"/>
      <protection locked="0"/>
    </xf>
    <xf numFmtId="0" fontId="4" fillId="3" borderId="8" xfId="0" applyFont="1" applyFill="1" applyBorder="1" applyAlignment="1" applyProtection="1">
      <alignment vertical="top"/>
      <protection locked="0"/>
    </xf>
    <xf numFmtId="0" fontId="4" fillId="0" borderId="8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Protection="1">
      <protection locked="0"/>
    </xf>
    <xf numFmtId="0" fontId="6" fillId="0" borderId="5" xfId="0" quotePrefix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64" fontId="6" fillId="2" borderId="5" xfId="1" applyNumberFormat="1" applyFont="1" applyFill="1" applyBorder="1" applyAlignment="1" applyProtection="1">
      <alignment horizontal="center" vertical="top"/>
      <protection locked="0"/>
    </xf>
    <xf numFmtId="164" fontId="6" fillId="2" borderId="8" xfId="1" applyNumberFormat="1" applyFont="1" applyFill="1" applyBorder="1" applyAlignment="1" applyProtection="1">
      <alignment horizontal="center" vertical="top"/>
      <protection locked="0"/>
    </xf>
    <xf numFmtId="164" fontId="6" fillId="0" borderId="11" xfId="1" applyNumberFormat="1" applyFont="1" applyFill="1" applyBorder="1" applyAlignment="1" applyProtection="1">
      <alignment horizontal="center" vertical="top"/>
      <protection locked="0"/>
    </xf>
    <xf numFmtId="164" fontId="6" fillId="0" borderId="14" xfId="1" applyNumberFormat="1" applyFont="1" applyFill="1" applyBorder="1" applyAlignment="1" applyProtection="1">
      <alignment horizontal="center" vertical="top"/>
      <protection locked="0"/>
    </xf>
    <xf numFmtId="164" fontId="6" fillId="0" borderId="17" xfId="1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37" fontId="6" fillId="2" borderId="10" xfId="0" applyNumberFormat="1" applyFont="1" applyFill="1" applyBorder="1" applyAlignment="1" applyProtection="1">
      <alignment horizontal="right" vertical="center"/>
      <protection locked="0"/>
    </xf>
    <xf numFmtId="37" fontId="6" fillId="2" borderId="23" xfId="0" applyNumberFormat="1" applyFont="1" applyFill="1" applyBorder="1" applyAlignment="1" applyProtection="1">
      <alignment horizontal="right" vertical="center"/>
      <protection locked="0"/>
    </xf>
    <xf numFmtId="37" fontId="6" fillId="2" borderId="7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/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2" borderId="22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left" vertical="top"/>
      <protection locked="0"/>
    </xf>
    <xf numFmtId="14" fontId="4" fillId="2" borderId="0" xfId="0" applyNumberFormat="1" applyFont="1" applyFill="1" applyBorder="1" applyAlignment="1" applyProtection="1">
      <alignment horizontal="left" vertical="top"/>
      <protection locked="0"/>
    </xf>
    <xf numFmtId="0" fontId="0" fillId="0" borderId="24" xfId="0" applyBorder="1"/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6" fillId="0" borderId="4" xfId="0" quotePrefix="1" applyFont="1" applyFill="1" applyBorder="1" applyAlignment="1" applyProtection="1">
      <alignment horizontal="center"/>
      <protection locked="0"/>
    </xf>
    <xf numFmtId="0" fontId="6" fillId="0" borderId="5" xfId="0" quotePrefix="1" applyFont="1" applyFill="1" applyBorder="1" applyAlignment="1" applyProtection="1">
      <alignment horizontal="center"/>
      <protection locked="0"/>
    </xf>
    <xf numFmtId="0" fontId="0" fillId="0" borderId="25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.xml"/><Relationship Id="rId5" Type="http://schemas.openxmlformats.org/officeDocument/2006/relationships/sharedStrings" Target="sharedStrings.xml"/><Relationship Id="rId10" Type="http://schemas.openxmlformats.org/officeDocument/2006/relationships/revisionHeaders" Target="revisions/revisionHeader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9191$/SynchFolder/Documents/References/2018_Filing_Requirements_Chapter2_Appendices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2018</v>
          </cell>
        </row>
        <row r="28">
          <cell r="E28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7.xml"/><Relationship Id="rId13" Type="http://schemas.openxmlformats.org/officeDocument/2006/relationships/revisionLog" Target="revisionLog12.xml"/><Relationship Id="rId18" Type="http://schemas.openxmlformats.org/officeDocument/2006/relationships/revisionLog" Target="revisionLog17.xml"/><Relationship Id="rId26" Type="http://schemas.openxmlformats.org/officeDocument/2006/relationships/revisionLog" Target="revisionLog25.xml"/><Relationship Id="rId3" Type="http://schemas.openxmlformats.org/officeDocument/2006/relationships/revisionLog" Target="revisionLog3.xml"/><Relationship Id="rId21" Type="http://schemas.openxmlformats.org/officeDocument/2006/relationships/revisionLog" Target="revisionLog20.xml"/><Relationship Id="rId7" Type="http://schemas.openxmlformats.org/officeDocument/2006/relationships/revisionLog" Target="revisionLog6.xml"/><Relationship Id="rId12" Type="http://schemas.openxmlformats.org/officeDocument/2006/relationships/revisionLog" Target="revisionLog11.xml"/><Relationship Id="rId17" Type="http://schemas.openxmlformats.org/officeDocument/2006/relationships/revisionLog" Target="revisionLog16.xml"/><Relationship Id="rId25" Type="http://schemas.openxmlformats.org/officeDocument/2006/relationships/revisionLog" Target="revisionLog24.xml"/><Relationship Id="rId2" Type="http://schemas.openxmlformats.org/officeDocument/2006/relationships/revisionLog" Target="revisionLog2.xml"/><Relationship Id="rId16" Type="http://schemas.openxmlformats.org/officeDocument/2006/relationships/revisionLog" Target="revisionLog15.xml"/><Relationship Id="rId20" Type="http://schemas.openxmlformats.org/officeDocument/2006/relationships/revisionLog" Target="revisionLog19.xml"/><Relationship Id="rId29" Type="http://schemas.openxmlformats.org/officeDocument/2006/relationships/revisionLog" Target="revisionLog28.xml"/><Relationship Id="rId6" Type="http://schemas.openxmlformats.org/officeDocument/2006/relationships/revisionLog" Target="revisionLog5.xml"/><Relationship Id="rId11" Type="http://schemas.openxmlformats.org/officeDocument/2006/relationships/revisionLog" Target="revisionLog10.xml"/><Relationship Id="rId24" Type="http://schemas.openxmlformats.org/officeDocument/2006/relationships/revisionLog" Target="revisionLog23.xml"/><Relationship Id="rId5" Type="http://schemas.openxmlformats.org/officeDocument/2006/relationships/revisionLog" Target="revisionLog1.xml"/><Relationship Id="rId15" Type="http://schemas.openxmlformats.org/officeDocument/2006/relationships/revisionLog" Target="revisionLog14.xml"/><Relationship Id="rId23" Type="http://schemas.openxmlformats.org/officeDocument/2006/relationships/revisionLog" Target="revisionLog22.xml"/><Relationship Id="rId28" Type="http://schemas.openxmlformats.org/officeDocument/2006/relationships/revisionLog" Target="revisionLog27.xml"/><Relationship Id="rId10" Type="http://schemas.openxmlformats.org/officeDocument/2006/relationships/revisionLog" Target="revisionLog9.xml"/><Relationship Id="rId19" Type="http://schemas.openxmlformats.org/officeDocument/2006/relationships/revisionLog" Target="revisionLog18.xml"/><Relationship Id="rId31" Type="http://schemas.openxmlformats.org/officeDocument/2006/relationships/revisionLog" Target="revisionLog30.xml"/><Relationship Id="rId4" Type="http://schemas.openxmlformats.org/officeDocument/2006/relationships/revisionLog" Target="revisionLog4.xml"/><Relationship Id="rId9" Type="http://schemas.openxmlformats.org/officeDocument/2006/relationships/revisionLog" Target="revisionLog8.xml"/><Relationship Id="rId14" Type="http://schemas.openxmlformats.org/officeDocument/2006/relationships/revisionLog" Target="revisionLog13.xml"/><Relationship Id="rId22" Type="http://schemas.openxmlformats.org/officeDocument/2006/relationships/revisionLog" Target="revisionLog21.xml"/><Relationship Id="rId27" Type="http://schemas.openxmlformats.org/officeDocument/2006/relationships/revisionLog" Target="revisionLog26.xml"/><Relationship Id="rId30" Type="http://schemas.openxmlformats.org/officeDocument/2006/relationships/revisionLog" Target="revisionLog2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4B5AB8D-11ED-4730-AC3A-5948D0A3CE64}" diskRevisions="1" revisionId="149" version="31">
  <header guid="{4889D142-F6C8-42BE-9B0D-CFFA66878FFE}" dateTime="2018-12-18T09:33:57" maxSheetId="2" userName="LEE Julie(Qiu Ling)" r:id="rId2" minRId="1" maxRId="33">
    <sheetIdMap count="1">
      <sheetId val="1"/>
    </sheetIdMap>
  </header>
  <header guid="{81AFB5E7-A61D-4AF7-95C6-0ECFC5FAB233}" dateTime="2018-12-18T11:16:41" maxSheetId="2" userName="LEE Julie(Qiu Ling)" r:id="rId3" minRId="34" maxRId="49">
    <sheetIdMap count="1">
      <sheetId val="1"/>
    </sheetIdMap>
  </header>
  <header guid="{FF7A5D6C-84C2-49B4-9A53-0A32C709FB9C}" dateTime="2018-12-18T11:25:11" maxSheetId="2" userName="LEE Julie(Qiu Ling)" r:id="rId4" minRId="50" maxRId="55">
    <sheetIdMap count="1">
      <sheetId val="1"/>
    </sheetIdMap>
  </header>
  <header guid="{B8B47B43-F863-4BAA-AA5E-F15B928F690E}" dateTime="2019-01-08T12:22:44" maxSheetId="2" userName="LEE Julie(Qiu Ling)" r:id="rId5" minRId="56" maxRId="67">
    <sheetIdMap count="1">
      <sheetId val="1"/>
    </sheetIdMap>
  </header>
  <header guid="{3B16B4AE-CB77-4066-8523-20A4E1D7117D}" dateTime="2019-01-08T13:58:15" maxSheetId="2" userName="LEE Julie(Qiu Ling)" r:id="rId6" minRId="68" maxRId="70">
    <sheetIdMap count="1">
      <sheetId val="1"/>
    </sheetIdMap>
  </header>
  <header guid="{F56007E3-6231-4397-A7AD-E830FBFC72F3}" dateTime="2019-01-09T16:11:42" maxSheetId="2" userName="LEE Julie(Qiu Ling)" r:id="rId7" minRId="71" maxRId="78">
    <sheetIdMap count="1">
      <sheetId val="1"/>
    </sheetIdMap>
  </header>
  <header guid="{8F27DE03-F9E3-47A5-BB23-3BB7198F6ADF}" dateTime="2019-01-09T16:33:22" maxSheetId="2" userName="LEE Julie(Qiu Ling)" r:id="rId8" minRId="79" maxRId="83">
    <sheetIdMap count="1">
      <sheetId val="1"/>
    </sheetIdMap>
  </header>
  <header guid="{D9C1D8B2-67F2-477D-8E40-2A0783B7FD3C}" dateTime="2019-01-09T16:35:52" maxSheetId="2" userName="LEE Julie(Qiu Ling)" r:id="rId9">
    <sheetIdMap count="1">
      <sheetId val="1"/>
    </sheetIdMap>
  </header>
  <header guid="{009A19E9-CD0A-4A3E-8C49-F1108161E13C}" dateTime="2019-01-17T15:57:03" maxSheetId="2" userName="ZBARCEA Alex" r:id="rId10" minRId="84" maxRId="89">
    <sheetIdMap count="1">
      <sheetId val="1"/>
    </sheetIdMap>
  </header>
  <header guid="{70381CB9-0605-4007-8745-3951D7EDBEA3}" dateTime="2019-01-31T15:52:09" maxSheetId="2" userName="ZBARCEA Alex" r:id="rId11" minRId="90">
    <sheetIdMap count="1">
      <sheetId val="1"/>
    </sheetIdMap>
  </header>
  <header guid="{3FD5A485-85A5-419C-82FF-16E1669F7AE8}" dateTime="2019-02-19T11:01:13" maxSheetId="2" userName="LEE Julie(Qiu Ling)" r:id="rId12" minRId="91" maxRId="93">
    <sheetIdMap count="1">
      <sheetId val="1"/>
    </sheetIdMap>
  </header>
  <header guid="{AFE9C93F-4ABE-464B-B50A-E97312AAAA0D}" dateTime="2019-02-19T14:14:22" maxSheetId="2" userName="LEE Julie(Qiu Ling)" r:id="rId13" minRId="94" maxRId="104">
    <sheetIdMap count="1">
      <sheetId val="1"/>
    </sheetIdMap>
  </header>
  <header guid="{3EB31DDD-780A-49D3-A93D-49237FF7C37F}" dateTime="2019-02-20T09:46:50" maxSheetId="2" userName="LEE Julie(Qiu Ling)" r:id="rId14" minRId="105" maxRId="109">
    <sheetIdMap count="1">
      <sheetId val="1"/>
    </sheetIdMap>
  </header>
  <header guid="{E0CBD7B1-0E20-44B3-950E-A66DB806A312}" dateTime="2019-02-20T15:52:33" maxSheetId="2" userName="LEE Julie(Qiu Ling)" r:id="rId15" minRId="110" maxRId="116">
    <sheetIdMap count="1">
      <sheetId val="1"/>
    </sheetIdMap>
  </header>
  <header guid="{4D04C7C3-72B1-4F63-B16A-AC6548D53770}" dateTime="2019-02-20T16:16:12" maxSheetId="2" userName="LEE Julie(Qiu Ling)" r:id="rId16" minRId="117" maxRId="118">
    <sheetIdMap count="1">
      <sheetId val="1"/>
    </sheetIdMap>
  </header>
  <header guid="{0AFB43AA-87AA-4FDD-9885-4F791503A426}" dateTime="2019-02-20T16:46:06" maxSheetId="2" userName="LEE Julie(Qiu Ling)" r:id="rId17">
    <sheetIdMap count="1">
      <sheetId val="1"/>
    </sheetIdMap>
  </header>
  <header guid="{E910BAF7-CBE7-4750-A706-E46C7A25EEA6}" dateTime="2019-02-22T15:25:37" maxSheetId="2" userName="ZBARCEA Alex" r:id="rId18" minRId="119" maxRId="123">
    <sheetIdMap count="1">
      <sheetId val="1"/>
    </sheetIdMap>
  </header>
  <header guid="{55A43454-F092-4314-848A-C5B2B80631AE}" dateTime="2019-02-22T15:26:08" maxSheetId="2" userName="ZBARCEA Alex" r:id="rId19">
    <sheetIdMap count="1">
      <sheetId val="1"/>
    </sheetIdMap>
  </header>
  <header guid="{E7228B34-C896-48C2-BF98-7708340E6345}" dateTime="2019-02-25T13:59:11" maxSheetId="2" userName="LEE Julie(Qiu Ling)" r:id="rId20">
    <sheetIdMap count="1">
      <sheetId val="1"/>
    </sheetIdMap>
  </header>
  <header guid="{58270A82-18F8-49B7-BC9D-91168F1A748F}" dateTime="2019-02-25T17:00:39" maxSheetId="2" userName="ZBARCEA Alex" r:id="rId21">
    <sheetIdMap count="1">
      <sheetId val="1"/>
    </sheetIdMap>
  </header>
  <header guid="{75C49A66-73A7-46B3-825F-54ED38BD5157}" dateTime="2019-02-26T14:33:59" maxSheetId="2" userName="LEE Julie(Qiu Ling)" r:id="rId22">
    <sheetIdMap count="1">
      <sheetId val="1"/>
    </sheetIdMap>
  </header>
  <header guid="{D429256A-1B86-4F34-9B5A-7ED8660C65A2}" dateTime="2019-03-18T15:17:01" maxSheetId="2" userName="LEE Julie(Qiu Ling)" r:id="rId23" minRId="126">
    <sheetIdMap count="1">
      <sheetId val="1"/>
    </sheetIdMap>
  </header>
  <header guid="{E7BBF49C-D18F-43CD-A89E-B42FA68BDA68}" dateTime="2019-03-18T15:53:07" maxSheetId="2" userName="LEE Julie(Qiu Ling)" r:id="rId24" minRId="128">
    <sheetIdMap count="1">
      <sheetId val="1"/>
    </sheetIdMap>
  </header>
  <header guid="{0141B178-8CF3-4466-8A42-ACE960B1366D}" dateTime="2019-04-23T14:03:12" maxSheetId="2" userName="LEE Julie(Qiu Ling)" r:id="rId25" minRId="130" maxRId="138">
    <sheetIdMap count="1">
      <sheetId val="1"/>
    </sheetIdMap>
  </header>
  <header guid="{68419B16-16A2-473E-998A-20244D6202B3}" dateTime="2019-04-24T11:03:47" maxSheetId="2" userName="LEE Julie(Qiu Ling)" r:id="rId26" minRId="140" maxRId="141">
    <sheetIdMap count="1">
      <sheetId val="1"/>
    </sheetIdMap>
  </header>
  <header guid="{F4ED00AA-EC35-4179-839F-5C8B11BFB62A}" dateTime="2019-04-24T13:58:28" maxSheetId="2" userName="LEE Julie(Qiu Ling)" r:id="rId27" minRId="142" maxRId="145">
    <sheetIdMap count="1">
      <sheetId val="1"/>
    </sheetIdMap>
  </header>
  <header guid="{DFCFB36D-F702-43AD-B38C-3B42EFFEF835}" dateTime="2019-04-26T10:54:53" maxSheetId="2" userName="SMITH Jeffrey" r:id="rId28">
    <sheetIdMap count="1">
      <sheetId val="1"/>
    </sheetIdMap>
  </header>
  <header guid="{730FB164-B7D5-475C-9664-CF3B59E7D0AB}" dateTime="2019-05-15T15:01:42" maxSheetId="2" userName="LEE Julie(Qiu Ling)" r:id="rId29" minRId="147" maxRId="148">
    <sheetIdMap count="1">
      <sheetId val="1"/>
    </sheetIdMap>
  </header>
  <header guid="{647B25DA-DEC3-4B73-B45B-29A98C692DF6}" dateTime="2019-06-05T14:30:28" maxSheetId="2" userName="QURESHI Muhammad" r:id="rId30">
    <sheetIdMap count="1">
      <sheetId val="1"/>
    </sheetIdMap>
  </header>
  <header guid="{44B5AB8D-11ED-4730-AC3A-5948D0A3CE64}" dateTime="2019-06-13T09:08:55" maxSheetId="2" userName="QURESHI Muhammad" r:id="rId3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" sId="1" numFmtId="34">
    <oc r="G21">
      <f>+'C:\Users\180750\AppData\Local\Microsoft\Windows\Temporary Internet Files\Content.Outlook\PZYDYW8N\[Regulatory Costs 2018 Filing.xlsx]Sheet1'!$M13</f>
    </oc>
    <nc r="G21">
      <v>8661</v>
    </nc>
  </rcc>
  <rcc rId="57" sId="1">
    <nc r="F19" t="inlineStr">
      <is>
        <t>-</t>
      </is>
    </nc>
  </rcc>
  <rfmt sheetId="1" sqref="F1:F1048576">
    <dxf>
      <alignment horizontal="center" readingOrder="0"/>
    </dxf>
  </rfmt>
  <rcc rId="58" sId="1" numFmtId="34">
    <oc r="G20">
      <f>+'C:\Users\180750\AppData\Local\Microsoft\Windows\Temporary Internet Files\Content.Outlook\PZYDYW8N\[Regulatory Costs 2018 Filing.xlsx]Sheet1'!$M12</f>
    </oc>
    <nc r="G20">
      <v>1359</v>
    </nc>
  </rcc>
  <rcc rId="59" sId="1">
    <oc r="G22">
      <f>+'C:\Users\180750\AppData\Local\Microsoft\Windows\Temporary Internet Files\Content.Outlook\PZYDYW8N\[Regulatory Costs 2018 Filing.xlsx]Sheet1'!$M14</f>
    </oc>
    <nc r="G22"/>
  </rcc>
  <rcc rId="60" sId="1" numFmtId="34">
    <oc r="G15">
      <f>+'C:\Users\180750\AppData\Local\Microsoft\Windows\Temporary Internet Files\Content.Outlook\PZYDYW8N\[Regulatory Costs 2018 Filing.xlsx]Sheet1'!$M7</f>
    </oc>
    <nc r="G15">
      <v>8444</v>
    </nc>
  </rcc>
  <rcc rId="61" sId="1" numFmtId="34">
    <oc r="G17">
      <f>+'C:\Users\180750\AppData\Local\Microsoft\Windows\Temporary Internet Files\Content.Outlook\PZYDYW8N\[Regulatory Costs 2018 Filing.xlsx]Sheet1'!$M9</f>
    </oc>
    <nc r="G17">
      <v>186</v>
    </nc>
  </rcc>
  <rcc rId="62" sId="1" numFmtId="34">
    <oc r="G16">
      <f>+'C:\Users\180750\AppData\Local\Microsoft\Windows\Temporary Internet Files\Content.Outlook\PZYDYW8N\[Regulatory Costs 2018 Filing.xlsx]Sheet1'!$M8</f>
    </oc>
    <nc r="G16">
      <v>457</v>
    </nc>
  </rcc>
  <rcc rId="63" sId="1" numFmtId="34">
    <oc r="G24">
      <f>+'C:\Users\180750\AppData\Local\Microsoft\Windows\Temporary Internet Files\Content.Outlook\PZYDYW8N\[Regulatory Costs 2018 Filing.xlsx]Sheet1'!$M16</f>
    </oc>
    <nc r="G24">
      <v>1171</v>
    </nc>
  </rcc>
  <rcc rId="64" sId="1" numFmtId="34">
    <oc r="G25">
      <f>+'C:\Users\180750\AppData\Local\Microsoft\Windows\Temporary Internet Files\Content.Outlook\PZYDYW8N\[Regulatory Costs 2018 Filing.xlsx]Sheet1'!$M17</f>
    </oc>
    <nc r="G25">
      <v>2183</v>
    </nc>
  </rcc>
  <rcc rId="65" sId="1">
    <nc r="K2" t="inlineStr">
      <is>
        <t>F</t>
      </is>
    </nc>
  </rcc>
  <rcc rId="66" sId="1">
    <nc r="K3">
      <v>8</v>
    </nc>
  </rcc>
  <rcc rId="67" sId="1">
    <nc r="K4">
      <v>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" sId="1">
    <oc r="K1" t="inlineStr">
      <is>
        <t>EB-2019-XXXX</t>
      </is>
    </oc>
    <nc r="K1" t="inlineStr">
      <is>
        <t>EB-2019-0082</t>
      </is>
    </nc>
  </rcc>
  <rcv guid="{579758C1-EF63-461B-91C4-9150719D5A34}" action="delete"/>
  <rcv guid="{579758C1-EF63-461B-91C4-9150719D5A34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" sId="1" numFmtId="34">
    <oc r="J21">
      <v>10201</v>
    </oc>
    <nc r="J21">
      <v>8341</v>
    </nc>
  </rcc>
  <rcc rId="92" sId="1" numFmtId="34">
    <oc r="H21">
      <v>8509</v>
    </oc>
    <nc r="H21">
      <v>8209</v>
    </nc>
  </rcc>
  <rcc rId="93" sId="1" numFmtId="34">
    <oc r="J20">
      <v>810</v>
    </oc>
    <nc r="J20">
      <v>710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" sId="1" numFmtId="34">
    <oc r="J15">
      <v>8870</v>
    </oc>
    <nc r="J15">
      <v>8098</v>
    </nc>
  </rcc>
  <rcc rId="95" sId="1" numFmtId="34">
    <oc r="J23">
      <v>1481</v>
    </oc>
    <nc r="J23">
      <v>1025</v>
    </nc>
  </rcc>
  <rcc rId="96" sId="1" numFmtId="34">
    <oc r="J16">
      <v>127</v>
    </oc>
    <nc r="J16">
      <v>250</v>
    </nc>
  </rcc>
  <rcc rId="97" sId="1" numFmtId="34">
    <oc r="J17">
      <v>106</v>
    </oc>
    <nc r="J17">
      <v>0</v>
    </nc>
  </rcc>
  <rcc rId="98" sId="1" numFmtId="34">
    <oc r="J25">
      <v>532</v>
    </oc>
    <nc r="J25">
      <v>1339</v>
    </nc>
  </rcc>
  <rcc rId="99" sId="1" numFmtId="34">
    <oc r="J24">
      <v>827</v>
    </oc>
    <nc r="J24">
      <v>523</v>
    </nc>
  </rcc>
  <rcc rId="100" sId="1" numFmtId="4">
    <oc r="D35">
      <v>0.15</v>
    </oc>
    <nc r="D35">
      <v>150</v>
    </nc>
  </rcc>
  <rcc rId="101" sId="1" numFmtId="4">
    <oc r="D39">
      <v>0.9</v>
    </oc>
    <nc r="D39">
      <v>900</v>
    </nc>
  </rcc>
  <rfmt sheetId="1" sqref="D35:D39">
    <dxf>
      <numFmt numFmtId="1" formatCode="0"/>
    </dxf>
  </rfmt>
  <rcc rId="102" sId="1" numFmtId="4">
    <oc r="D37">
      <v>2</v>
    </oc>
    <nc r="D37">
      <v>2000</v>
    </nc>
  </rcc>
  <rfmt sheetId="1" sqref="D35:D39">
    <dxf>
      <numFmt numFmtId="3" formatCode="#,##0"/>
    </dxf>
  </rfmt>
  <rcc rId="103" sId="1" numFmtId="4">
    <oc r="D36">
      <v>0.55000000000000004</v>
    </oc>
    <nc r="D36">
      <v>550</v>
    </nc>
  </rcc>
  <rcc rId="104" sId="1" numFmtId="4">
    <oc r="D38">
      <v>0.115</v>
    </oc>
    <nc r="D38">
      <v>125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9">
    <dxf>
      <numFmt numFmtId="4" formatCode="#,##0.00"/>
    </dxf>
  </rfmt>
  <rfmt sheetId="1" sqref="D35:D39">
    <dxf>
      <numFmt numFmtId="33" formatCode="_(* #,##0_);_(* \(#,##0\);_(* &quot;-&quot;_);_(@_)"/>
    </dxf>
  </rfmt>
  <rfmt sheetId="1" sqref="D35">
    <dxf>
      <numFmt numFmtId="35" formatCode="_(* #,##0.00_);_(* \(#,##0.00\);_(* &quot;-&quot;??_);_(@_)"/>
    </dxf>
  </rfmt>
  <rfmt sheetId="1" sqref="D35">
    <dxf>
      <numFmt numFmtId="166" formatCode="_(* #,##0.0_);_(* \(#,##0.0\);_(* &quot;-&quot;?_);_(@_)"/>
    </dxf>
  </rfmt>
  <rcc rId="105" sId="1" numFmtId="34">
    <oc r="D36">
      <v>550</v>
    </oc>
    <nc r="D36">
      <v>0.6</v>
    </nc>
  </rcc>
  <rcc rId="106" sId="1" numFmtId="34">
    <oc r="D35">
      <v>150</v>
    </oc>
    <nc r="D35">
      <v>0.2</v>
    </nc>
  </rcc>
  <rfmt sheetId="1" sqref="D36">
    <dxf>
      <numFmt numFmtId="166" formatCode="_(* #,##0.0_);_(* \(#,##0.0\);_(* &quot;-&quot;?_);_(@_)"/>
    </dxf>
  </rfmt>
  <rfmt sheetId="1" sqref="D37">
    <dxf>
      <numFmt numFmtId="166" formatCode="_(* #,##0.0_);_(* \(#,##0.0\);_(* &quot;-&quot;?_);_(@_)"/>
    </dxf>
  </rfmt>
  <rcmt sheetId="1" cell="D38" guid="{00000000-0000-0000-0000-000000000000}" action="delete" author="LEE Julie(Qiu Ling)"/>
  <rfmt sheetId="1" sqref="D38">
    <dxf>
      <numFmt numFmtId="166" formatCode="_(* #,##0.0_);_(* \(#,##0.0\);_(* &quot;-&quot;?_);_(@_)"/>
    </dxf>
  </rfmt>
  <rfmt sheetId="1" sqref="D39">
    <dxf>
      <numFmt numFmtId="167" formatCode="#,##0.0_);\(#,##0.0\)"/>
    </dxf>
  </rfmt>
  <rfmt sheetId="1" sqref="D35">
    <dxf>
      <numFmt numFmtId="167" formatCode="#,##0.0_);\(#,##0.0\)"/>
    </dxf>
  </rfmt>
  <rfmt sheetId="1" sqref="D36">
    <dxf>
      <numFmt numFmtId="167" formatCode="#,##0.0_);\(#,##0.0\)"/>
    </dxf>
  </rfmt>
  <rfmt sheetId="1" sqref="D37">
    <dxf>
      <numFmt numFmtId="167" formatCode="#,##0.0_);\(#,##0.0\)"/>
    </dxf>
  </rfmt>
  <rfmt sheetId="1" sqref="D38">
    <dxf>
      <numFmt numFmtId="167" formatCode="#,##0.0_);\(#,##0.0\)"/>
    </dxf>
  </rfmt>
  <rcc rId="107" sId="1" numFmtId="4">
    <oc r="D37">
      <v>2000</v>
    </oc>
    <nc r="D37">
      <v>2</v>
    </nc>
  </rcc>
  <rcc rId="108" sId="1" numFmtId="4">
    <oc r="D38">
      <v>125</v>
    </oc>
    <nc r="D38">
      <v>0.1</v>
    </nc>
  </rcc>
  <rcc rId="109" sId="1" numFmtId="4">
    <oc r="D39">
      <v>900</v>
    </oc>
    <nc r="D39">
      <v>0.9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" sId="1" numFmtId="34">
    <oc r="J16">
      <v>250</v>
    </oc>
    <nc r="J16">
      <v>150</v>
    </nc>
  </rcc>
  <rcc rId="111" sId="1" numFmtId="34">
    <oc r="J17">
      <v>0</v>
    </oc>
    <nc r="J17">
      <v>100</v>
    </nc>
  </rcc>
  <rcc rId="112" sId="1" numFmtId="4">
    <oc r="D35">
      <v>0.2</v>
    </oc>
    <nc r="D35">
      <f>H16</f>
    </nc>
  </rcc>
  <rcc rId="113" sId="1" numFmtId="4">
    <oc r="D36">
      <v>0.6</v>
    </oc>
    <nc r="D36">
      <f>H20</f>
    </nc>
  </rcc>
  <rcc rId="114" sId="1" numFmtId="4">
    <oc r="D37">
      <v>2</v>
    </oc>
    <nc r="D37">
      <v>2000</v>
    </nc>
  </rcc>
  <rcc rId="115" sId="1" numFmtId="4">
    <oc r="D38">
      <v>0.1</v>
    </oc>
    <nc r="D38">
      <v>100</v>
    </nc>
  </rcc>
  <rcc rId="116" sId="1" numFmtId="4">
    <oc r="D39">
      <v>0.9</v>
    </oc>
    <nc r="D39">
      <v>900</v>
    </nc>
  </rcc>
  <rfmt sheetId="1" sqref="D35:D39">
    <dxf>
      <numFmt numFmtId="5" formatCode="#,##0_);\(#,##0\)"/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" sId="1" numFmtId="4">
    <oc r="D36">
      <f>H20</f>
    </oc>
    <nc r="D36">
      <v>550</v>
    </nc>
  </rcc>
  <rcc rId="118" sId="1" numFmtId="4">
    <oc r="D38">
      <v>100</v>
    </oc>
    <nc r="D38">
      <v>125</v>
    </nc>
  </rcc>
  <rcv guid="{65C60B05-D514-4EB4-8EBA-12E98BEBD042}" action="delete"/>
  <rcv guid="{65C60B05-D514-4EB4-8EBA-12E98BEBD042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C60B05-D514-4EB4-8EBA-12E98BEBD042}" action="delete"/>
  <rcv guid="{65C60B05-D514-4EB4-8EBA-12E98BEBD042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23" start="0" length="0">
    <dxf>
      <numFmt numFmtId="164" formatCode="_-&quot;$&quot;* #,##0_-;\-&quot;$&quot;* #,##0_-;_-&quot;$&quot;* &quot;-&quot;??_-;_-@_-"/>
    </dxf>
  </rfmt>
  <rcc rId="119" sId="1" numFmtId="34">
    <oc r="G23">
      <f>+'C:\Users\180750\AppData\Local\Microsoft\Windows\Temporary Internet Files\Content.Outlook\PZYDYW8N\[Regulatory Costs 2018 Filing.xlsx]Sheet1'!$M15</f>
    </oc>
    <nc r="G23">
      <v>1396</v>
    </nc>
  </rcc>
  <rcc rId="120" sId="1" numFmtId="34">
    <oc r="H18">
      <f>+'C:\Users\180750\AppData\Local\Microsoft\Windows\Temporary Internet Files\Content.Outlook\PZYDYW8N\[Regulatory Costs 2018 Filing.xlsx]Sheet1'!$M10</f>
    </oc>
    <nc r="H18">
      <v>0</v>
    </nc>
  </rcc>
  <rcc rId="121" sId="1" numFmtId="34">
    <oc r="H19">
      <f>+'C:\Users\180750\AppData\Local\Microsoft\Windows\Temporary Internet Files\Content.Outlook\PZYDYW8N\[Regulatory Costs 2018 Filing.xlsx]Sheet1'!$M11</f>
    </oc>
    <nc r="H19">
      <v>0</v>
    </nc>
  </rcc>
  <rcc rId="122" sId="1" numFmtId="34">
    <oc r="J18">
      <f>+'C:\Users\180750\AppData\Local\Microsoft\Windows\Temporary Internet Files\Content.Outlook\PZYDYW8N\[Regulatory Costs 2018 Filing.xlsx]Sheet1'!$N10</f>
    </oc>
    <nc r="J18">
      <v>0</v>
    </nc>
  </rcc>
  <rcc rId="123" sId="1" numFmtId="34">
    <oc r="J19">
      <f>+'C:\Users\180750\AppData\Local\Microsoft\Windows\Temporary Internet Files\Content.Outlook\PZYDYW8N\[Regulatory Costs 2018 Filing.xlsx]Sheet1'!$N11</f>
    </oc>
    <nc r="J19">
      <v>0</v>
    </nc>
  </rcc>
  <rcv guid="{579758C1-EF63-461B-91C4-9150719D5A34}" action="delete"/>
  <rcv guid="{579758C1-EF63-461B-91C4-9150719D5A34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9758C1-EF63-461B-91C4-9150719D5A34}" action="delete"/>
  <rcv guid="{579758C1-EF63-461B-91C4-9150719D5A34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C60B05-D514-4EB4-8EBA-12E98BEBD042}" action="delete"/>
  <rdn rId="0" localSheetId="1" customView="1" name="Z_65C60B05_D514_4EB4_8EBA_12E98BEBD042_.wvu.Rows" hidden="1" oldHidden="1">
    <formula>Sheet1!$1:$7</formula>
  </rdn>
  <rcv guid="{65C60B05-D514-4EB4-8EBA-12E98BEBD04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G13" t="inlineStr">
      <is>
        <t>Most Current Actuals Year 2017</t>
      </is>
    </oc>
    <nc r="G13" t="inlineStr">
      <is>
        <t>Most Current Actuals Year 2018</t>
      </is>
    </nc>
  </rcc>
  <rcc rId="2" sId="1">
    <oc r="H13" t="inlineStr">
      <is>
        <t>2018 Bridge Year</t>
      </is>
    </oc>
    <nc r="H13" t="inlineStr">
      <is>
        <t>2019 Bridge Year</t>
      </is>
    </nc>
  </rcc>
  <rcc rId="3" sId="1">
    <oc r="J13" t="inlineStr">
      <is>
        <t>2019 Test Year</t>
      </is>
    </oc>
    <nc r="J13" t="inlineStr">
      <is>
        <t>2020 Test Year</t>
      </is>
    </nc>
  </rcc>
  <rcc rId="4" sId="1">
    <nc r="G15">
      <f>+'C:\Users\180750\AppData\Local\Microsoft\Windows\Temporary Internet Files\Content.Outlook\PZYDYW8N\[Regulatory Costs 2018 Filing.xlsx]Sheet1'!$M7</f>
    </nc>
  </rcc>
  <rcc rId="5" sId="1">
    <nc r="G16">
      <f>+'C:\Users\180750\AppData\Local\Microsoft\Windows\Temporary Internet Files\Content.Outlook\PZYDYW8N\[Regulatory Costs 2018 Filing.xlsx]Sheet1'!$M8</f>
    </nc>
  </rcc>
  <rcc rId="6" sId="1">
    <nc r="G17">
      <f>+'C:\Users\180750\AppData\Local\Microsoft\Windows\Temporary Internet Files\Content.Outlook\PZYDYW8N\[Regulatory Costs 2018 Filing.xlsx]Sheet1'!$M9</f>
    </nc>
  </rcc>
  <rcc rId="7" sId="1">
    <nc r="G20">
      <f>+'C:\Users\180750\AppData\Local\Microsoft\Windows\Temporary Internet Files\Content.Outlook\PZYDYW8N\[Regulatory Costs 2018 Filing.xlsx]Sheet1'!$M12</f>
    </nc>
  </rcc>
  <rcc rId="8" sId="1">
    <nc r="G21">
      <f>+'C:\Users\180750\AppData\Local\Microsoft\Windows\Temporary Internet Files\Content.Outlook\PZYDYW8N\[Regulatory Costs 2018 Filing.xlsx]Sheet1'!$M13</f>
    </nc>
  </rcc>
  <rcc rId="9" sId="1">
    <nc r="G22">
      <f>+'C:\Users\180750\AppData\Local\Microsoft\Windows\Temporary Internet Files\Content.Outlook\PZYDYW8N\[Regulatory Costs 2018 Filing.xlsx]Sheet1'!$M14</f>
    </nc>
  </rcc>
  <rcc rId="10" sId="1">
    <nc r="G23">
      <f>+'C:\Users\180750\AppData\Local\Microsoft\Windows\Temporary Internet Files\Content.Outlook\PZYDYW8N\[Regulatory Costs 2018 Filing.xlsx]Sheet1'!$M15</f>
    </nc>
  </rcc>
  <rcc rId="11" sId="1">
    <nc r="G24">
      <f>+'C:\Users\180750\AppData\Local\Microsoft\Windows\Temporary Internet Files\Content.Outlook\PZYDYW8N\[Regulatory Costs 2018 Filing.xlsx]Sheet1'!$M16</f>
    </nc>
  </rcc>
  <rcc rId="12" sId="1">
    <nc r="G25">
      <f>+'C:\Users\180750\AppData\Local\Microsoft\Windows\Temporary Internet Files\Content.Outlook\PZYDYW8N\[Regulatory Costs 2018 Filing.xlsx]Sheet1'!$M17</f>
    </nc>
  </rcc>
  <rcc rId="13" sId="1" numFmtId="34">
    <nc r="G18">
      <v>0</v>
    </nc>
  </rcc>
  <rcc rId="14" sId="1" numFmtId="34">
    <nc r="G19">
      <v>0</v>
    </nc>
  </rcc>
  <rcc rId="15" sId="1">
    <oc r="G28">
      <f>+'C:\Users\180750\AppData\Local\Microsoft\Windows\Temporary Internet Files\Content.Outlook\PZYDYW8N\[Regulatory Costs 2018 Filing.xlsx]Sheet1'!$L$20</f>
    </oc>
    <nc r="G28">
      <f>SUM(G26:G27)</f>
    </nc>
  </rcc>
  <rcc rId="16" sId="1">
    <oc r="H15">
      <f>+'C:\Users\180750\AppData\Local\Microsoft\Windows\Temporary Internet Files\Content.Outlook\PZYDYW8N\[Regulatory Costs 2018 Filing.xlsx]Sheet1'!$M7</f>
    </oc>
    <nc r="H15"/>
  </rcc>
  <rcc rId="17" sId="1">
    <oc r="H16">
      <f>+'C:\Users\180750\AppData\Local\Microsoft\Windows\Temporary Internet Files\Content.Outlook\PZYDYW8N\[Regulatory Costs 2018 Filing.xlsx]Sheet1'!$M8</f>
    </oc>
    <nc r="H16"/>
  </rcc>
  <rcc rId="18" sId="1">
    <oc r="H17">
      <f>+'C:\Users\180750\AppData\Local\Microsoft\Windows\Temporary Internet Files\Content.Outlook\PZYDYW8N\[Regulatory Costs 2018 Filing.xlsx]Sheet1'!$M9</f>
    </oc>
    <nc r="H17"/>
  </rcc>
  <rcc rId="19" sId="1">
    <oc r="H20">
      <f>+'C:\Users\180750\AppData\Local\Microsoft\Windows\Temporary Internet Files\Content.Outlook\PZYDYW8N\[Regulatory Costs 2018 Filing.xlsx]Sheet1'!$M12</f>
    </oc>
    <nc r="H20"/>
  </rcc>
  <rcc rId="20" sId="1">
    <oc r="H21">
      <f>+'C:\Users\180750\AppData\Local\Microsoft\Windows\Temporary Internet Files\Content.Outlook\PZYDYW8N\[Regulatory Costs 2018 Filing.xlsx]Sheet1'!$M13</f>
    </oc>
    <nc r="H21"/>
  </rcc>
  <rcc rId="21" sId="1">
    <oc r="H22">
      <f>+'C:\Users\180750\AppData\Local\Microsoft\Windows\Temporary Internet Files\Content.Outlook\PZYDYW8N\[Regulatory Costs 2018 Filing.xlsx]Sheet1'!$M14</f>
    </oc>
    <nc r="H22"/>
  </rcc>
  <rcc rId="22" sId="1">
    <oc r="H23">
      <f>+'C:\Users\180750\AppData\Local\Microsoft\Windows\Temporary Internet Files\Content.Outlook\PZYDYW8N\[Regulatory Costs 2018 Filing.xlsx]Sheet1'!$M15</f>
    </oc>
    <nc r="H23"/>
  </rcc>
  <rcc rId="23" sId="1">
    <oc r="H24">
      <f>+'C:\Users\180750\AppData\Local\Microsoft\Windows\Temporary Internet Files\Content.Outlook\PZYDYW8N\[Regulatory Costs 2018 Filing.xlsx]Sheet1'!$M16</f>
    </oc>
    <nc r="H24"/>
  </rcc>
  <rcc rId="24" sId="1">
    <oc r="H25">
      <f>+'C:\Users\180750\AppData\Local\Microsoft\Windows\Temporary Internet Files\Content.Outlook\PZYDYW8N\[Regulatory Costs 2018 Filing.xlsx]Sheet1'!$M17</f>
    </oc>
    <nc r="H25"/>
  </rcc>
  <rcc rId="25" sId="1">
    <oc r="J15">
      <f>+'C:\Users\180750\AppData\Local\Microsoft\Windows\Temporary Internet Files\Content.Outlook\PZYDYW8N\[Regulatory Costs 2018 Filing.xlsx]Sheet1'!$N7</f>
    </oc>
    <nc r="J15"/>
  </rcc>
  <rcc rId="26" sId="1">
    <oc r="J16">
      <f>+'C:\Users\180750\AppData\Local\Microsoft\Windows\Temporary Internet Files\Content.Outlook\PZYDYW8N\[Regulatory Costs 2018 Filing.xlsx]Sheet1'!$N8</f>
    </oc>
    <nc r="J16"/>
  </rcc>
  <rcc rId="27" sId="1">
    <oc r="J17">
      <f>+'C:\Users\180750\AppData\Local\Microsoft\Windows\Temporary Internet Files\Content.Outlook\PZYDYW8N\[Regulatory Costs 2018 Filing.xlsx]Sheet1'!$N9</f>
    </oc>
    <nc r="J17"/>
  </rcc>
  <rcc rId="28" sId="1">
    <oc r="J20">
      <f>+'C:\Users\180750\AppData\Local\Microsoft\Windows\Temporary Internet Files\Content.Outlook\PZYDYW8N\[Regulatory Costs 2018 Filing.xlsx]Sheet1'!$N12</f>
    </oc>
    <nc r="J20"/>
  </rcc>
  <rcc rId="29" sId="1">
    <oc r="J21">
      <f>+'C:\Users\180750\AppData\Local\Microsoft\Windows\Temporary Internet Files\Content.Outlook\PZYDYW8N\[Regulatory Costs 2018 Filing.xlsx]Sheet1'!$N13</f>
    </oc>
    <nc r="J21"/>
  </rcc>
  <rcc rId="30" sId="1">
    <oc r="J22">
      <f>+'C:\Users\180750\AppData\Local\Microsoft\Windows\Temporary Internet Files\Content.Outlook\PZYDYW8N\[Regulatory Costs 2018 Filing.xlsx]Sheet1'!$N14</f>
    </oc>
    <nc r="J22"/>
  </rcc>
  <rcc rId="31" sId="1">
    <oc r="J23">
      <f>+'C:\Users\180750\AppData\Local\Microsoft\Windows\Temporary Internet Files\Content.Outlook\PZYDYW8N\[Regulatory Costs 2018 Filing.xlsx]Sheet1'!$N15</f>
    </oc>
    <nc r="J23"/>
  </rcc>
  <rcc rId="32" sId="1">
    <oc r="J24">
      <f>+'C:\Users\180750\AppData\Local\Microsoft\Windows\Temporary Internet Files\Content.Outlook\PZYDYW8N\[Regulatory Costs 2018 Filing.xlsx]Sheet1'!$N16</f>
    </oc>
    <nc r="J24"/>
  </rcc>
  <rcc rId="33" sId="1">
    <oc r="J25">
      <f>+'C:\Users\180750\AppData\Local\Microsoft\Windows\Temporary Internet Files\Content.Outlook\PZYDYW8N\[Regulatory Costs 2018 Filing.xlsx]Sheet1'!$N17</f>
    </oc>
    <nc r="J25"/>
  </rcc>
  <rcv guid="{65C60B05-D514-4EB4-8EBA-12E98BEBD042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9758C1-EF63-461B-91C4-9150719D5A34}" action="delete"/>
  <rcv guid="{579758C1-EF63-461B-91C4-9150719D5A34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C60B05-D514-4EB4-8EBA-12E98BEBD042}" action="delete"/>
  <rdn rId="0" localSheetId="1" customView="1" name="Z_65C60B05_D514_4EB4_8EBA_12E98BEBD042_.wvu.Rows" hidden="1" oldHidden="1">
    <formula>Sheet1!$1:$7</formula>
    <oldFormula>Sheet1!$1:$7</oldFormula>
  </rdn>
  <rcv guid="{65C60B05-D514-4EB4-8EBA-12E98BEBD042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1:K7" start="0" length="2147483647">
    <dxf>
      <font>
        <sz val="10"/>
      </font>
    </dxf>
  </rfmt>
  <rfmt sheetId="1" sqref="K1:K7">
    <dxf>
      <alignment horizontal="left" readingOrder="0"/>
    </dxf>
  </rfmt>
  <rcc rId="126" sId="1" numFmtId="19">
    <oc r="K7">
      <v>43476</v>
    </oc>
    <nc r="K7">
      <v>43552</v>
    </nc>
  </rcc>
  <rcv guid="{65C60B05-D514-4EB4-8EBA-12E98BEBD042}" action="delete"/>
  <rdn rId="0" localSheetId="1" customView="1" name="Z_65C60B05_D514_4EB4_8EBA_12E98BEBD042_.wvu.Rows" hidden="1" oldHidden="1">
    <formula>Sheet1!$1:$7</formula>
    <oldFormula>Sheet1!$1:$7</oldFormula>
  </rdn>
  <rcv guid="{65C60B05-D514-4EB4-8EBA-12E98BEBD042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" sId="1" numFmtId="19">
    <oc r="K7">
      <v>43552</v>
    </oc>
    <nc r="K7">
      <v>43545</v>
    </nc>
  </rcc>
  <rcv guid="{65C60B05-D514-4EB4-8EBA-12E98BEBD042}" action="delete"/>
  <rdn rId="0" localSheetId="1" customView="1" name="Z_65C60B05_D514_4EB4_8EBA_12E98BEBD042_.wvu.Rows" hidden="1" oldHidden="1">
    <formula>Sheet1!$1:$7</formula>
    <oldFormula>Sheet1!$1:$7</oldFormula>
  </rdn>
  <rcv guid="{65C60B05-D514-4EB4-8EBA-12E98BEBD042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" sId="1" numFmtId="34">
    <oc r="G15">
      <v>8444</v>
    </oc>
    <nc r="G15">
      <v>7753</v>
    </nc>
  </rcc>
  <rcc rId="131" sId="1" numFmtId="34">
    <oc r="G16">
      <v>457</v>
    </oc>
    <nc r="G16">
      <v>155</v>
    </nc>
  </rcc>
  <rcc rId="132" sId="1" numFmtId="34">
    <oc r="G17">
      <v>186</v>
    </oc>
    <nc r="G17">
      <v>133</v>
    </nc>
  </rcc>
  <rcc rId="133" sId="1" numFmtId="34">
    <oc r="G20">
      <v>1359</v>
    </oc>
    <nc r="G20">
      <v>1548</v>
    </nc>
  </rcc>
  <rcc rId="134" sId="1" numFmtId="34">
    <oc r="G21">
      <v>8660</v>
    </oc>
    <nc r="G21">
      <v>8823</v>
    </nc>
  </rcc>
  <rcc rId="135" sId="1" numFmtId="34">
    <oc r="G23">
      <v>1396</v>
    </oc>
    <nc r="G23">
      <v>1132</v>
    </nc>
  </rcc>
  <rcc rId="136" sId="1" numFmtId="34">
    <oc r="G24">
      <v>1171</v>
    </oc>
    <nc r="G24">
      <v>192</v>
    </nc>
  </rcc>
  <rcc rId="137" sId="1" numFmtId="34">
    <oc r="G25">
      <v>2183</v>
    </oc>
    <nc r="G25">
      <v>862</v>
    </nc>
  </rcc>
  <rcc rId="138" sId="1">
    <oc r="G28">
      <f>SUM(G26:G27)</f>
    </oc>
    <nc r="G28">
      <f>G26+G27</f>
    </nc>
  </rcc>
  <rcv guid="{65C60B05-D514-4EB4-8EBA-12E98BEBD042}" action="delete"/>
  <rdn rId="0" localSheetId="1" customView="1" name="Z_65C60B05_D514_4EB4_8EBA_12E98BEBD042_.wvu.Rows" hidden="1" oldHidden="1">
    <formula>Sheet1!$1:$7</formula>
    <oldFormula>Sheet1!$1:$7</oldFormula>
  </rdn>
  <rcv guid="{65C60B05-D514-4EB4-8EBA-12E98BEBD042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" sId="1" numFmtId="34">
    <oc r="G24">
      <v>192</v>
    </oc>
    <nc r="G24">
      <v>140</v>
    </nc>
  </rcc>
  <rcc rId="141" sId="1" numFmtId="34">
    <oc r="G25">
      <v>862</v>
    </oc>
    <nc r="G25">
      <v>914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" sId="1" numFmtId="34">
    <oc r="G16">
      <v>155</v>
    </oc>
    <nc r="G16">
      <v>217</v>
    </nc>
  </rcc>
  <rcc rId="143" sId="1" numFmtId="34">
    <oc r="G17">
      <v>133</v>
    </oc>
    <nc r="G17">
      <v>183</v>
    </nc>
  </rcc>
  <rcc rId="144" sId="1" numFmtId="34">
    <oc r="G24">
      <v>140</v>
    </oc>
    <nc r="G24">
      <v>163</v>
    </nc>
  </rcc>
  <rcc rId="145" sId="1" numFmtId="34">
    <oc r="G25">
      <v>914</v>
    </oc>
    <nc r="G25">
      <v>779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D241B22_9ECA_46A9_9E7E_A31F86F3A9AA_.wvu.Rows" hidden="1" oldHidden="1">
    <formula>Sheet1!$1:$7</formula>
  </rdn>
  <rcv guid="{BD241B22-9ECA-46A9-9E7E-A31F86F3A9AA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" sId="1" numFmtId="34">
    <oc r="G17">
      <v>183</v>
    </oc>
    <nc r="G17">
      <v>159</v>
    </nc>
  </rcc>
  <rcc rId="148" sId="1" numFmtId="34">
    <oc r="G25">
      <v>779</v>
    </oc>
    <nc r="G25">
      <v>803</v>
    </nc>
  </rcc>
  <rcv guid="{65C60B05-D514-4EB4-8EBA-12E98BEBD042}" action="delete"/>
  <rdn rId="0" localSheetId="1" customView="1" name="Z_65C60B05_D514_4EB4_8EBA_12E98BEBD042_.wvu.Rows" hidden="1" oldHidden="1">
    <formula>Sheet1!$1:$7</formula>
    <oldFormula>Sheet1!$1:$7</oldFormula>
  </rdn>
  <rcv guid="{65C60B05-D514-4EB4-8EBA-12E98BEBD042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14:L25" start="0" length="0">
    <dxf>
      <border>
        <right style="medium">
          <color indexed="64"/>
        </right>
      </border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1" numFmtId="34">
    <nc r="H15">
      <v>7900</v>
    </nc>
  </rcc>
  <rcc rId="35" sId="1" numFmtId="34">
    <nc r="H23">
      <v>1000</v>
    </nc>
  </rcc>
  <rcc rId="36" sId="1" numFmtId="34">
    <nc r="H25">
      <v>1306</v>
    </nc>
  </rcc>
  <rcc rId="37" sId="1" numFmtId="34">
    <nc r="H21">
      <v>8509</v>
    </nc>
  </rcc>
  <rcc rId="38" sId="1" numFmtId="34">
    <nc r="J15">
      <v>8870</v>
    </nc>
  </rcc>
  <rcc rId="39" sId="1" numFmtId="34">
    <nc r="J23">
      <v>1481</v>
    </nc>
  </rcc>
  <rcc rId="40" sId="1" numFmtId="34">
    <nc r="H16">
      <v>244</v>
    </nc>
  </rcc>
  <rcc rId="41" sId="1" numFmtId="34">
    <nc r="J17">
      <v>106</v>
    </nc>
  </rcc>
  <rcc rId="42" sId="1" numFmtId="34">
    <nc r="J16">
      <v>127</v>
    </nc>
  </rcc>
  <rcc rId="43" sId="1" numFmtId="34">
    <nc r="H17">
      <v>0</v>
    </nc>
  </rcc>
  <rcc rId="44" sId="1" numFmtId="34">
    <nc r="H20">
      <v>694</v>
    </nc>
  </rcc>
  <rcc rId="45" sId="1" numFmtId="34">
    <nc r="J20">
      <v>810</v>
    </nc>
  </rcc>
  <rcc rId="46" sId="1" numFmtId="34">
    <nc r="J25">
      <v>532</v>
    </nc>
  </rcc>
  <rcc rId="47" sId="1" numFmtId="34">
    <nc r="H24">
      <v>510</v>
    </nc>
  </rcc>
  <rcc rId="48" sId="1" numFmtId="34">
    <nc r="J24">
      <v>827</v>
    </nc>
  </rcc>
  <rcc rId="49" sId="1" numFmtId="34">
    <nc r="J21">
      <v>10201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26:L28" start="0" length="0">
    <dxf>
      <border>
        <right style="thin">
          <color indexed="64"/>
        </right>
      </border>
    </dxf>
  </rfmt>
  <rfmt sheetId="1" sqref="L27" start="0" length="0">
    <dxf>
      <border>
        <left style="medium">
          <color indexed="64"/>
        </left>
        <right style="medium">
          <color indexed="64"/>
        </right>
        <top/>
        <bottom/>
      </border>
    </dxf>
  </rfmt>
  <rfmt sheetId="1" sqref="M26" start="0" length="0">
    <dxf>
      <border>
        <left style="medium">
          <color indexed="64"/>
        </left>
        <right/>
        <top/>
        <bottom/>
      </border>
    </dxf>
  </rfmt>
  <rfmt sheetId="1" sqref="M28" start="0" length="0">
    <dxf>
      <border>
        <left style="medium">
          <color indexed="64"/>
        </left>
        <right/>
        <top/>
        <bottom/>
      </border>
    </dxf>
  </rfmt>
  <rcv guid="{C7C953D5-A79B-4066-8A16-AAEF460AF856}" action="delete"/>
  <rcv guid="{C7C953D5-A79B-4066-8A16-AAEF460AF856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" sId="1">
    <oc r="G26">
      <f>SUMIF($E15:$E25,$E11,G15:G25)</f>
    </oc>
    <nc r="G26">
      <f>G15+G21+G22+G23</f>
    </nc>
  </rcc>
  <rcc rId="51" sId="1">
    <oc r="H26">
      <f>SUMIF($E15:$E25,$E11,H15:H25)</f>
    </oc>
    <nc r="H26">
      <f>H15+H21+H22+H23</f>
    </nc>
  </rcc>
  <rcc rId="52" sId="1">
    <oc r="J26">
      <f>SUMIF($E15:$E25,$E11,J15:J25)</f>
    </oc>
    <nc r="J26">
      <f>J15+J21+J22+J23</f>
    </nc>
  </rcc>
  <rcc rId="53" sId="1">
    <oc r="G27">
      <f>SUMIF($E15:$E25,$E12,G15:G25)</f>
    </oc>
    <nc r="G27">
      <f>G16+G17+G18+G19+G20+G24+G25</f>
    </nc>
  </rcc>
  <rcc rId="54" sId="1">
    <oc r="H27">
      <f>SUMIF($E15:$E25,$E12,H15:H25)</f>
    </oc>
    <nc r="H27">
      <f>H16+H17+H18+H19+H20+H24+H25</f>
    </nc>
  </rcc>
  <rcc rId="55" sId="1">
    <oc r="J27">
      <f>SUMIF($E15:$E25,$E12,J15:J25)</f>
    </oc>
    <nc r="J27">
      <f>J16+J17+J18+J19+J20+J24+J25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" sId="1">
    <oc r="K2" t="inlineStr">
      <is>
        <t>F</t>
      </is>
    </oc>
    <nc r="K2"/>
  </rcc>
  <rcc rId="69" sId="1">
    <oc r="K3">
      <v>8</v>
    </oc>
    <nc r="K3"/>
  </rcc>
  <rcc rId="70" sId="1">
    <oc r="K4">
      <v>1</v>
    </oc>
    <nc r="K4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" sId="1" numFmtId="34">
    <oc r="G21">
      <v>8661</v>
    </oc>
    <nc r="G21">
      <v>8660</v>
    </nc>
  </rcc>
  <rcc rId="72" sId="1" numFmtId="34">
    <oc r="H17">
      <v>0</v>
    </oc>
    <nc r="H17">
      <v>100</v>
    </nc>
  </rcc>
  <rcc rId="73" sId="1" numFmtId="34">
    <oc r="H16">
      <v>244</v>
    </oc>
    <nc r="H16">
      <v>144</v>
    </nc>
  </rcc>
  <rcc rId="74" sId="1" numFmtId="4">
    <oc r="D35">
      <v>0.28100000000000003</v>
    </oc>
    <nc r="D35">
      <v>0.14399999999999999</v>
    </nc>
  </rcc>
  <rcc rId="75" sId="1" numFmtId="4">
    <oc r="D36">
      <f>+'C:\Users\180750\AppData\Local\Microsoft\Windows\Temporary Internet Files\Content.Outlook\PZYDYW8N\[Regulatory Costs 2018 Filing.xlsx]Sheet1'!$L$39</f>
    </oc>
    <nc r="D36">
      <v>0.5</v>
    </nc>
  </rcc>
  <rcc rId="76" sId="1">
    <oc r="C36">
      <f>+'C:\Users\180750\AppData\Local\Microsoft\Windows\Temporary Internet Files\Content.Outlook\PZYDYW8N\[Regulatory Costs 2018 Filing.xlsx]Sheet1'!$K$39</f>
    </oc>
    <nc r="C36"/>
  </rcc>
  <rcc rId="77" sId="1" numFmtId="4">
    <oc r="D39">
      <f>+'C:\Users\180750\AppData\Local\Microsoft\Windows\Temporary Internet Files\Content.Outlook\PZYDYW8N\[Regulatory Costs 2018 Filing.xlsx]Sheet1'!$L$41</f>
    </oc>
    <nc r="D39">
      <v>0.9</v>
    </nc>
  </rcc>
  <rcc rId="78" sId="1" numFmtId="4">
    <oc r="D38">
      <f>+'C:\Users\180750\AppData\Local\Microsoft\Windows\Temporary Internet Files\Content.Outlook\PZYDYW8N\[Regulatory Costs 2018 Filing.xlsx]Sheet1'!$L$42</f>
    </oc>
    <nc r="D38">
      <v>0.115</v>
    </nc>
  </rcc>
  <rcv guid="{65C60B05-D514-4EB4-8EBA-12E98BEBD042}" action="delete"/>
  <rcv guid="{65C60B05-D514-4EB4-8EBA-12E98BEBD042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" sId="1" numFmtId="34">
    <oc r="H16">
      <v>144</v>
    </oc>
    <nc r="H16">
      <v>150</v>
    </nc>
  </rcc>
  <rcc rId="80" sId="1" numFmtId="34">
    <oc r="H17">
      <v>100</v>
    </oc>
    <nc r="H17">
      <v>94</v>
    </nc>
  </rcc>
  <rcc rId="81" sId="1" numFmtId="4">
    <oc r="D35">
      <v>0.14399999999999999</v>
    </oc>
    <nc r="D35">
      <v>0.15</v>
    </nc>
  </rcc>
  <rcc rId="82" sId="1" numFmtId="4">
    <oc r="D36">
      <v>0.5</v>
    </oc>
    <nc r="D36">
      <v>0.55000000000000004</v>
    </nc>
  </rcc>
  <rcc rId="83" sId="1" numFmtId="4">
    <oc r="D37">
      <f>+'C:\Users\180750\AppData\Local\Microsoft\Windows\Temporary Internet Files\Content.Outlook\PZYDYW8N\[Regulatory Costs 2018 Filing.xlsx]Sheet1'!$L$40</f>
    </oc>
    <nc r="D37">
      <v>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5:D39">
    <dxf>
      <numFmt numFmtId="2" formatCode="0.00"/>
    </dxf>
  </rfmt>
  <rfmt sheetId="1" sqref="D35:D39">
    <dxf>
      <numFmt numFmtId="165" formatCode="0.0"/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" sId="1">
    <nc r="K2" t="inlineStr">
      <is>
        <t>F</t>
      </is>
    </nc>
  </rcc>
  <rcc rId="85" sId="1">
    <nc r="K3">
      <v>8</v>
    </nc>
  </rcc>
  <rcc rId="86" sId="1">
    <nc r="K4">
      <v>1</v>
    </nc>
  </rcc>
  <rcc rId="87" sId="1">
    <nc r="K5" t="inlineStr">
      <is>
        <t>Attachment 1</t>
      </is>
    </nc>
  </rcc>
  <rcc rId="88" sId="1" odxf="1" dxf="1" numFmtId="19">
    <nc r="K7">
      <v>43476</v>
    </nc>
    <odxf>
      <numFmt numFmtId="0" formatCode="General"/>
    </odxf>
    <ndxf>
      <numFmt numFmtId="19" formatCode="m/d/yyyy"/>
    </ndxf>
  </rcc>
  <rcc rId="89" sId="1">
    <oc r="K1">
      <f>EBNUMBER</f>
    </oc>
    <nc r="K1" t="inlineStr">
      <is>
        <t>EB-2019-XXXX</t>
      </is>
    </nc>
  </rcc>
  <rcv guid="{579758C1-EF63-461B-91C4-9150719D5A3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0">
  <userInfo guid="{8F27DE03-F9E3-47A5-BB23-3BB7198F6ADF}" name="LEE Julie(Qiu Ling)" id="-696797682" dateTime="2019-01-09T16:25:55"/>
  <userInfo guid="{D9C1D8B2-67F2-477D-8E40-2A0783B7FD3C}" name="LEE Julie(Qiu Ling)" id="-696834060" dateTime="2019-01-09T16:33:41"/>
  <userInfo guid="{009A19E9-CD0A-4A3E-8C49-F1108161E13C}" name="ZBARCEA Alex" id="-881291230" dateTime="2019-01-17T15:55:24"/>
  <userInfo guid="{70381CB9-0605-4007-8745-3951D7EDBEA3}" name="ZBARCEA Alex" id="-881301549" dateTime="2019-01-31T15:51:29"/>
  <userInfo guid="{AFE9C93F-4ABE-464B-B50A-E97312AAAA0D}" name="LEE Julie(Qiu Ling)" id="-696797730" dateTime="2019-02-19T10:22:09"/>
  <userInfo guid="{3EB31DDD-780A-49D3-A93D-49237FF7C37F}" name="LEE Julie(Qiu Ling)" id="-696799257" dateTime="2019-02-20T09:39:51"/>
  <userInfo guid="{0AFB43AA-87AA-4FDD-9885-4F791503A426}" name="LEE Julie(Qiu Ling)" id="-696809569" dateTime="2019-02-20T14:16:43"/>
  <userInfo guid="{55A43454-F092-4314-848A-C5B2B80631AE}" name="ZBARCEA Alex" id="-881320191" dateTime="2019-02-22T15:23:27"/>
  <userInfo guid="{E7228B34-C896-48C2-BF98-7708340E6345}" name="LEE Julie(Qiu Ling)" id="-696831718" dateTime="2019-02-25T13:53:30"/>
  <userInfo guid="{58270A82-18F8-49B7-BC9D-91168F1A748F}" name="ZBARCEA Alex" id="-881322142" dateTime="2019-02-25T17:00:13"/>
  <userInfo guid="{75C49A66-73A7-46B3-825F-54ED38BD5157}" name="LEE Julie(Qiu Ling)" id="-696786651" dateTime="2019-02-26T14:33:31"/>
  <userInfo guid="{D429256A-1B86-4F34-9B5A-7ED8660C65A2}" name="LEE Julie(Qiu Ling)" id="-696828643" dateTime="2019-03-18T15:15:34"/>
  <userInfo guid="{E7BBF49C-D18F-43CD-A89E-B42FA68BDA68}" name="LEE Julie(Qiu Ling)" id="-696820428" dateTime="2019-03-18T15:52:42"/>
  <userInfo guid="{0141B178-8CF3-4466-8A42-ACE960B1366D}" name="LEE Julie(Qiu Ling)" id="-696830904" dateTime="2019-04-23T13:56:50"/>
  <userInfo guid="{68419B16-16A2-473E-998A-20244D6202B3}" name="LEE Julie(Qiu Ling)" id="-696816421" dateTime="2019-04-24T09:31:36"/>
  <userInfo guid="{F4ED00AA-EC35-4179-839F-5C8B11BFB62A}" name="LEE Julie(Qiu Ling)" id="-696802275" dateTime="2019-04-24T13:05:05"/>
  <userInfo guid="{DFCFB36D-F702-43AD-B38C-3B42EFFEF835}" name="SMITH Jeffrey" id="-1110755798" dateTime="2019-04-26T10:52:12"/>
  <userInfo guid="{730FB164-B7D5-475C-9664-CF3B59E7D0AB}" name="LEE Julie(Qiu Ling)" id="-696812376" dateTime="2019-05-15T14:59:59"/>
  <userInfo guid="{647B25DA-DEC3-4B73-B45B-29A98C692DF6}" name="QURESHI Muhammad" id="-1425982356" dateTime="2019-06-05T14:28:23"/>
  <userInfo guid="{44B5AB8D-11ED-4730-AC3A-5948D0A3CE64}" name="QURESHI Muhammad" id="-1425984762" dateTime="2019-06-13T09:00:0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topLeftCell="A12" zoomScale="85" zoomScaleNormal="100" workbookViewId="0">
      <selection activeCell="N18" sqref="N18"/>
    </sheetView>
  </sheetViews>
  <sheetFormatPr defaultRowHeight="15" x14ac:dyDescent="0.25"/>
  <cols>
    <col min="2" max="2" width="40.7109375" customWidth="1"/>
    <col min="3" max="3" width="17.7109375" customWidth="1"/>
    <col min="4" max="4" width="15.7109375" customWidth="1"/>
    <col min="5" max="5" width="13.7109375" customWidth="1"/>
    <col min="6" max="6" width="13.7109375" style="60" customWidth="1"/>
    <col min="7" max="8" width="13.7109375" customWidth="1"/>
    <col min="9" max="9" width="15.42578125" bestFit="1" customWidth="1"/>
    <col min="10" max="10" width="13.7109375" customWidth="1"/>
    <col min="11" max="11" width="14.7109375" bestFit="1" customWidth="1"/>
  </cols>
  <sheetData>
    <row r="1" spans="1:12" x14ac:dyDescent="0.25">
      <c r="A1" s="2"/>
      <c r="B1" s="2"/>
      <c r="C1" s="2"/>
      <c r="D1" s="2"/>
      <c r="E1" s="2"/>
      <c r="F1" s="54"/>
      <c r="G1" s="2"/>
      <c r="H1" s="2"/>
      <c r="I1" s="2"/>
      <c r="J1" s="3" t="s">
        <v>0</v>
      </c>
      <c r="K1" s="65" t="s">
        <v>59</v>
      </c>
    </row>
    <row r="2" spans="1:12" x14ac:dyDescent="0.25">
      <c r="A2" s="2"/>
      <c r="B2" s="2"/>
      <c r="C2" s="2"/>
      <c r="D2" s="2"/>
      <c r="E2" s="2"/>
      <c r="F2" s="54"/>
      <c r="G2" s="2"/>
      <c r="H2" s="2"/>
      <c r="I2" s="2"/>
      <c r="J2" s="3" t="s">
        <v>1</v>
      </c>
      <c r="K2" s="66" t="s">
        <v>57</v>
      </c>
    </row>
    <row r="3" spans="1:12" x14ac:dyDescent="0.25">
      <c r="A3" s="2"/>
      <c r="B3" s="2"/>
      <c r="C3" s="2"/>
      <c r="D3" s="2"/>
      <c r="E3" s="2"/>
      <c r="F3" s="54"/>
      <c r="G3" s="2"/>
      <c r="H3" s="2"/>
      <c r="I3" s="2"/>
      <c r="J3" s="3" t="s">
        <v>2</v>
      </c>
      <c r="K3" s="66">
        <v>8</v>
      </c>
    </row>
    <row r="4" spans="1:12" x14ac:dyDescent="0.25">
      <c r="A4" s="2"/>
      <c r="B4" s="2"/>
      <c r="C4" s="2"/>
      <c r="D4" s="2"/>
      <c r="E4" s="2"/>
      <c r="F4" s="54"/>
      <c r="G4" s="2"/>
      <c r="H4" s="2"/>
      <c r="I4" s="2"/>
      <c r="J4" s="3" t="s">
        <v>3</v>
      </c>
      <c r="K4" s="66">
        <v>1</v>
      </c>
    </row>
    <row r="5" spans="1:12" x14ac:dyDescent="0.25">
      <c r="A5" s="2"/>
      <c r="B5" s="2"/>
      <c r="C5" s="2"/>
      <c r="D5" s="2"/>
      <c r="E5" s="2"/>
      <c r="F5" s="54"/>
      <c r="G5" s="2"/>
      <c r="H5" s="2"/>
      <c r="I5" s="2"/>
      <c r="J5" s="3" t="s">
        <v>4</v>
      </c>
      <c r="K5" s="67" t="s">
        <v>58</v>
      </c>
    </row>
    <row r="6" spans="1:12" x14ac:dyDescent="0.25">
      <c r="A6" s="2"/>
      <c r="B6" s="2"/>
      <c r="C6" s="2"/>
      <c r="D6" s="2"/>
      <c r="E6" s="2"/>
      <c r="F6" s="54"/>
      <c r="G6" s="2"/>
      <c r="H6" s="2"/>
      <c r="I6" s="2"/>
      <c r="J6" s="3"/>
      <c r="K6" s="65"/>
    </row>
    <row r="7" spans="1:12" x14ac:dyDescent="0.25">
      <c r="A7" s="2"/>
      <c r="B7" s="2"/>
      <c r="C7" s="2"/>
      <c r="D7" s="2"/>
      <c r="E7" s="2"/>
      <c r="F7" s="54"/>
      <c r="G7" s="2"/>
      <c r="H7" s="2"/>
      <c r="I7" s="2"/>
      <c r="J7" s="3" t="s">
        <v>5</v>
      </c>
      <c r="K7" s="68">
        <v>43545</v>
      </c>
    </row>
    <row r="8" spans="1:12" x14ac:dyDescent="0.25">
      <c r="A8" s="2"/>
      <c r="B8" s="2"/>
      <c r="C8" s="2"/>
      <c r="D8" s="2"/>
      <c r="E8" s="2"/>
      <c r="F8" s="54"/>
      <c r="G8" s="2"/>
      <c r="H8" s="2"/>
      <c r="I8" s="2"/>
      <c r="J8" s="2"/>
      <c r="K8" s="2"/>
    </row>
    <row r="9" spans="1:12" ht="18" x14ac:dyDescent="0.25">
      <c r="A9" s="70" t="s">
        <v>6</v>
      </c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2" ht="18" x14ac:dyDescent="0.25">
      <c r="A10" s="70" t="s">
        <v>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2" x14ac:dyDescent="0.25">
      <c r="A11" s="2"/>
      <c r="B11" s="2"/>
      <c r="C11" s="2"/>
      <c r="D11" s="2"/>
      <c r="E11" s="4" t="s">
        <v>50</v>
      </c>
      <c r="F11" s="54"/>
      <c r="G11" s="2"/>
      <c r="H11" s="2"/>
      <c r="I11" s="2"/>
      <c r="J11" s="2"/>
      <c r="K11" s="2"/>
    </row>
    <row r="12" spans="1:12" ht="15.75" thickBot="1" x14ac:dyDescent="0.3">
      <c r="A12" s="2"/>
      <c r="B12" s="2"/>
      <c r="C12" s="2"/>
      <c r="D12" s="2"/>
      <c r="E12" s="4" t="s">
        <v>48</v>
      </c>
      <c r="F12" s="54"/>
      <c r="G12" s="2"/>
      <c r="H12" s="2"/>
      <c r="I12" s="2"/>
      <c r="J12" s="2"/>
      <c r="K12" s="2"/>
    </row>
    <row r="13" spans="1:12" ht="63.75" x14ac:dyDescent="0.25">
      <c r="A13" s="71" t="s">
        <v>8</v>
      </c>
      <c r="B13" s="72"/>
      <c r="C13" s="1" t="s">
        <v>9</v>
      </c>
      <c r="D13" s="1" t="s">
        <v>10</v>
      </c>
      <c r="E13" s="1" t="s">
        <v>43</v>
      </c>
      <c r="F13" s="1" t="str">
        <f>"Last Rebasing Year (" &amp; RebaseYear &amp; " Board Approved)"</f>
        <v>Last Rebasing Year (2013 Board Approved)</v>
      </c>
      <c r="G13" s="1" t="s">
        <v>53</v>
      </c>
      <c r="H13" s="1" t="s">
        <v>54</v>
      </c>
      <c r="I13" s="1" t="s">
        <v>11</v>
      </c>
      <c r="J13" s="1" t="s">
        <v>55</v>
      </c>
      <c r="K13" s="5" t="s">
        <v>11</v>
      </c>
    </row>
    <row r="14" spans="1:12" x14ac:dyDescent="0.25">
      <c r="A14" s="73" t="s">
        <v>12</v>
      </c>
      <c r="B14" s="74"/>
      <c r="C14" s="6" t="s">
        <v>13</v>
      </c>
      <c r="D14" s="6" t="s">
        <v>14</v>
      </c>
      <c r="E14" s="6" t="s">
        <v>15</v>
      </c>
      <c r="F14" s="53" t="s">
        <v>16</v>
      </c>
      <c r="G14" s="6" t="s">
        <v>17</v>
      </c>
      <c r="H14" s="6" t="s">
        <v>18</v>
      </c>
      <c r="I14" s="6" t="s">
        <v>19</v>
      </c>
      <c r="J14" s="6" t="s">
        <v>20</v>
      </c>
      <c r="K14" s="7" t="s">
        <v>21</v>
      </c>
      <c r="L14" s="69"/>
    </row>
    <row r="15" spans="1:12" ht="13.15" customHeight="1" x14ac:dyDescent="0.25">
      <c r="A15" s="8">
        <v>1</v>
      </c>
      <c r="B15" s="41" t="s">
        <v>22</v>
      </c>
      <c r="C15" s="10"/>
      <c r="D15" s="11"/>
      <c r="E15" s="49" t="s">
        <v>49</v>
      </c>
      <c r="F15" s="55"/>
      <c r="G15" s="11">
        <v>7753</v>
      </c>
      <c r="H15" s="11">
        <v>7900</v>
      </c>
      <c r="I15" s="12">
        <f>IF(G15=0,"",(H15-G15)/G15)</f>
        <v>1.8960402424867791E-2</v>
      </c>
      <c r="J15" s="11">
        <v>8098</v>
      </c>
      <c r="K15" s="13">
        <f>IF(H15=0,"",(J15-H15)/H15)</f>
        <v>2.5063291139240506E-2</v>
      </c>
      <c r="L15" s="69"/>
    </row>
    <row r="16" spans="1:12" ht="13.15" customHeight="1" x14ac:dyDescent="0.25">
      <c r="A16" s="8">
        <v>2</v>
      </c>
      <c r="B16" s="41" t="s">
        <v>23</v>
      </c>
      <c r="C16" s="10"/>
      <c r="D16" s="11"/>
      <c r="E16" s="49" t="s">
        <v>48</v>
      </c>
      <c r="F16" s="55"/>
      <c r="G16" s="11">
        <v>217</v>
      </c>
      <c r="H16" s="11">
        <v>150</v>
      </c>
      <c r="I16" s="12">
        <f t="shared" ref="I16:I28" si="0">IF(G16=0,"",(H16-G16)/G16)</f>
        <v>-0.30875576036866359</v>
      </c>
      <c r="J16" s="11">
        <v>150</v>
      </c>
      <c r="K16" s="13">
        <f t="shared" ref="K16:K28" si="1">IF(H16=0,"",(J16-H16)/H16)</f>
        <v>0</v>
      </c>
      <c r="L16" s="69"/>
    </row>
    <row r="17" spans="1:14" ht="13.15" customHeight="1" x14ac:dyDescent="0.25">
      <c r="A17" s="8">
        <v>3</v>
      </c>
      <c r="B17" s="41" t="s">
        <v>24</v>
      </c>
      <c r="C17" s="10"/>
      <c r="D17" s="11"/>
      <c r="E17" s="49" t="s">
        <v>48</v>
      </c>
      <c r="F17" s="55"/>
      <c r="G17" s="11">
        <v>159</v>
      </c>
      <c r="H17" s="11">
        <v>94</v>
      </c>
      <c r="I17" s="12">
        <f t="shared" si="0"/>
        <v>-0.4088050314465409</v>
      </c>
      <c r="J17" s="11">
        <v>100</v>
      </c>
      <c r="K17" s="13">
        <f t="shared" si="1"/>
        <v>6.3829787234042548E-2</v>
      </c>
      <c r="L17" s="69"/>
    </row>
    <row r="18" spans="1:14" ht="13.15" customHeight="1" x14ac:dyDescent="0.25">
      <c r="A18" s="8">
        <v>4</v>
      </c>
      <c r="B18" s="41" t="s">
        <v>25</v>
      </c>
      <c r="C18" s="10"/>
      <c r="D18" s="11"/>
      <c r="E18" s="49" t="s">
        <v>48</v>
      </c>
      <c r="F18" s="55"/>
      <c r="G18" s="11">
        <v>0</v>
      </c>
      <c r="H18" s="11">
        <v>0</v>
      </c>
      <c r="I18" s="12" t="str">
        <f t="shared" si="0"/>
        <v/>
      </c>
      <c r="J18" s="11">
        <v>0</v>
      </c>
      <c r="K18" s="13" t="str">
        <f t="shared" si="1"/>
        <v/>
      </c>
      <c r="L18" s="69"/>
    </row>
    <row r="19" spans="1:14" ht="13.15" customHeight="1" x14ac:dyDescent="0.25">
      <c r="A19" s="8">
        <v>5</v>
      </c>
      <c r="B19" s="41" t="s">
        <v>26</v>
      </c>
      <c r="C19" s="10"/>
      <c r="D19" s="11"/>
      <c r="E19" s="49" t="s">
        <v>48</v>
      </c>
      <c r="F19" s="55" t="s">
        <v>56</v>
      </c>
      <c r="G19" s="11">
        <v>0</v>
      </c>
      <c r="H19" s="11">
        <v>0</v>
      </c>
      <c r="I19" s="12" t="str">
        <f t="shared" si="0"/>
        <v/>
      </c>
      <c r="J19" s="11">
        <v>0</v>
      </c>
      <c r="K19" s="13" t="str">
        <f t="shared" si="1"/>
        <v/>
      </c>
      <c r="L19" s="69"/>
    </row>
    <row r="20" spans="1:14" ht="13.15" customHeight="1" x14ac:dyDescent="0.25">
      <c r="A20" s="8">
        <v>6</v>
      </c>
      <c r="B20" s="41" t="s">
        <v>27</v>
      </c>
      <c r="C20" s="10"/>
      <c r="D20" s="11"/>
      <c r="E20" s="49" t="s">
        <v>48</v>
      </c>
      <c r="F20" s="55"/>
      <c r="G20" s="11">
        <v>1548</v>
      </c>
      <c r="H20" s="11">
        <v>694</v>
      </c>
      <c r="I20" s="12">
        <f t="shared" si="0"/>
        <v>-0.55167958656330751</v>
      </c>
      <c r="J20" s="11">
        <v>710</v>
      </c>
      <c r="K20" s="13">
        <f t="shared" si="1"/>
        <v>2.3054755043227664E-2</v>
      </c>
      <c r="L20" s="69"/>
    </row>
    <row r="21" spans="1:14" ht="28.5" customHeight="1" x14ac:dyDescent="0.25">
      <c r="A21" s="8">
        <v>7</v>
      </c>
      <c r="B21" s="41" t="s">
        <v>28</v>
      </c>
      <c r="C21" s="10"/>
      <c r="D21" s="11"/>
      <c r="E21" s="49" t="s">
        <v>49</v>
      </c>
      <c r="F21" s="55"/>
      <c r="G21" s="11">
        <v>8823</v>
      </c>
      <c r="H21" s="11">
        <v>8209</v>
      </c>
      <c r="I21" s="12">
        <f t="shared" si="0"/>
        <v>-6.9590842117193699E-2</v>
      </c>
      <c r="J21" s="11">
        <v>8341</v>
      </c>
      <c r="K21" s="13">
        <f t="shared" si="1"/>
        <v>1.6079912291387503E-2</v>
      </c>
      <c r="L21" s="69"/>
    </row>
    <row r="22" spans="1:14" ht="28.5" customHeight="1" x14ac:dyDescent="0.25">
      <c r="A22" s="8">
        <v>8</v>
      </c>
      <c r="B22" s="41" t="s">
        <v>44</v>
      </c>
      <c r="C22" s="10"/>
      <c r="D22" s="11"/>
      <c r="E22" s="49" t="s">
        <v>49</v>
      </c>
      <c r="F22" s="55"/>
      <c r="G22" s="11"/>
      <c r="H22" s="11"/>
      <c r="I22" s="12" t="str">
        <f t="shared" si="0"/>
        <v/>
      </c>
      <c r="J22" s="11"/>
      <c r="K22" s="13" t="str">
        <f t="shared" si="1"/>
        <v/>
      </c>
      <c r="L22" s="69"/>
    </row>
    <row r="23" spans="1:14" ht="13.15" customHeight="1" x14ac:dyDescent="0.25">
      <c r="A23" s="8">
        <v>9</v>
      </c>
      <c r="B23" s="41" t="s">
        <v>29</v>
      </c>
      <c r="C23" s="10"/>
      <c r="D23" s="11"/>
      <c r="E23" s="49" t="s">
        <v>49</v>
      </c>
      <c r="F23" s="55"/>
      <c r="G23" s="11">
        <v>1132</v>
      </c>
      <c r="H23" s="11">
        <v>1000</v>
      </c>
      <c r="I23" s="12">
        <f t="shared" si="0"/>
        <v>-0.1166077738515901</v>
      </c>
      <c r="J23" s="11">
        <v>1025</v>
      </c>
      <c r="K23" s="13">
        <f t="shared" si="1"/>
        <v>2.5000000000000001E-2</v>
      </c>
      <c r="L23" s="69"/>
      <c r="N23" s="64"/>
    </row>
    <row r="24" spans="1:14" ht="29.45" customHeight="1" x14ac:dyDescent="0.25">
      <c r="A24" s="8">
        <v>10</v>
      </c>
      <c r="B24" s="41" t="s">
        <v>30</v>
      </c>
      <c r="C24" s="10"/>
      <c r="D24" s="11"/>
      <c r="E24" s="49" t="s">
        <v>48</v>
      </c>
      <c r="F24" s="55"/>
      <c r="G24" s="11">
        <v>163</v>
      </c>
      <c r="H24" s="11">
        <v>510</v>
      </c>
      <c r="I24" s="12">
        <f t="shared" si="0"/>
        <v>2.128834355828221</v>
      </c>
      <c r="J24" s="11">
        <v>523</v>
      </c>
      <c r="K24" s="13">
        <f t="shared" si="1"/>
        <v>2.5490196078431372E-2</v>
      </c>
      <c r="L24" s="69"/>
    </row>
    <row r="25" spans="1:14" ht="13.15" customHeight="1" thickBot="1" x14ac:dyDescent="0.3">
      <c r="A25" s="14">
        <v>11</v>
      </c>
      <c r="B25" s="51" t="s">
        <v>31</v>
      </c>
      <c r="C25" s="15"/>
      <c r="D25" s="16"/>
      <c r="E25" s="50" t="s">
        <v>48</v>
      </c>
      <c r="F25" s="56"/>
      <c r="G25" s="16">
        <v>803</v>
      </c>
      <c r="H25" s="16">
        <v>1306</v>
      </c>
      <c r="I25" s="17">
        <f t="shared" si="0"/>
        <v>0.62640099626400991</v>
      </c>
      <c r="J25" s="16">
        <v>1339</v>
      </c>
      <c r="K25" s="18">
        <f t="shared" si="1"/>
        <v>2.5267993874425729E-2</v>
      </c>
      <c r="L25" s="69"/>
    </row>
    <row r="26" spans="1:14" ht="16.899999999999999" customHeight="1" x14ac:dyDescent="0.25">
      <c r="A26" s="19">
        <v>12</v>
      </c>
      <c r="B26" s="20" t="s">
        <v>45</v>
      </c>
      <c r="C26" s="21"/>
      <c r="D26" s="22">
        <f>SUMIF($E15:$E25,$E11,D15:D25)</f>
        <v>0</v>
      </c>
      <c r="E26" s="21"/>
      <c r="F26" s="57">
        <f>SUMIF($E15:$E25,$E11,F15:F25)</f>
        <v>0</v>
      </c>
      <c r="G26" s="22">
        <f>G15+G21+G22+G23</f>
        <v>17708</v>
      </c>
      <c r="H26" s="22">
        <f>H15+H21+H22+H23</f>
        <v>17109</v>
      </c>
      <c r="I26" s="23">
        <f t="shared" si="0"/>
        <v>-3.3826519087418114E-2</v>
      </c>
      <c r="J26" s="22">
        <f>J15+J21+J22+J23</f>
        <v>17464</v>
      </c>
      <c r="K26" s="24">
        <f t="shared" si="1"/>
        <v>2.0749313226956573E-2</v>
      </c>
      <c r="L26" s="75"/>
      <c r="M26" s="75"/>
    </row>
    <row r="27" spans="1:14" ht="19.149999999999999" customHeight="1" thickBot="1" x14ac:dyDescent="0.3">
      <c r="A27" s="25">
        <v>13</v>
      </c>
      <c r="B27" s="26" t="s">
        <v>46</v>
      </c>
      <c r="C27" s="27"/>
      <c r="D27" s="28">
        <f>SUMIF($E15:$E25,$E12,D15:D25)</f>
        <v>0</v>
      </c>
      <c r="E27" s="27"/>
      <c r="F27" s="58">
        <f>SUMIF($E15:$E25,$E12,F15:F25)</f>
        <v>0</v>
      </c>
      <c r="G27" s="28">
        <f>G16+G17+G18+G19+G20+G24+G25</f>
        <v>2890</v>
      </c>
      <c r="H27" s="28">
        <f>H16+H17+H18+H19+H20+H24+H25</f>
        <v>2754</v>
      </c>
      <c r="I27" s="29">
        <f t="shared" si="0"/>
        <v>-4.7058823529411764E-2</v>
      </c>
      <c r="J27" s="28">
        <f>J16+J17+J18+J19+J20+J24+J25</f>
        <v>2822</v>
      </c>
      <c r="K27" s="30">
        <f t="shared" si="1"/>
        <v>2.4691358024691357E-2</v>
      </c>
      <c r="L27" s="69"/>
    </row>
    <row r="28" spans="1:14" ht="18" customHeight="1" thickTop="1" thickBot="1" x14ac:dyDescent="0.3">
      <c r="A28" s="31">
        <v>14</v>
      </c>
      <c r="B28" s="32" t="s">
        <v>32</v>
      </c>
      <c r="C28" s="33"/>
      <c r="D28" s="34">
        <f>D26+D27</f>
        <v>0</v>
      </c>
      <c r="E28" s="33"/>
      <c r="F28" s="59">
        <f>F26+F27</f>
        <v>0</v>
      </c>
      <c r="G28" s="34">
        <f>G26+G27</f>
        <v>20598</v>
      </c>
      <c r="H28" s="34">
        <f>H26+H27</f>
        <v>19863</v>
      </c>
      <c r="I28" s="35">
        <f t="shared" si="0"/>
        <v>-3.5683076026798717E-2</v>
      </c>
      <c r="J28" s="34">
        <f>J26+J27</f>
        <v>20286</v>
      </c>
      <c r="K28" s="36">
        <f t="shared" si="1"/>
        <v>2.1295876755777075E-2</v>
      </c>
      <c r="L28" s="75"/>
      <c r="M28" s="75"/>
    </row>
    <row r="29" spans="1:14" x14ac:dyDescent="0.25">
      <c r="A29" s="2"/>
      <c r="B29" s="2"/>
      <c r="C29" s="2"/>
      <c r="D29" s="2"/>
      <c r="E29" s="2"/>
      <c r="F29" s="54"/>
      <c r="G29" s="2"/>
      <c r="H29" s="2"/>
      <c r="I29" s="2"/>
      <c r="J29" s="2"/>
      <c r="K29" s="2"/>
    </row>
    <row r="30" spans="1:14" x14ac:dyDescent="0.25">
      <c r="A30" s="2"/>
      <c r="B30" s="2"/>
      <c r="C30" s="2"/>
      <c r="D30" s="2"/>
      <c r="E30" s="2"/>
      <c r="F30" s="54"/>
      <c r="G30" s="2"/>
      <c r="H30" s="2"/>
      <c r="I30" s="2"/>
      <c r="J30" s="2"/>
      <c r="K30" s="2"/>
    </row>
    <row r="31" spans="1:14" x14ac:dyDescent="0.25">
      <c r="A31" s="37" t="s">
        <v>47</v>
      </c>
      <c r="B31" s="2"/>
      <c r="C31" s="2"/>
      <c r="D31" s="2"/>
      <c r="E31" s="2"/>
      <c r="F31" s="54"/>
      <c r="G31" s="2"/>
      <c r="H31" s="2"/>
      <c r="I31" s="2"/>
      <c r="J31" s="2"/>
      <c r="K31" s="2"/>
    </row>
    <row r="32" spans="1:14" ht="15.75" thickBot="1" x14ac:dyDescent="0.3">
      <c r="A32" s="2"/>
      <c r="B32" s="2"/>
      <c r="C32" s="2"/>
      <c r="D32" s="2"/>
      <c r="E32" s="2"/>
      <c r="F32" s="54"/>
      <c r="G32" s="2"/>
      <c r="H32" s="2"/>
      <c r="I32" s="2"/>
      <c r="J32" s="2"/>
      <c r="K32" s="2"/>
    </row>
    <row r="33" spans="1:11" ht="26.25" thickBot="1" x14ac:dyDescent="0.3">
      <c r="A33" s="2"/>
      <c r="B33" s="2"/>
      <c r="C33" s="38" t="s">
        <v>33</v>
      </c>
      <c r="D33" s="38" t="str">
        <f>H13</f>
        <v>2019 Bridge Year</v>
      </c>
      <c r="E33" s="38" t="str">
        <f>J13</f>
        <v>2020 Test Year</v>
      </c>
      <c r="F33" s="54"/>
      <c r="G33" s="2"/>
      <c r="H33" s="2"/>
      <c r="I33" s="2"/>
      <c r="J33" s="2"/>
      <c r="K33" s="2"/>
    </row>
    <row r="34" spans="1:11" ht="13.15" customHeight="1" x14ac:dyDescent="0.25">
      <c r="A34" s="39"/>
      <c r="B34" s="40"/>
      <c r="C34" s="44"/>
      <c r="D34" s="44"/>
      <c r="E34" s="44"/>
      <c r="F34" s="54"/>
      <c r="G34" s="2"/>
      <c r="H34" s="2"/>
      <c r="I34" s="2"/>
      <c r="J34" s="2"/>
      <c r="K34" s="2"/>
    </row>
    <row r="35" spans="1:11" ht="13.15" customHeight="1" x14ac:dyDescent="0.25">
      <c r="A35" s="19">
        <v>2</v>
      </c>
      <c r="B35" s="9" t="s">
        <v>23</v>
      </c>
      <c r="C35" s="45"/>
      <c r="D35" s="61">
        <f>H16</f>
        <v>150</v>
      </c>
      <c r="E35" s="45"/>
      <c r="F35" s="54"/>
      <c r="G35" s="2"/>
      <c r="H35" s="2"/>
      <c r="I35" s="2"/>
      <c r="J35" s="2"/>
      <c r="K35" s="2"/>
    </row>
    <row r="36" spans="1:11" ht="13.15" customHeight="1" x14ac:dyDescent="0.25">
      <c r="A36" s="19">
        <v>4</v>
      </c>
      <c r="B36" s="41" t="s">
        <v>51</v>
      </c>
      <c r="C36" s="45"/>
      <c r="D36" s="61">
        <v>550</v>
      </c>
      <c r="E36" s="45"/>
      <c r="F36" s="54"/>
      <c r="G36" s="2"/>
      <c r="H36" s="2"/>
      <c r="I36" s="2"/>
      <c r="J36" s="2"/>
      <c r="K36" s="2"/>
    </row>
    <row r="37" spans="1:11" ht="13.15" customHeight="1" x14ac:dyDescent="0.25">
      <c r="A37" s="8">
        <v>5</v>
      </c>
      <c r="B37" s="41" t="s">
        <v>34</v>
      </c>
      <c r="C37" s="45"/>
      <c r="D37" s="61">
        <v>2000</v>
      </c>
      <c r="E37" s="45"/>
      <c r="F37" s="54"/>
      <c r="G37" s="2"/>
      <c r="H37" s="2"/>
      <c r="I37" s="2"/>
      <c r="J37" s="2"/>
      <c r="K37" s="2"/>
    </row>
    <row r="38" spans="1:11" ht="32.450000000000003" customHeight="1" x14ac:dyDescent="0.25">
      <c r="A38" s="47">
        <v>10</v>
      </c>
      <c r="B38" s="9" t="s">
        <v>30</v>
      </c>
      <c r="C38" s="48"/>
      <c r="D38" s="62">
        <v>125</v>
      </c>
      <c r="E38" s="48"/>
      <c r="F38" s="54"/>
      <c r="G38" s="2"/>
      <c r="H38" s="2"/>
      <c r="I38" s="2"/>
      <c r="J38" s="2"/>
      <c r="K38" s="2"/>
    </row>
    <row r="39" spans="1:11" ht="13.15" customHeight="1" thickBot="1" x14ac:dyDescent="0.3">
      <c r="A39" s="14">
        <v>11</v>
      </c>
      <c r="B39" s="42" t="s">
        <v>31</v>
      </c>
      <c r="C39" s="46"/>
      <c r="D39" s="63">
        <v>900</v>
      </c>
      <c r="E39" s="46"/>
      <c r="F39" s="54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54"/>
      <c r="G40" s="2"/>
      <c r="H40" s="2"/>
      <c r="I40" s="2"/>
      <c r="J40" s="2"/>
      <c r="K40" s="2"/>
    </row>
    <row r="41" spans="1:11" x14ac:dyDescent="0.25">
      <c r="A41" s="37" t="s">
        <v>35</v>
      </c>
      <c r="B41" s="2"/>
      <c r="C41" s="2"/>
      <c r="D41" s="2"/>
      <c r="E41" s="2"/>
      <c r="F41" s="54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54"/>
      <c r="G42" s="2"/>
      <c r="H42" s="2"/>
      <c r="I42" s="2"/>
      <c r="J42" s="2"/>
      <c r="K42" s="2"/>
    </row>
    <row r="43" spans="1:11" x14ac:dyDescent="0.25">
      <c r="A43" s="43" t="s">
        <v>36</v>
      </c>
      <c r="B43" s="52" t="s">
        <v>52</v>
      </c>
      <c r="C43" s="2"/>
      <c r="D43" s="2"/>
      <c r="E43" s="2"/>
      <c r="F43" s="54"/>
      <c r="G43" s="2"/>
      <c r="H43" s="2"/>
      <c r="I43" s="2"/>
      <c r="J43" s="2"/>
      <c r="K43" s="2"/>
    </row>
    <row r="44" spans="1:11" x14ac:dyDescent="0.25">
      <c r="A44" s="43" t="s">
        <v>37</v>
      </c>
      <c r="B44" s="2" t="s">
        <v>38</v>
      </c>
      <c r="C44" s="2"/>
      <c r="D44" s="2"/>
      <c r="E44" s="2"/>
      <c r="F44" s="54"/>
      <c r="G44" s="2"/>
      <c r="H44" s="2"/>
      <c r="I44" s="2"/>
      <c r="J44" s="2"/>
      <c r="K44" s="2"/>
    </row>
    <row r="45" spans="1:11" x14ac:dyDescent="0.25">
      <c r="A45" s="43" t="s">
        <v>39</v>
      </c>
      <c r="B45" s="2" t="s">
        <v>40</v>
      </c>
      <c r="C45" s="2"/>
      <c r="D45" s="2"/>
      <c r="E45" s="2"/>
      <c r="F45" s="54"/>
      <c r="G45" s="2"/>
      <c r="H45" s="2"/>
      <c r="I45" s="2"/>
      <c r="J45" s="2"/>
      <c r="K45" s="2"/>
    </row>
    <row r="46" spans="1:11" x14ac:dyDescent="0.25">
      <c r="A46" s="43" t="s">
        <v>41</v>
      </c>
      <c r="B46" s="2" t="s">
        <v>42</v>
      </c>
      <c r="C46" s="2"/>
      <c r="D46" s="2"/>
      <c r="E46" s="2"/>
      <c r="F46" s="54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54"/>
      <c r="G47" s="2"/>
      <c r="H47" s="2"/>
      <c r="I47" s="2"/>
      <c r="J47" s="2"/>
      <c r="K47" s="2"/>
    </row>
  </sheetData>
  <customSheetViews>
    <customSheetView guid="{C7C953D5-A79B-4066-8A16-AAEF460AF856}" scale="85" showPageBreaks="1" fitToPage="1" topLeftCell="A12">
      <selection activeCell="N18" sqref="N18"/>
      <pageMargins left="0.7" right="0.7" top="0.75" bottom="0.75" header="0.3" footer="0.3"/>
      <printOptions horizontalCentered="1" verticalCentered="1"/>
      <pageSetup scale="61" orientation="landscape" r:id="rId1"/>
    </customSheetView>
    <customSheetView guid="{65C60B05-D514-4EB4-8EBA-12E98BEBD042}" showPageBreaks="1" fitToPage="1" hiddenRows="1" topLeftCell="A8">
      <selection activeCell="J32" sqref="J32"/>
      <pageMargins left="0.7" right="0.7" top="0.75" bottom="0.75" header="0.3" footer="0.3"/>
      <printOptions horizontalCentered="1"/>
      <pageSetup scale="67" orientation="landscape" r:id="rId2"/>
    </customSheetView>
    <customSheetView guid="{579758C1-EF63-461B-91C4-9150719D5A34}">
      <selection activeCell="B7" sqref="B7"/>
      <pageMargins left="0.7" right="0.7" top="0.75" bottom="0.75" header="0.3" footer="0.3"/>
      <pageSetup orientation="portrait" r:id="rId3"/>
    </customSheetView>
    <customSheetView guid="{BD241B22-9ECA-46A9-9E7E-A31F86F3A9AA}" fitToPage="1" hiddenRows="1" topLeftCell="A8">
      <selection activeCell="G24" sqref="G24"/>
      <pageMargins left="0.7" right="0.7" top="0.75" bottom="0.75" header="0.3" footer="0.3"/>
      <printOptions horizontalCentered="1"/>
      <pageSetup scale="67" orientation="landscape" r:id="rId4"/>
    </customSheetView>
  </customSheetViews>
  <mergeCells count="4">
    <mergeCell ref="A9:K9"/>
    <mergeCell ref="A10:K10"/>
    <mergeCell ref="A13:B13"/>
    <mergeCell ref="A14:B14"/>
  </mergeCells>
  <dataValidations disablePrompts="1" count="2">
    <dataValidation allowBlank="1" showInputMessage="1" showErrorMessage="1" promptTitle="Date Format" prompt="E.g:  &quot;August 1, 2011&quot;" sqref="K7"/>
    <dataValidation type="list" allowBlank="1" showInputMessage="1" showErrorMessage="1" prompt="Please identify costs as One-time or ongoing by selecting from the drop-down list." sqref="E15:E25">
      <formula1>"One-Time, On-Going"</formula1>
    </dataValidation>
  </dataValidations>
  <printOptions horizontalCentered="1" verticalCentered="1"/>
  <pageMargins left="0.7" right="0.7" top="0.75" bottom="0.75" header="0.3" footer="0.3"/>
  <pageSetup scale="61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RA_x0020_Reviewed xmlns="85e47f12-5c15-41f8-8a9e-205fb4d12ed4">false</RA_x0020_Review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96246B4ACC1459DDB2FD0B43648E7" ma:contentTypeVersion="1" ma:contentTypeDescription="Create a new document." ma:contentTypeScope="" ma:versionID="1c709d5e00a528b8d43f70f28f0794ec">
  <xsd:schema xmlns:xsd="http://www.w3.org/2001/XMLSchema" xmlns:xs="http://www.w3.org/2001/XMLSchema" xmlns:p="http://schemas.microsoft.com/office/2006/metadata/properties" xmlns:ns2="f0af1d65-dfd0-4b99-b523-def3a954563f" xmlns:ns3="85e47f12-5c15-41f8-8a9e-205fb4d12ed4" targetNamespace="http://schemas.microsoft.com/office/2006/metadata/properties" ma:root="true" ma:fieldsID="21e976f6e9dae6b4827b02e923b2a671" ns2:_="" ns3:_="">
    <xsd:import namespace="f0af1d65-dfd0-4b99-b523-def3a954563f"/>
    <xsd:import namespace="85e47f12-5c15-41f8-8a9e-205fb4d12ed4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RA_x0020_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47f12-5c15-41f8-8a9e-205fb4d12ed4" elementFormDefault="qualified">
    <xsd:import namespace="http://schemas.microsoft.com/office/2006/documentManagement/types"/>
    <xsd:import namespace="http://schemas.microsoft.com/office/infopath/2007/PartnerControls"/>
    <xsd:element name="RA_x0020_Reviewed" ma:index="9" nillable="true" ma:displayName="RA Reviewed" ma:default="0" ma:internalName="RA_x0020_Review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EF2C9-A26D-4B4E-A645-F440BAB5E1B9}"/>
</file>

<file path=customXml/itemProps2.xml><?xml version="1.0" encoding="utf-8"?>
<ds:datastoreItem xmlns:ds="http://schemas.openxmlformats.org/officeDocument/2006/customXml" ds:itemID="{34320F99-F663-4EE3-AFFC-46AFC8443B70}"/>
</file>

<file path=customXml/itemProps3.xml><?xml version="1.0" encoding="utf-8"?>
<ds:datastoreItem xmlns:ds="http://schemas.openxmlformats.org/officeDocument/2006/customXml" ds:itemID="{AEA19279-7A1E-4071-8EE0-880B8171E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2-M</dc:title>
  <dc:creator>VETSIS Stephen</dc:creator>
  <cp:lastModifiedBy>QURESHI Muhammad</cp:lastModifiedBy>
  <cp:lastPrinted>2019-06-13T13:03:47Z</cp:lastPrinted>
  <dcterms:created xsi:type="dcterms:W3CDTF">2017-10-30T15:55:48Z</dcterms:created>
  <dcterms:modified xsi:type="dcterms:W3CDTF">2019-06-13T13:08:55Z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0x01010023596246B4ACC1459DDB2FD0B43648E7</vt:lpwstr>
  </property>
  <property fmtid="{D5CDD505-2E9C-101B-9397-08002B2CF9AE}" pid="3" name="Comments">
    <vt:lpwstr>Verbal sign-off from Frank on the blue-page update received on May 2, 2019.</vt:lpwstr>
  </property>
  <property fmtid="{D5CDD505-2E9C-101B-9397-08002B2CF9AE}" pid="4" name="DSP_Section">
    <vt:lpwstr/>
  </property>
  <property fmtid="{D5CDD505-2E9C-101B-9397-08002B2CF9AE}" pid="5" name="Order">
    <vt:r8>32900</vt:r8>
  </property>
  <property fmtid="{D5CDD505-2E9C-101B-9397-08002B2CF9AE}" pid="6" name="ISD_Category">
    <vt:lpwstr>Other</vt:lpwstr>
  </property>
</Properties>
</file>