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Toronto Hydro\Oral Hearing\Cross Examination\Capital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 s="1"/>
  <c r="F9" i="1" s="1"/>
  <c r="C9" i="1"/>
  <c r="F2" i="1" l="1"/>
  <c r="D2" i="1"/>
  <c r="C2" i="1"/>
  <c r="F22" i="1" l="1"/>
  <c r="C22" i="1"/>
  <c r="D22" i="1"/>
  <c r="E22" i="1"/>
  <c r="B22" i="1"/>
  <c r="G21" i="1"/>
  <c r="G22" i="1"/>
  <c r="G20" i="1"/>
  <c r="G15" i="1"/>
  <c r="G16" i="1"/>
  <c r="G14" i="1"/>
  <c r="G9" i="1"/>
  <c r="G8" i="1"/>
  <c r="C16" i="1"/>
  <c r="D16" i="1"/>
  <c r="E16" i="1"/>
  <c r="F16" i="1"/>
  <c r="B16" i="1"/>
  <c r="F10" i="1"/>
  <c r="E10" i="1"/>
  <c r="D10" i="1"/>
  <c r="C10" i="1"/>
  <c r="B10" i="1"/>
  <c r="E2" i="1"/>
  <c r="E4" i="1" s="1"/>
  <c r="D4" i="1"/>
  <c r="C4" i="1"/>
  <c r="F4" i="1"/>
  <c r="B4" i="1"/>
  <c r="G10" i="1" l="1"/>
</calcChain>
</file>

<file path=xl/sharedStrings.xml><?xml version="1.0" encoding="utf-8"?>
<sst xmlns="http://schemas.openxmlformats.org/spreadsheetml/2006/main" count="40" uniqueCount="31">
  <si>
    <t>Rate Base</t>
  </si>
  <si>
    <t>Averge PP&amp;E NBV</t>
  </si>
  <si>
    <t>WCA</t>
  </si>
  <si>
    <t>Ref:</t>
  </si>
  <si>
    <t>2021-2024</t>
  </si>
  <si>
    <t xml:space="preserve">Table 3: U-Staff-168 </t>
  </si>
  <si>
    <t>2020 All</t>
  </si>
  <si>
    <t>PP&amp;E</t>
  </si>
  <si>
    <t>U-Staff-168 / Appendix A</t>
  </si>
  <si>
    <t>2A-Staff-52 / Appendix A</t>
  </si>
  <si>
    <t>CRR</t>
  </si>
  <si>
    <t>Non-CRR</t>
  </si>
  <si>
    <t xml:space="preserve">Table 4: U-Staff-168 </t>
  </si>
  <si>
    <t>Base RR</t>
  </si>
  <si>
    <t>Variance</t>
  </si>
  <si>
    <t>U-IRR Net CAPEX Update</t>
  </si>
  <si>
    <t>Pre-Filed Net CAPEX</t>
  </si>
  <si>
    <t>Update</t>
  </si>
  <si>
    <t>Pre-filed</t>
  </si>
  <si>
    <t>JTC1.2</t>
  </si>
  <si>
    <t>Revenue Requirement</t>
  </si>
  <si>
    <t>CAPEX</t>
  </si>
  <si>
    <t>In-Service Additions</t>
  </si>
  <si>
    <t>U-IRR ISA Update</t>
  </si>
  <si>
    <t>Pre-Filed ISA</t>
  </si>
  <si>
    <t>Total</t>
  </si>
  <si>
    <t xml:space="preserve">Total </t>
  </si>
  <si>
    <t>2A-Staff-52</t>
  </si>
  <si>
    <t>U-Staff-168 / Appendix B / p. 8</t>
  </si>
  <si>
    <t>Table 1: Exhibit U / T6 / S1</t>
  </si>
  <si>
    <t>(for 2021-2024 escalated for I-X)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</si>
</sst>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2" fillId="0" borderId="0" xfId="0" applyFont="1"/>
    <xf numFmtId="0" fontId="0" fillId="0" borderId="0" xfId="0" applyAlignment="1">
      <alignment horizontal="righ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30" sqref="F30"/>
    </sheetView>
  </sheetViews>
  <sheetFormatPr defaultRowHeight="15" x14ac:dyDescent="0.25"/>
  <cols>
    <col min="1" max="1" width="23.140625" customWidth="1"/>
    <col min="2" max="2" width="10.5703125" bestFit="1" customWidth="1"/>
    <col min="3" max="3" width="12.85546875" customWidth="1"/>
    <col min="4" max="7" width="10.5703125" bestFit="1" customWidth="1"/>
    <col min="10" max="10" width="25.140625" customWidth="1"/>
    <col min="11" max="11" width="18" customWidth="1"/>
  </cols>
  <sheetData>
    <row r="1" spans="1:11" x14ac:dyDescent="0.25">
      <c r="A1" s="2" t="s">
        <v>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  <c r="I1" t="s">
        <v>3</v>
      </c>
      <c r="K1" s="3"/>
    </row>
    <row r="2" spans="1:11" x14ac:dyDescent="0.25">
      <c r="A2" s="2" t="s">
        <v>1</v>
      </c>
      <c r="B2" s="1">
        <v>4369.7</v>
      </c>
      <c r="C2" s="1">
        <f>(4506+4697.7)/2</f>
        <v>4601.8500000000004</v>
      </c>
      <c r="D2" s="1">
        <f>(4697.7+4991.1)/2</f>
        <v>4844.3999999999996</v>
      </c>
      <c r="E2" s="1">
        <f>(4991.1+5265.8)/2</f>
        <v>5128.4500000000007</v>
      </c>
      <c r="F2" s="1">
        <f>(5265.8+5520.57)/2</f>
        <v>5393.1849999999995</v>
      </c>
      <c r="I2" t="s">
        <v>6</v>
      </c>
      <c r="J2" t="s">
        <v>5</v>
      </c>
    </row>
    <row r="3" spans="1:11" x14ac:dyDescent="0.25">
      <c r="A3" s="2" t="s">
        <v>2</v>
      </c>
      <c r="B3" s="1">
        <v>235.2</v>
      </c>
      <c r="C3" s="1">
        <v>239.1</v>
      </c>
      <c r="D3" s="1">
        <v>243.6</v>
      </c>
      <c r="E3" s="1">
        <v>248.2</v>
      </c>
      <c r="F3" s="1">
        <v>254</v>
      </c>
      <c r="I3" t="s">
        <v>4</v>
      </c>
    </row>
    <row r="4" spans="1:11" x14ac:dyDescent="0.25">
      <c r="A4" s="2" t="s">
        <v>0</v>
      </c>
      <c r="B4" s="1">
        <f>SUM(B2:B3)</f>
        <v>4604.8999999999996</v>
      </c>
      <c r="C4" s="1">
        <f t="shared" ref="C4:F4" si="0">SUM(C2:C3)</f>
        <v>4840.9500000000007</v>
      </c>
      <c r="D4" s="1">
        <f t="shared" si="0"/>
        <v>5088</v>
      </c>
      <c r="E4" s="1">
        <f t="shared" si="0"/>
        <v>5376.6500000000005</v>
      </c>
      <c r="F4" s="1">
        <f t="shared" si="0"/>
        <v>5647.1849999999995</v>
      </c>
      <c r="I4" t="s">
        <v>7</v>
      </c>
      <c r="J4" t="s">
        <v>8</v>
      </c>
    </row>
    <row r="5" spans="1:11" x14ac:dyDescent="0.25">
      <c r="I5" t="s">
        <v>2</v>
      </c>
      <c r="J5" t="s">
        <v>9</v>
      </c>
    </row>
    <row r="7" spans="1:11" x14ac:dyDescent="0.25">
      <c r="A7" s="2" t="s">
        <v>20</v>
      </c>
      <c r="B7" s="2">
        <v>2020</v>
      </c>
      <c r="C7" s="2">
        <v>2021</v>
      </c>
      <c r="D7" s="2">
        <v>2022</v>
      </c>
      <c r="E7" s="2">
        <v>2023</v>
      </c>
      <c r="F7" s="2">
        <v>2024</v>
      </c>
      <c r="G7" s="2" t="s">
        <v>25</v>
      </c>
    </row>
    <row r="8" spans="1:11" x14ac:dyDescent="0.25">
      <c r="A8" s="2" t="s">
        <v>10</v>
      </c>
      <c r="B8" s="1">
        <v>541.4</v>
      </c>
      <c r="C8" s="1">
        <v>580.29999999999995</v>
      </c>
      <c r="D8" s="1">
        <v>596.5</v>
      </c>
      <c r="E8" s="1">
        <v>649</v>
      </c>
      <c r="F8" s="1">
        <v>690.2</v>
      </c>
      <c r="G8" s="4">
        <f>SUM(B8:F8)</f>
        <v>3057.3999999999996</v>
      </c>
      <c r="I8" t="s">
        <v>10</v>
      </c>
      <c r="J8" t="s">
        <v>12</v>
      </c>
    </row>
    <row r="9" spans="1:11" x14ac:dyDescent="0.25">
      <c r="A9" s="2" t="s">
        <v>11</v>
      </c>
      <c r="B9" s="1">
        <v>231.3</v>
      </c>
      <c r="C9" s="1">
        <f>B9*1.009</f>
        <v>233.3817</v>
      </c>
      <c r="D9" s="1">
        <f t="shared" ref="D9:F9" si="1">C9*1.009</f>
        <v>235.48213529999998</v>
      </c>
      <c r="E9" s="1">
        <f t="shared" si="1"/>
        <v>237.60147451769996</v>
      </c>
      <c r="F9" s="1">
        <f t="shared" si="1"/>
        <v>239.73988778835923</v>
      </c>
      <c r="G9" s="4">
        <f t="shared" ref="G9:G10" si="2">SUM(B9:F9)</f>
        <v>1177.5051976060593</v>
      </c>
      <c r="I9" t="s">
        <v>11</v>
      </c>
      <c r="J9" t="s">
        <v>29</v>
      </c>
    </row>
    <row r="10" spans="1:11" x14ac:dyDescent="0.25">
      <c r="A10" s="2" t="s">
        <v>13</v>
      </c>
      <c r="B10" s="4">
        <f>SUM(B8:B9)</f>
        <v>772.7</v>
      </c>
      <c r="C10" s="4">
        <f t="shared" ref="C10:F10" si="3">SUM(C8:C9)</f>
        <v>813.68169999999998</v>
      </c>
      <c r="D10" s="4">
        <f t="shared" si="3"/>
        <v>831.98213529999998</v>
      </c>
      <c r="E10" s="4">
        <f t="shared" si="3"/>
        <v>886.6014745176999</v>
      </c>
      <c r="F10" s="4">
        <f t="shared" si="3"/>
        <v>929.93988778835933</v>
      </c>
      <c r="G10" s="4">
        <f t="shared" si="2"/>
        <v>4234.9051976060591</v>
      </c>
      <c r="J10" t="s">
        <v>30</v>
      </c>
    </row>
    <row r="13" spans="1:11" x14ac:dyDescent="0.25">
      <c r="A13" s="2" t="s">
        <v>21</v>
      </c>
      <c r="B13" s="2">
        <v>2020</v>
      </c>
      <c r="C13" s="2">
        <v>2021</v>
      </c>
      <c r="D13" s="2">
        <v>2022</v>
      </c>
      <c r="E13" s="2">
        <v>2023</v>
      </c>
      <c r="F13" s="2">
        <v>2024</v>
      </c>
      <c r="G13" s="2" t="s">
        <v>26</v>
      </c>
    </row>
    <row r="14" spans="1:11" x14ac:dyDescent="0.25">
      <c r="A14" s="2" t="s">
        <v>15</v>
      </c>
      <c r="B14" s="1">
        <v>521.6</v>
      </c>
      <c r="C14" s="1">
        <v>581.79999999999995</v>
      </c>
      <c r="D14" s="1">
        <v>587.1</v>
      </c>
      <c r="E14" s="1">
        <v>565.70000000000005</v>
      </c>
      <c r="F14" s="1">
        <v>574.4</v>
      </c>
      <c r="G14" s="4">
        <f>SUM(B14:F14)</f>
        <v>2830.6</v>
      </c>
      <c r="I14" t="s">
        <v>17</v>
      </c>
      <c r="J14" t="s">
        <v>28</v>
      </c>
    </row>
    <row r="15" spans="1:11" x14ac:dyDescent="0.25">
      <c r="A15" s="2" t="s">
        <v>16</v>
      </c>
      <c r="B15" s="1">
        <v>518.4</v>
      </c>
      <c r="C15" s="1">
        <v>581.79999999999995</v>
      </c>
      <c r="D15" s="1">
        <v>587.1</v>
      </c>
      <c r="E15" s="1">
        <v>565.70000000000005</v>
      </c>
      <c r="F15" s="1">
        <v>574.4</v>
      </c>
      <c r="G15" s="4">
        <f t="shared" ref="G15:G16" si="4">SUM(B15:F15)</f>
        <v>2827.4</v>
      </c>
      <c r="I15" t="s">
        <v>18</v>
      </c>
      <c r="J15" t="s">
        <v>19</v>
      </c>
    </row>
    <row r="16" spans="1:11" x14ac:dyDescent="0.25">
      <c r="A16" s="2" t="s">
        <v>14</v>
      </c>
      <c r="B16" s="1">
        <f>B14-B15</f>
        <v>3.2000000000000455</v>
      </c>
      <c r="C16" s="1">
        <f t="shared" ref="C16:F16" si="5">C14-C15</f>
        <v>0</v>
      </c>
      <c r="D16" s="1">
        <f t="shared" si="5"/>
        <v>0</v>
      </c>
      <c r="E16" s="1">
        <f t="shared" si="5"/>
        <v>0</v>
      </c>
      <c r="F16" s="1">
        <f t="shared" si="5"/>
        <v>0</v>
      </c>
      <c r="G16" s="4">
        <f t="shared" si="4"/>
        <v>3.2000000000000455</v>
      </c>
    </row>
    <row r="19" spans="1:10" x14ac:dyDescent="0.25">
      <c r="A19" s="2" t="s">
        <v>22</v>
      </c>
      <c r="B19" s="2">
        <v>2020</v>
      </c>
      <c r="C19" s="2">
        <v>2021</v>
      </c>
      <c r="D19" s="2">
        <v>2022</v>
      </c>
      <c r="E19" s="2">
        <v>2023</v>
      </c>
      <c r="F19" s="2">
        <v>2024</v>
      </c>
      <c r="G19" s="2" t="s">
        <v>26</v>
      </c>
    </row>
    <row r="20" spans="1:10" x14ac:dyDescent="0.25">
      <c r="A20" s="2" t="s">
        <v>23</v>
      </c>
      <c r="B20" s="1">
        <v>539.9</v>
      </c>
      <c r="C20" s="1">
        <v>474.9</v>
      </c>
      <c r="D20" s="1">
        <v>587.4</v>
      </c>
      <c r="E20" s="1">
        <v>590.5</v>
      </c>
      <c r="F20" s="1">
        <v>583.6</v>
      </c>
      <c r="G20" s="1">
        <f>SUM(B20:F20)</f>
        <v>2776.2999999999997</v>
      </c>
      <c r="I20" t="s">
        <v>17</v>
      </c>
      <c r="J20" t="s">
        <v>8</v>
      </c>
    </row>
    <row r="21" spans="1:10" x14ac:dyDescent="0.25">
      <c r="A21" s="2" t="s">
        <v>24</v>
      </c>
      <c r="B21" s="1">
        <v>489.8</v>
      </c>
      <c r="C21" s="1">
        <v>483.7</v>
      </c>
      <c r="D21" s="1">
        <v>590.9</v>
      </c>
      <c r="E21" s="1">
        <v>593</v>
      </c>
      <c r="F21" s="1">
        <v>586.1</v>
      </c>
      <c r="G21" s="1">
        <f t="shared" ref="G21:G22" si="6">SUM(B21:F21)</f>
        <v>2743.5</v>
      </c>
      <c r="I21" t="s">
        <v>18</v>
      </c>
      <c r="J21" t="s">
        <v>27</v>
      </c>
    </row>
    <row r="22" spans="1:10" x14ac:dyDescent="0.25">
      <c r="A22" s="2" t="s">
        <v>14</v>
      </c>
      <c r="B22" s="1">
        <f>B20-B21</f>
        <v>50.099999999999966</v>
      </c>
      <c r="C22" s="1">
        <f t="shared" ref="C22:E22" si="7">C20-C21</f>
        <v>-8.8000000000000114</v>
      </c>
      <c r="D22" s="1">
        <f t="shared" si="7"/>
        <v>-3.5</v>
      </c>
      <c r="E22" s="1">
        <f t="shared" si="7"/>
        <v>-2.5</v>
      </c>
      <c r="F22" s="1">
        <f>F20-F21</f>
        <v>-2.5</v>
      </c>
      <c r="G22" s="1">
        <f t="shared" si="6"/>
        <v>32.799999999999955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Lawrie Gluck</cp:lastModifiedBy>
  <dcterms:created xsi:type="dcterms:W3CDTF">2019-06-13T13:45:23Z</dcterms:created>
  <dcterms:modified xsi:type="dcterms:W3CDTF">2019-06-18T14:48:08Z</dcterms:modified>
</cp:coreProperties>
</file>