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3040" windowHeight="9075" tabRatio="823"/>
  </bookViews>
  <sheets>
    <sheet name="A. General Information" sheetId="88" r:id="rId1"/>
    <sheet name="B. LDC Authorization LDC 1" sheetId="109" r:id="rId2"/>
    <sheet name="B. LDC Authorization" sheetId="60" r:id="rId3"/>
    <sheet name="C. CDM Plan Summary" sheetId="2" r:id="rId4"/>
    <sheet name="D. CDM Plan Milestone LDC 1" sheetId="61" r:id="rId5"/>
    <sheet name="D. CDM Plan Milestone LDC 2" sheetId="99" r:id="rId6"/>
    <sheet name="D. CDM Plan Milestone LDC 3" sheetId="100" r:id="rId7"/>
    <sheet name="D. CDM Plan Milestone LDC 4" sheetId="101" r:id="rId8"/>
    <sheet name="D. CDM Plan Milestone LDC 5" sheetId="102" r:id="rId9"/>
    <sheet name="D. CDM Plan Milestone LDC 6" sheetId="103" r:id="rId10"/>
    <sheet name="D.CDM Plan Milestone LDC 7" sheetId="108" r:id="rId11"/>
    <sheet name="D. CDM Plan Milestone LDC 8" sheetId="105" r:id="rId12"/>
    <sheet name="D. CDM Plan Milestone LDC 9" sheetId="106" r:id="rId13"/>
    <sheet name="D. CDM Plan Milestone LDC 10" sheetId="107" r:id="rId14"/>
    <sheet name="E.  Proposed Program&amp;Pilots" sheetId="5" r:id="rId15"/>
    <sheet name="F. Detailed Information" sheetId="6" r:id="rId16"/>
    <sheet name="G. Additional Documentation" sheetId="81" r:id="rId17"/>
    <sheet name="Summary of Version Changes" sheetId="95" r:id="rId18"/>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2">'B. LDC Authorization'!$A$1:$C$14</definedName>
    <definedName name="_xlnm.Print_Area" localSheetId="3">'C. CDM Plan Summary'!$A$1:$O$21</definedName>
    <definedName name="_xlnm.Print_Area" localSheetId="4">'D. CDM Plan Milestone LDC 1'!$A$1:$AA$83</definedName>
    <definedName name="_xlnm.Print_Area" localSheetId="13">'D. CDM Plan Milestone LDC 10'!$A$1:$AA$83</definedName>
    <definedName name="_xlnm.Print_Area" localSheetId="5">'D. CDM Plan Milestone LDC 2'!$A$1:$AA$83</definedName>
    <definedName name="_xlnm.Print_Area" localSheetId="6">'D. CDM Plan Milestone LDC 3'!$A$1:$AA$83</definedName>
    <definedName name="_xlnm.Print_Area" localSheetId="7">'D. CDM Plan Milestone LDC 4'!$A$1:$AA$83</definedName>
    <definedName name="_xlnm.Print_Area" localSheetId="8">'D. CDM Plan Milestone LDC 5'!$A$1:$AA$83</definedName>
    <definedName name="_xlnm.Print_Area" localSheetId="9">'D. CDM Plan Milestone LDC 6'!$A$1:$AA$83</definedName>
    <definedName name="_xlnm.Print_Area" localSheetId="11">'D. CDM Plan Milestone LDC 8'!$A$1:$AA$83</definedName>
    <definedName name="_xlnm.Print_Area" localSheetId="12">'D. CDM Plan Milestone LDC 9'!$A$1:$AA$83</definedName>
    <definedName name="_xlnm.Print_Area" localSheetId="10">'D.CDM Plan Milestone LDC 7'!$A$1:$AA$83</definedName>
    <definedName name="_xlnm.Print_Area" localSheetId="14">'E.  Proposed Program&amp;Pilots'!$A$1:$AD$49</definedName>
    <definedName name="_xlnm.Print_Area" localSheetId="15">'F. Detailed Information'!$A$1:$C$6</definedName>
    <definedName name="_xlnm.Print_Area" localSheetId="16">'G. Additional Documentation'!$A$1:$C$10</definedName>
    <definedName name="_xlnm.Print_Area" localSheetId="17">'Summary of Version Changes'!$A$1:$D$19</definedName>
    <definedName name="_xlnm.Print_Titles" localSheetId="14">'E.  Proposed Program&amp;Pilots'!$1:$4</definedName>
    <definedName name="targets_budgets_rules_reference_standards_program_rules" localSheetId="4">'D. CDM Plan Milestone LDC 1'!$B$140:$B$358</definedName>
  </definedNames>
  <calcPr calcId="145621"/>
</workbook>
</file>

<file path=xl/calcChain.xml><?xml version="1.0" encoding="utf-8"?>
<calcChain xmlns="http://schemas.openxmlformats.org/spreadsheetml/2006/main">
  <c r="O63" i="61" l="1"/>
  <c r="O68" i="61" l="1"/>
  <c r="O60" i="61"/>
  <c r="O71" i="61"/>
  <c r="O65" i="61"/>
  <c r="O66" i="61"/>
  <c r="O70" i="61"/>
  <c r="O64" i="61"/>
  <c r="D7" i="2" l="1"/>
  <c r="D5" i="2"/>
  <c r="G11" i="2" l="1"/>
  <c r="J11" i="2"/>
  <c r="G12" i="2"/>
  <c r="J12" i="2"/>
  <c r="G13" i="2"/>
  <c r="J13" i="2"/>
  <c r="G14" i="2"/>
  <c r="J14" i="2"/>
  <c r="G15" i="2"/>
  <c r="J15" i="2"/>
  <c r="G16" i="2"/>
  <c r="J16" i="2"/>
  <c r="G17" i="2"/>
  <c r="J17" i="2"/>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Q80" i="108" l="1"/>
  <c r="Q82" i="108" s="1"/>
  <c r="U80" i="108"/>
  <c r="U82" i="108" s="1"/>
  <c r="Y80" i="108"/>
  <c r="Y82" i="108" s="1"/>
  <c r="P80" i="108"/>
  <c r="T80" i="108"/>
  <c r="X80" i="108"/>
  <c r="O80" i="108"/>
  <c r="O82" i="108" s="1"/>
  <c r="Z47" i="108"/>
  <c r="W80" i="108"/>
  <c r="W82" i="108" s="1"/>
  <c r="S80" i="108"/>
  <c r="S82" i="108" s="1"/>
  <c r="Z58" i="108"/>
  <c r="N80" i="108"/>
  <c r="R80" i="108"/>
  <c r="V80" i="108"/>
  <c r="AA80" i="108"/>
  <c r="K6"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V47" i="107"/>
  <c r="U47" i="107"/>
  <c r="T47" i="107"/>
  <c r="S47"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V47" i="106"/>
  <c r="U47" i="106"/>
  <c r="T47" i="106"/>
  <c r="S47" i="106"/>
  <c r="R47"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V47" i="105"/>
  <c r="U47" i="105"/>
  <c r="T47" i="105"/>
  <c r="S47"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V47" i="103"/>
  <c r="U47" i="103"/>
  <c r="T47" i="103"/>
  <c r="S47"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V47" i="102"/>
  <c r="U47" i="102"/>
  <c r="T47" i="102"/>
  <c r="S47"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V47" i="101"/>
  <c r="U47" i="101"/>
  <c r="T47" i="101"/>
  <c r="S47" i="10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V47" i="100"/>
  <c r="U47" i="100"/>
  <c r="T47" i="100"/>
  <c r="S47"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V47" i="99"/>
  <c r="U47" i="99"/>
  <c r="T47" i="99"/>
  <c r="S47" i="99"/>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99" l="1"/>
  <c r="T80" i="99"/>
  <c r="X80" i="99"/>
  <c r="P80" i="100"/>
  <c r="T80" i="100"/>
  <c r="X80" i="100"/>
  <c r="N80" i="101"/>
  <c r="R80" i="101"/>
  <c r="V80" i="101"/>
  <c r="N80" i="102"/>
  <c r="P80" i="103"/>
  <c r="T80" i="103"/>
  <c r="X80" i="103"/>
  <c r="P80" i="105"/>
  <c r="T80" i="105"/>
  <c r="X80" i="105"/>
  <c r="N80" i="106"/>
  <c r="R80" i="106"/>
  <c r="V80" i="106"/>
  <c r="P80" i="107"/>
  <c r="T80" i="107"/>
  <c r="X80" i="107"/>
  <c r="S80" i="99"/>
  <c r="S82" i="99" s="1"/>
  <c r="W80" i="99"/>
  <c r="W82" i="99" s="1"/>
  <c r="S80" i="100"/>
  <c r="S82" i="100" s="1"/>
  <c r="W80" i="100"/>
  <c r="W82" i="100" s="1"/>
  <c r="S80" i="101"/>
  <c r="S82" i="101" s="1"/>
  <c r="W80" i="101"/>
  <c r="W82" i="101" s="1"/>
  <c r="S80" i="102"/>
  <c r="S82" i="102" s="1"/>
  <c r="W80" i="102"/>
  <c r="W82" i="102" s="1"/>
  <c r="S80" i="103"/>
  <c r="S82" i="103" s="1"/>
  <c r="W80" i="103"/>
  <c r="W82" i="103" s="1"/>
  <c r="S80" i="105"/>
  <c r="S82" i="105" s="1"/>
  <c r="W80" i="105"/>
  <c r="W82" i="105" s="1"/>
  <c r="S80" i="106"/>
  <c r="S82" i="106" s="1"/>
  <c r="W80" i="106"/>
  <c r="W82" i="106" s="1"/>
  <c r="S80" i="107"/>
  <c r="S82" i="107" s="1"/>
  <c r="W80" i="107"/>
  <c r="W82" i="107" s="1"/>
  <c r="Z80" i="108"/>
  <c r="K8" i="2" s="1"/>
  <c r="R80" i="102"/>
  <c r="V80" i="102"/>
  <c r="O80" i="107"/>
  <c r="O82" i="107" s="1"/>
  <c r="O80" i="106"/>
  <c r="O82" i="106" s="1"/>
  <c r="O80" i="105"/>
  <c r="O82" i="105" s="1"/>
  <c r="O80" i="103"/>
  <c r="O82" i="103" s="1"/>
  <c r="O80" i="102"/>
  <c r="O82" i="102" s="1"/>
  <c r="O80" i="101"/>
  <c r="O82" i="101" s="1"/>
  <c r="O80" i="100"/>
  <c r="O82" i="100" s="1"/>
  <c r="O80" i="99"/>
  <c r="O82" i="99" s="1"/>
  <c r="Z58" i="100"/>
  <c r="Z58" i="102"/>
  <c r="Z47" i="103"/>
  <c r="Z58" i="103"/>
  <c r="Z47" i="106"/>
  <c r="Z58" i="106"/>
  <c r="Z47" i="107"/>
  <c r="Z58" i="107"/>
  <c r="Z58" i="101"/>
  <c r="Z47" i="102"/>
  <c r="Z80" i="102" s="1"/>
  <c r="I8" i="2" s="1"/>
  <c r="N80" i="99"/>
  <c r="R80" i="99"/>
  <c r="V80" i="99"/>
  <c r="AA80" i="99"/>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Z47" i="99"/>
  <c r="Z58" i="99"/>
  <c r="Z47" i="100"/>
  <c r="Z47" i="101"/>
  <c r="Z47" i="105"/>
  <c r="Z58" i="105"/>
  <c r="Q80" i="99"/>
  <c r="Q82" i="99" s="1"/>
  <c r="U80" i="99"/>
  <c r="U82" i="99" s="1"/>
  <c r="Y80" i="99"/>
  <c r="Y82" i="99" s="1"/>
  <c r="Q80" i="100"/>
  <c r="Q82" i="100" s="1"/>
  <c r="U80" i="100"/>
  <c r="U82" i="100" s="1"/>
  <c r="Y80" i="100"/>
  <c r="Y82" i="100" s="1"/>
  <c r="Q80" i="101"/>
  <c r="Q82" i="101" s="1"/>
  <c r="U80" i="101"/>
  <c r="U82" i="101" s="1"/>
  <c r="Y80" i="101"/>
  <c r="Y82" i="101" s="1"/>
  <c r="Q80" i="102"/>
  <c r="Q82" i="102" s="1"/>
  <c r="U80" i="102"/>
  <c r="U82" i="102" s="1"/>
  <c r="Y80" i="102"/>
  <c r="Y82" i="102" s="1"/>
  <c r="Q80" i="103"/>
  <c r="Q82" i="103" s="1"/>
  <c r="U80" i="103"/>
  <c r="U82" i="103" s="1"/>
  <c r="Y80" i="103"/>
  <c r="Y82" i="103" s="1"/>
  <c r="Q80" i="105"/>
  <c r="Q82" i="105" s="1"/>
  <c r="U80" i="105"/>
  <c r="U82" i="105" s="1"/>
  <c r="Y80" i="105"/>
  <c r="Y82" i="105" s="1"/>
  <c r="Q80" i="106"/>
  <c r="Q82" i="106" s="1"/>
  <c r="U80" i="106"/>
  <c r="U82" i="106" s="1"/>
  <c r="Y80" i="106"/>
  <c r="Y82" i="106" s="1"/>
  <c r="Q80" i="107"/>
  <c r="Q82" i="107" s="1"/>
  <c r="U80" i="107"/>
  <c r="U82" i="107" s="1"/>
  <c r="Y80" i="107"/>
  <c r="Y82" i="107" s="1"/>
  <c r="N76" i="61"/>
  <c r="C9" i="61"/>
  <c r="Z16" i="61"/>
  <c r="Z80" i="101" l="1"/>
  <c r="H8" i="2" s="1"/>
  <c r="Z80" i="106"/>
  <c r="M8" i="2" s="1"/>
  <c r="Z80" i="100"/>
  <c r="G8" i="2" s="1"/>
  <c r="Z80" i="105"/>
  <c r="L8" i="2" s="1"/>
  <c r="Z80" i="99"/>
  <c r="F8" i="2" s="1"/>
  <c r="D8" i="2" s="1"/>
  <c r="Z80" i="107"/>
  <c r="N8" i="2" s="1"/>
  <c r="Z80" i="103"/>
  <c r="J8" i="2" s="1"/>
  <c r="F6" i="2"/>
  <c r="D6" i="2" s="1"/>
  <c r="L13" i="2"/>
  <c r="L16" i="2"/>
  <c r="L12" i="2" l="1"/>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Y82" i="61" s="1"/>
  <c r="X47" i="61"/>
  <c r="X80" i="61" s="1"/>
  <c r="W47" i="61"/>
  <c r="W80" i="61" s="1"/>
  <c r="W82" i="61" s="1"/>
  <c r="V47" i="61"/>
  <c r="V80" i="61" s="1"/>
  <c r="U47" i="61"/>
  <c r="T47" i="61"/>
  <c r="T80" i="61" s="1"/>
  <c r="S47" i="61"/>
  <c r="S80" i="61" s="1"/>
  <c r="S82" i="61" s="1"/>
  <c r="R47" i="61"/>
  <c r="R80" i="61" s="1"/>
  <c r="Q47" i="61"/>
  <c r="P47" i="61"/>
  <c r="P80" i="61" s="1"/>
  <c r="O47" i="61"/>
  <c r="N47" i="61"/>
  <c r="U80" i="61" l="1"/>
  <c r="U82" i="61" s="1"/>
  <c r="Q80" i="61"/>
  <c r="Q82" i="61" s="1"/>
  <c r="N80" i="61"/>
  <c r="AA80" i="61"/>
  <c r="O80" i="61"/>
  <c r="O82" i="61" s="1"/>
  <c r="Z58" i="61"/>
  <c r="Z47" i="61"/>
  <c r="Z80" i="61"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L17" i="2" l="1"/>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<sst xmlns="http://schemas.openxmlformats.org/spreadsheetml/2006/main" count="1596" uniqueCount="385">
  <si>
    <t>Title:</t>
  </si>
  <si>
    <t>Company Representative:</t>
  </si>
  <si>
    <t>CDM Plan Summary</t>
  </si>
  <si>
    <t>Program Year</t>
  </si>
  <si>
    <t>Ratio</t>
  </si>
  <si>
    <t>a.</t>
  </si>
  <si>
    <t>b.</t>
  </si>
  <si>
    <t>c.</t>
  </si>
  <si>
    <t>d.</t>
  </si>
  <si>
    <t>f.</t>
  </si>
  <si>
    <t>Funding Mechanism</t>
  </si>
  <si>
    <t>LDC Names</t>
  </si>
  <si>
    <t>Residential</t>
  </si>
  <si>
    <t>Low-income</t>
  </si>
  <si>
    <t>Small business</t>
  </si>
  <si>
    <t>Agricultural</t>
  </si>
  <si>
    <t>Industrial</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</si>
  <si>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</si>
  <si>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</si>
  <si>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</si>
  <si>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</si>
  <si>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</si>
  <si>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</si>
  <si>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</si>
  <si>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</si>
  <si>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</si>
  <si>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</si>
  <si>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</si>
  <si>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</si>
  <si>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</si>
  <si>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</si>
  <si>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</si>
  <si>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</si>
  <si>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</si>
  <si>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</si>
  <si>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</si>
  <si>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</si>
  <si>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</si>
  <si>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</si>
  <si>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</si>
  <si>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</si>
  <si>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</si>
  <si>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</si>
  <si>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</si>
  <si>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</si>
  <si>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</si>
  <si>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</si>
  <si>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</si>
  <si>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</si>
  <si>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</si>
  <si>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</si>
  <si>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</si>
  <si>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</si>
  <si>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</si>
  <si>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</si>
  <si>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</si>
  <si>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</si>
  <si>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</si>
  <si>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</si>
  <si>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</si>
  <si>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</si>
  <si>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</si>
  <si>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</si>
  <si>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</si>
  <si>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</si>
  <si>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</si>
  <si>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</si>
  <si>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</si>
  <si>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</si>
  <si>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</si>
  <si>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</si>
  <si>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</si>
  <si>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</si>
  <si>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</si>
  <si>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</si>
  <si>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</si>
  <si>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</si>
  <si>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</si>
  <si>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</si>
  <si>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</si>
  <si>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</si>
  <si>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</si>
  <si>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</si>
  <si>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</si>
  <si>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</si>
  <si>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</si>
  <si>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</si>
  <si>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</si>
  <si>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</si>
  <si>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</si>
  <si>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</si>
  <si>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</si>
  <si>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</si>
  <si>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</si>
  <si>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</si>
  <si>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</si>
  <si>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</si>
  <si>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</si>
  <si>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</si>
  <si>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</si>
  <si>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</si>
  <si>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</si>
  <si>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</si>
  <si>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</si>
  <si>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</si>
  <si>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</si>
  <si>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</si>
  <si>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</si>
  <si>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</si>
  <si>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</si>
  <si>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</si>
  <si>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</si>
  <si>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</si>
  <si>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</si>
  <si>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</si>
  <si>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</si>
  <si>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</si>
  <si>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</si>
  <si>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</si>
  <si>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Educational</t>
  </si>
  <si>
    <t>Third Party Delivery Agent</t>
  </si>
  <si>
    <t>Costs ($)</t>
  </si>
  <si>
    <t>Levelized Cost</t>
  </si>
  <si>
    <t>($/kWh)</t>
  </si>
  <si>
    <t>Marketing collateral</t>
  </si>
  <si>
    <t>Name:</t>
  </si>
  <si>
    <t>Conservation Instant Coupon Booklet</t>
  </si>
  <si>
    <t>Bi-Annual Retailer Event</t>
  </si>
  <si>
    <t>Retrofit</t>
  </si>
  <si>
    <t>High Performance New Construction</t>
  </si>
  <si>
    <t>Audit Funding</t>
  </si>
  <si>
    <t xml:space="preserve">Existing Building Commissioning </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</si>
  <si>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</si>
  <si>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</si>
  <si>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</si>
  <si>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</si>
  <si>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</si>
  <si>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</si>
  <si>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</si>
  <si>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</si>
  <si>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</si>
  <si>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</si>
  <si>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</si>
  <si>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</si>
  <si>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</si>
  <si>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</si>
  <si>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</si>
  <si>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</si>
  <si>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</si>
  <si>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</si>
  <si>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</si>
  <si>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</si>
  <si>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</si>
  <si>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</si>
  <si>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</si>
  <si>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</si>
  <si>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</si>
  <si>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</si>
  <si>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</si>
  <si>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</si>
  <si>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</si>
  <si>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</si>
  <si>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</si>
  <si>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</si>
  <si>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r>
      <t xml:space="preserve">Total CDM Plan Budget ($)
</t>
    </r>
    <r>
      <rPr>
        <i/>
        <sz val="11"/>
        <color theme="1"/>
        <rFont val="Calibri"/>
        <family val="2"/>
        <scheme val="minor"/>
      </rPr>
      <t>Calculated as part of CDM Plan</t>
    </r>
  </si>
  <si>
    <t>LDC 1:</t>
  </si>
  <si>
    <t>Detailed Information on Collaboration and Regional Planning</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</si>
  <si>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</si>
  <si>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</si>
  <si>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</si>
  <si>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</si>
  <si>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</si>
  <si>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</si>
  <si>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</si>
  <si>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</si>
  <si>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</si>
  <si>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</si>
  <si>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</si>
  <si>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</si>
  <si>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</si>
  <si>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</si>
  <si>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</si>
  <si>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</si>
  <si>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</si>
  <si>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</si>
  <si>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</si>
  <si>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</si>
  <si>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</si>
  <si>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</si>
  <si>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</si>
  <si>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</si>
  <si>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</si>
  <si>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</si>
  <si>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</si>
  <si>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</si>
  <si>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</si>
  <si>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</si>
  <si>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</si>
  <si>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</si>
  <si>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</si>
  <si>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</si>
  <si>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</si>
  <si>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</si>
  <si>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</si>
  <si>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</si>
  <si>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</si>
  <si>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</si>
  <si>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</si>
  <si>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</si>
  <si>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</si>
  <si>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</si>
  <si>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</si>
  <si>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</si>
  <si>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</si>
  <si>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</si>
  <si>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</si>
  <si>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</si>
  <si>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</si>
  <si>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</si>
  <si>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</si>
  <si>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</si>
  <si>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</si>
  <si>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</si>
  <si>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</si>
  <si>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</si>
  <si>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</si>
  <si>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</si>
  <si>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</si>
  <si>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</si>
  <si>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</si>
  <si>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</si>
  <si>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</si>
  <si>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</si>
  <si>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</si>
  <si>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</si>
  <si>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</si>
  <si>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</si>
  <si>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</si>
  <si>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</si>
  <si>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</si>
  <si>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</si>
  <si>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</si>
  <si>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</si>
  <si>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</si>
  <si>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</si>
  <si>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</si>
  <si>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</si>
  <si>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</si>
  <si>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</si>
  <si>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</si>
  <si>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</si>
  <si>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</si>
  <si>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</si>
  <si>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</si>
  <si>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</si>
  <si>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</si>
  <si>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</si>
  <si>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</si>
  <si>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</si>
  <si>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</si>
  <si>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</si>
  <si>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</si>
  <si>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</si>
  <si>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</si>
  <si>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</si>
  <si>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</si>
  <si>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</si>
  <si>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</si>
  <si>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</si>
  <si>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</si>
  <si>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</si>
  <si>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</si>
  <si>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</si>
  <si>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</si>
  <si>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</si>
  <si>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</si>
  <si>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</si>
  <si>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</si>
  <si>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</si>
  <si>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</si>
  <si>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</si>
  <si>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</si>
  <si>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</si>
  <si>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</si>
  <si>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</si>
  <si>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</si>
  <si>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</si>
  <si>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</si>
  <si>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</si>
  <si>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</si>
  <si>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</si>
  <si>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</si>
  <si>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</si>
  <si>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</si>
  <si>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</si>
  <si>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</si>
  <si>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</si>
  <si>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</si>
  <si>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</si>
  <si>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</si>
  <si>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</si>
  <si>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</si>
  <si>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</si>
  <si>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</si>
  <si>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</si>
  <si>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</si>
  <si>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</si>
  <si>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</si>
  <si>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</si>
  <si>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</si>
  <si>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</si>
  <si>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</si>
  <si>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</si>
  <si>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</si>
  <si>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</si>
  <si>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</si>
  <si>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</si>
  <si>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</si>
  <si>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</si>
  <si>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</si>
  <si>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</si>
  <si>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</si>
  <si>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</si>
  <si>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</si>
  <si>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</si>
  <si>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</si>
  <si>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</si>
  <si>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</si>
  <si>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</si>
  <si>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</si>
  <si>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</si>
  <si>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</si>
  <si>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</si>
  <si>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</si>
  <si>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</si>
  <si>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</si>
  <si>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</si>
  <si>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</si>
  <si>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</si>
  <si>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</si>
  <si>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</si>
  <si>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</si>
  <si>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</si>
  <si>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</si>
  <si>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</si>
  <si>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</si>
  <si>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</si>
  <si>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</si>
  <si>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</si>
  <si>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</si>
  <si>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</si>
  <si>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</si>
  <si>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</si>
  <si>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Corrected formula in 'Minimum Annual Savings Check' cells</t>
  </si>
  <si>
    <t>Joint Plan V1.0</t>
  </si>
  <si>
    <t>Brenda L. Pinke</t>
  </si>
  <si>
    <t>CDM/Regulatory Manager</t>
  </si>
  <si>
    <t>brendap@innpower.ca</t>
  </si>
  <si>
    <t>705-431-6870 x262</t>
  </si>
  <si>
    <t>John Finch</t>
  </si>
  <si>
    <t>Manager Energy Conservation &amp; Corporate Communications</t>
  </si>
  <si>
    <t>jfinch@kwhydro.ca</t>
  </si>
  <si>
    <t>519-745-4771</t>
  </si>
  <si>
    <t>Submission of a Joint CDM Plan</t>
  </si>
  <si>
    <t>InnPower Corporation</t>
  </si>
  <si>
    <t xml:space="preserve">Plan Cost Effectiveness – Exceptions Rationale: Please provide explanation for not meeting the minimum Cost-Effectiveness Thresholds in the space provided in the Summary of CDM Portfolio Savings and Budget. 
Please note that the Joint CDM Plan is within acceptable Cost-Effectiveness Thresholds for every year. It has been flagged only because it is within the threshold for “further explanation”. Also note that the TRC calculations themselves are a by-product of the CETool. The comments on TRC are based on the scale of the Kitchener Wilmot Hydro energy savings and budget as they have the highest impact on 2019 and 2020 TRC calculations.  Please refer below for more details on which programs in which years are negatively impacting the TRC levels. 
The following programs are placing downward pressure on the TRC metrics in  2019,2020:
Business Audit Funding Kitchener-Wilmot Hydro Inc. CFF 2019:                                                      0.41
Business Audit Funding Kitchener-Wilmot Hydro Inc. CFF 2020:                                                      0.59
Business Small Business Lighting Kitchener-Wilmot Hydro Inc. CFF 2019:                                     0.70
Business Small Business Lighting Kitchener-Wilmot Hydro Inc. CFF 2020:                                     0.74
Business EBCx Kitchener-Wilmot Hydro Inc. CFF 2020:                                                                  0.70
Business PSU Kitchener-Wilmot Hydro Inc. CFF 2020:                                                                    0.51
Business M&amp;T Kitchener-Wilmot Hydro Inc. CFF 2019:                                                                    0.82
Business M&amp;T Kitchener-Wilmot Hydro Inc. CFF 2020:                                                                    0.81
Consumer RNC Kitchener-Wilmot Hydro Inc. CFF 2019:                                                                 0.39
Consumer RNC Kitchener-Wilmot Hydro Inc. CFF 2020:                                                                 0.40
Non-Residential Province-wide BRI 2019:                                                                                         0.63
Non-Residential Province-wide BRI 2020:                                                                                         0.65
Please note that none of these sub programs applied enough pressure on the TRC metrics for the combined portfolio to fall below acceptable thresholds.
</t>
  </si>
  <si>
    <t>Social Benchmarking</t>
  </si>
  <si>
    <t>SME Pilot CFF</t>
  </si>
  <si>
    <t>Local Program 0.80</t>
  </si>
  <si>
    <t>Community Conservation Program (CCP)</t>
  </si>
  <si>
    <t>Business Refrigeration Incentive Program</t>
  </si>
  <si>
    <t>Unassigned Target - Residential</t>
  </si>
  <si>
    <t>Residential Behavioral program. Currently looking at solutions in the app/online platforms. Through this program LDCs can motivate customers to become more energy-efficient by providing then with real time energy use consumption and also provide comparison, energy use analysis, targeted tips and promotional offers.</t>
  </si>
  <si>
    <t>The proposed program is a opt-out behaviour based kWh savings program. The program "treatment" is comprised of a web-based portal with accompanying reports; both of which are designed to help customers understand their usage profile and how moderate changes to behaviour can result in savings. InnPower intends to deliver the program to as many participants as possible, while meeting the needs of IESO EM&amp;V.</t>
  </si>
  <si>
    <t xml:space="preserve">Assumptions associated with the development of this plan are available in the supplemental information provided "KWHI 2015-2020 Conservation Plan Methodology &amp; Assumptions.
</t>
  </si>
  <si>
    <t xml:space="preserve">At this time KWHI is investigating local pilots for both residential and small business customers segments.                                                                                                                                                                                                                                                              InnPower's proposed CCP program is a opt-out behaviour based kWh savings program. The program "treatment" is comprised of a web-based portal with accompanying reports; both of which are designed to help customers understand their usage profile and how moderate changes to behaviour can result in savings. InnPower intends to deliver the program to as many participants as possible, while meeting the needs of IESO EM&amp;V
InnPower is currently working on a business case submission associated with the proposed program.
</t>
  </si>
  <si>
    <t>Kitchener-Wilmot Hydro has worked very closely with its local Gas Distributor, Kitchener Utilities, since 2011. This will continue into the new framework as both parties explore additional collaboration opportunities. KWHI is also open to collaboration with Union Gas, who services a portion of our territory. Specific strategies and tactics will be finalized after the new DSM framework is finalized.                                                                                                                            InnPower Corporation will be working with Enbridge to look at programs that can be delivered to both electrcity and gas consumers. InnPower will also be presenting an opportunity to Enbridge with the local water/wastewater utility, to establish a "Conservation Store" in InnPower's new coporate headquarters. This concept will provide a one stop experience for residential consumers as to how to save energy within their home.</t>
  </si>
  <si>
    <t>Kitchener-Wilmot Hydro and InnPower continues to develop strategic collaboration partnership with its neighboring LDCs. KWHI intends to carry on with collaboration efforts with neighboring ultilities specifically the EKW (Energy Plus, Kitchener-Wilmot, Waterloo North) group to maximize efficiencies. KWHI and InnPower have reached an agreement to file this Joint CDM Plan and to seek out synergies in program implementation.   KWHI will also seek out opportunities for further CDM program collaboration through their existing regional networks (e.g. CKW, SWOG, Grid Smart City) and industry committees/working groups (e.g. EDA).
All facets of collaboration will be considered, including potential joint design/piloting of new programs as well as enhanced collaboration in the delivery of existing programs. KWHI has already initiated discussions with several other South Western LDCs to collaborate on, but not limited to, marketing, reporting and application review. InnPower Corporation is an active participant of the CHEC Association and will be collaborating with CHEC members on both the design of new programs and pilot projects. InnPower will also be collaborating with the CHEC members to retain the services of our Roving Energy Manager who has been integral to the successes achieved within the CHEC LDCs.</t>
  </si>
  <si>
    <t>The Draft Kitchener-Waterloo-Cambridge-Guelph Integrated Regional Resource Plan (IRRP) has been prepared by a Technical Working Group comprised of the aforementioned LDCs, the IESO and Hydro One. KWHI staff participated on a conservation subcommittee during the creation of the IRRP and have been given continual opportunity for input. Section 2.1 (1) of the draft IRRP recommends both aggressive attainment of the conservation targets and a focus on distribution-connected generation. 
KWHI has been and will continue to be open to any and all discussions with the City of Kitchener, Township of Wilmot and The Region of Waterloo and will continue to offer support for their planned initiatives. KWHI acknowledges and is committed to supporting the implementation of the IRRP through the delivery of our CDM plan and has assigned a lead in both engineering and conservation to continue dialogue and planning.
Load on the Barrie Transformer Station, serving PowerStream and InnPower service territories is projected to exceed the TS's 170 MVA Limited Time Rating in 2026. As part of Regional Planning InnPower is participating in a Local Demand Management Achievable Potential Study to assess potential demand-side resources available within the area that could be levereged to defer the need for additional transmission system investment and provide and assessment of various demand-side solutions to meet the need.</t>
  </si>
  <si>
    <t>Direct Install Lighting for Residential Customers. Through thrid party deliver with GreenSaver.</t>
  </si>
  <si>
    <t>Wilfred Meston, VP Operation</t>
  </si>
  <si>
    <t>August 25 2017</t>
  </si>
  <si>
    <t>Appliance Retirement</t>
  </si>
  <si>
    <t>Loblaw P4P Conservation Fund Pilot Program</t>
  </si>
  <si>
    <t>Efficiency:  Equipment Replacement Incentive Initiative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</si>
</sst>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0.0"/>
    <numFmt numFmtId="166" formatCode="[$-409]d\-mmm\-yy;@"/>
    <numFmt numFmtId="167" formatCode="&quot;$&quot;#,##0"/>
    <numFmt numFmtId="168" formatCode="&quot;$&quot;#,##0.00"/>
    <numFmt numFmtId="169" formatCode="#,##0.0"/>
    <numFmt numFmtId="170" formatCode="&quot;$&quot;#,##0.000"/>
    <numFmt numFmtId="171" formatCode="[$-409]d\-mmm\-yyyy;@"/>
    <numFmt numFmtId="172" formatCode="#,##0.0000"/>
  </numFmts>
  <fonts count="31"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7" fillId="3" borderId="0" applyNumberFormat="0" applyBorder="0" applyAlignment="0" applyProtection="0"/>
    <xf numFmtId="0" fontId="8" fillId="0" borderId="0"/>
    <xf numFmtId="164" fontId="30" fillId="0" borderId="0" applyFont="0" applyFill="0" applyBorder="0" applyAlignment="0" applyProtection="0"/>
  </cellStyleXfs>
  <cellXfs count="324">
    <xf numFmtId="0" fontId="0" fillId="0" borderId="0" xfId="0"/>
    <xf numFmtId="0" fontId="1" fillId="0" borderId="0" xfId="0" applyFon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0" fillId="0" borderId="1" xfId="0" applyBorder="1" applyAlignment="1">
      <alignment horizontal="right" vertical="top" wrapText="1"/>
    </xf>
    <xf numFmtId="166" fontId="10" fillId="2" borderId="7"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2" borderId="2" xfId="0" applyNumberFormat="1" applyFont="1" applyFill="1" applyBorder="1" applyAlignment="1">
      <alignment horizontal="center" vertical="center" wrapText="1"/>
    </xf>
    <xf numFmtId="0" fontId="9" fillId="4" borderId="1" xfId="2" applyFont="1" applyFill="1" applyBorder="1" applyAlignment="1" applyProtection="1">
      <alignment vertical="center" wrapText="1"/>
      <protection locked="0"/>
    </xf>
    <xf numFmtId="166" fontId="10" fillId="2" borderId="0" xfId="0" applyNumberFormat="1" applyFont="1" applyFill="1" applyBorder="1" applyAlignment="1">
      <alignment horizontal="center" vertical="center" wrapText="1"/>
    </xf>
    <xf numFmtId="0" fontId="9" fillId="2" borderId="0" xfId="2" applyFont="1" applyFill="1" applyBorder="1" applyAlignment="1" applyProtection="1">
      <alignment vertical="center" wrapText="1"/>
      <protection locked="0"/>
    </xf>
    <xf numFmtId="0" fontId="0" fillId="2" borderId="0" xfId="0" applyFill="1" applyBorder="1"/>
    <xf numFmtId="165" fontId="12" fillId="3" borderId="1" xfId="1" applyNumberFormat="1" applyFont="1" applyBorder="1" applyAlignment="1" applyProtection="1">
      <alignment horizontal="center" vertical="center"/>
    </xf>
    <xf numFmtId="165" fontId="14" fillId="3" borderId="1" xfId="1" applyNumberFormat="1" applyFont="1" applyBorder="1" applyAlignment="1" applyProtection="1">
      <alignment horizontal="center" vertical="center"/>
    </xf>
    <xf numFmtId="0" fontId="9" fillId="4" borderId="1" xfId="2" applyFont="1" applyFill="1" applyBorder="1" applyAlignment="1" applyProtection="1">
      <alignment horizontal="center" vertical="center" wrapText="1"/>
      <protection locked="0"/>
    </xf>
    <xf numFmtId="166" fontId="10"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0"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9"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9"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9"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4" fillId="0" borderId="15" xfId="1" applyNumberFormat="1" applyFont="1" applyFill="1" applyBorder="1" applyAlignment="1" applyProtection="1">
      <alignment horizontal="center" vertical="center"/>
    </xf>
    <xf numFmtId="0" fontId="9" fillId="4" borderId="1" xfId="2" applyFont="1" applyFill="1" applyBorder="1" applyAlignment="1" applyProtection="1">
      <alignment horizontal="left" vertical="top" wrapText="1"/>
      <protection locked="0"/>
    </xf>
    <xf numFmtId="0" fontId="1" fillId="0" borderId="15" xfId="0" applyFont="1" applyBorder="1" applyAlignment="1" applyProtection="1">
      <alignment horizontal="left" vertical="center"/>
      <protection locked="0"/>
    </xf>
    <xf numFmtId="49" fontId="9" fillId="4" borderId="1" xfId="2" applyNumberFormat="1" applyFont="1" applyFill="1" applyBorder="1" applyAlignment="1" applyProtection="1">
      <alignment horizontal="center" vertical="center" wrapText="1"/>
      <protection locked="0"/>
    </xf>
    <xf numFmtId="0" fontId="9"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4" fillId="3" borderId="1" xfId="1" applyNumberFormat="1" applyFont="1" applyBorder="1" applyAlignment="1" applyProtection="1">
      <alignment horizontal="center" vertical="center"/>
    </xf>
    <xf numFmtId="3" fontId="12"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7" fontId="12" fillId="3" borderId="1" xfId="1" applyNumberFormat="1" applyFont="1" applyBorder="1" applyAlignment="1" applyProtection="1">
      <alignment horizontal="center" vertical="center"/>
    </xf>
    <xf numFmtId="168" fontId="9" fillId="4" borderId="1" xfId="2" applyNumberFormat="1" applyFont="1" applyFill="1" applyBorder="1" applyAlignment="1" applyProtection="1">
      <alignment horizontal="center" vertical="center" wrapText="1"/>
      <protection locked="0"/>
    </xf>
    <xf numFmtId="167" fontId="9" fillId="4" borderId="1" xfId="2" applyNumberFormat="1" applyFont="1" applyFill="1" applyBorder="1" applyAlignment="1" applyProtection="1">
      <alignment horizontal="center" vertical="center" wrapText="1"/>
      <protection locked="0"/>
    </xf>
    <xf numFmtId="169" fontId="9" fillId="4" borderId="1" xfId="2" applyNumberFormat="1" applyFont="1" applyFill="1" applyBorder="1" applyAlignment="1" applyProtection="1">
      <alignment horizontal="center" vertical="center" wrapText="1"/>
      <protection locked="0"/>
    </xf>
    <xf numFmtId="169" fontId="14" fillId="3" borderId="1" xfId="1" applyNumberFormat="1" applyFont="1" applyBorder="1" applyAlignment="1" applyProtection="1">
      <alignment horizontal="center" vertical="center"/>
    </xf>
    <xf numFmtId="169" fontId="13" fillId="4" borderId="1" xfId="2" applyNumberFormat="1" applyFont="1" applyFill="1" applyBorder="1" applyAlignment="1" applyProtection="1">
      <alignment horizontal="center" vertical="center" wrapText="1"/>
      <protection locked="0"/>
    </xf>
    <xf numFmtId="170" fontId="9" fillId="4" borderId="1" xfId="2" applyNumberFormat="1" applyFont="1" applyFill="1" applyBorder="1" applyAlignment="1" applyProtection="1">
      <alignment horizontal="center" vertical="center" wrapText="1"/>
      <protection locked="0"/>
    </xf>
    <xf numFmtId="170" fontId="13" fillId="4" borderId="1" xfId="2" applyNumberFormat="1" applyFont="1" applyFill="1" applyBorder="1" applyAlignment="1" applyProtection="1">
      <alignment horizontal="center" vertical="center" wrapText="1"/>
      <protection locked="0"/>
    </xf>
    <xf numFmtId="0" fontId="13" fillId="0" borderId="1" xfId="2" applyFont="1" applyFill="1" applyBorder="1" applyAlignment="1" applyProtection="1">
      <alignment horizontal="center" vertical="center" wrapText="1"/>
      <protection locked="0"/>
    </xf>
    <xf numFmtId="2" fontId="14"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2" fillId="0" borderId="0" xfId="0" applyFont="1"/>
    <xf numFmtId="0" fontId="0" fillId="0" borderId="0" xfId="0" applyFont="1" applyAlignment="1">
      <alignment horizontal="left" wrapText="1"/>
    </xf>
    <xf numFmtId="166" fontId="13"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7"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0" fillId="0" borderId="1" xfId="0" applyBorder="1" applyAlignment="1">
      <alignment horizontal="left" vertical="top" wrapText="1" indent="5"/>
    </xf>
    <xf numFmtId="0" fontId="27" fillId="0" borderId="0" xfId="0" applyFont="1" applyProtection="1">
      <protection locked="0"/>
    </xf>
    <xf numFmtId="0" fontId="27" fillId="0" borderId="0" xfId="0" applyFont="1" applyFill="1" applyProtection="1">
      <protection locked="0"/>
    </xf>
    <xf numFmtId="0" fontId="26" fillId="0" borderId="0" xfId="0" applyFont="1" applyProtection="1"/>
    <xf numFmtId="0" fontId="27" fillId="0" borderId="0" xfId="0" applyFont="1" applyAlignment="1" applyProtection="1">
      <alignment wrapText="1"/>
      <protection locked="0"/>
    </xf>
    <xf numFmtId="0" fontId="28" fillId="0" borderId="0" xfId="0" applyFont="1" applyAlignment="1" applyProtection="1">
      <alignment wrapText="1"/>
      <protection locked="0"/>
    </xf>
    <xf numFmtId="0" fontId="28" fillId="0" borderId="0" xfId="0" applyFont="1" applyProtection="1">
      <protection locked="0"/>
    </xf>
    <xf numFmtId="49" fontId="24"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5"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9"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5" fillId="0" borderId="0" xfId="0" applyFont="1" applyFill="1" applyProtection="1">
      <protection locked="0"/>
    </xf>
    <xf numFmtId="0" fontId="29" fillId="0" borderId="0" xfId="0" applyFont="1" applyBorder="1" applyAlignment="1">
      <alignment wrapText="1"/>
    </xf>
    <xf numFmtId="0" fontId="29"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6"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9"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0" fontId="9" fillId="4" borderId="7" xfId="2" applyFont="1" applyFill="1" applyBorder="1" applyAlignment="1" applyProtection="1">
      <alignment horizontal="left" vertical="top" wrapText="1"/>
      <protection locked="0"/>
    </xf>
    <xf numFmtId="0" fontId="9" fillId="4" borderId="13" xfId="2" applyFont="1" applyFill="1" applyBorder="1" applyAlignment="1" applyProtection="1">
      <alignment horizontal="left" vertical="top" wrapText="1"/>
      <protection locked="0"/>
    </xf>
    <xf numFmtId="3" fontId="9" fillId="4" borderId="1" xfId="2" applyNumberFormat="1" applyFont="1" applyFill="1" applyBorder="1" applyAlignment="1" applyProtection="1">
      <alignment vertical="center" wrapText="1"/>
      <protection locked="0"/>
    </xf>
    <xf numFmtId="3" fontId="9" fillId="4" borderId="1" xfId="2" applyNumberFormat="1" applyFont="1" applyFill="1" applyBorder="1" applyAlignment="1" applyProtection="1">
      <alignment horizontal="center" vertical="center" wrapText="1"/>
      <protection locked="0"/>
    </xf>
    <xf numFmtId="3" fontId="13" fillId="7" borderId="1" xfId="2" applyNumberFormat="1" applyFont="1" applyFill="1" applyBorder="1" applyAlignment="1" applyProtection="1">
      <alignment horizontal="center" vertical="center" wrapText="1"/>
    </xf>
    <xf numFmtId="3" fontId="13" fillId="4" borderId="1" xfId="2" applyNumberFormat="1" applyFont="1" applyFill="1" applyBorder="1" applyAlignment="1" applyProtection="1">
      <alignment horizontal="center" vertical="center" wrapText="1"/>
      <protection locked="0"/>
    </xf>
    <xf numFmtId="164" fontId="9" fillId="0" borderId="1" xfId="3" applyNumberFormat="1" applyFont="1" applyFill="1" applyBorder="1" applyAlignment="1" applyProtection="1">
      <alignment horizontal="center" vertical="center" wrapText="1"/>
      <protection locked="0"/>
    </xf>
    <xf numFmtId="3" fontId="13" fillId="0" borderId="3" xfId="2" applyNumberFormat="1" applyFont="1" applyFill="1" applyBorder="1" applyAlignment="1" applyProtection="1">
      <alignment horizontal="center" vertical="center" wrapText="1"/>
    </xf>
    <xf numFmtId="164" fontId="9" fillId="0" borderId="1" xfId="2" applyNumberFormat="1" applyFont="1" applyFill="1" applyBorder="1" applyAlignment="1" applyProtection="1">
      <alignment horizontal="center" vertical="center" wrapText="1"/>
      <protection locked="0"/>
    </xf>
    <xf numFmtId="49" fontId="9" fillId="4" borderId="1" xfId="2" applyNumberFormat="1" applyFont="1" applyFill="1" applyBorder="1" applyAlignment="1" applyProtection="1">
      <alignment horizontal="left" vertical="center" wrapText="1"/>
      <protection locked="0"/>
    </xf>
    <xf numFmtId="169" fontId="13" fillId="0" borderId="3" xfId="2" applyNumberFormat="1" applyFont="1" applyFill="1" applyBorder="1" applyAlignment="1" applyProtection="1">
      <alignment horizontal="center" vertical="center" wrapText="1"/>
    </xf>
    <xf numFmtId="169" fontId="13" fillId="8" borderId="1" xfId="2" applyNumberFormat="1" applyFont="1" applyFill="1" applyBorder="1" applyAlignment="1" applyProtection="1">
      <alignment horizontal="center" vertical="center" wrapText="1"/>
      <protection locked="0"/>
    </xf>
    <xf numFmtId="3" fontId="9" fillId="8" borderId="1" xfId="2" applyNumberFormat="1" applyFont="1" applyFill="1" applyBorder="1" applyAlignment="1" applyProtection="1">
      <alignment horizontal="center" vertical="center" wrapText="1"/>
      <protection locked="0"/>
    </xf>
    <xf numFmtId="3" fontId="13" fillId="8" borderId="1" xfId="2" applyNumberFormat="1" applyFont="1" applyFill="1" applyBorder="1" applyAlignment="1" applyProtection="1">
      <alignment horizontal="center" vertical="center" wrapText="1"/>
    </xf>
    <xf numFmtId="4" fontId="13" fillId="8" borderId="1" xfId="2" applyNumberFormat="1" applyFont="1" applyFill="1" applyBorder="1" applyAlignment="1" applyProtection="1">
      <alignment horizontal="center" vertical="center" wrapText="1"/>
      <protection locked="0"/>
    </xf>
    <xf numFmtId="172" fontId="13" fillId="4" borderId="1" xfId="2" applyNumberFormat="1" applyFont="1" applyFill="1" applyBorder="1" applyAlignment="1" applyProtection="1">
      <alignment horizontal="center" vertical="center" wrapText="1"/>
      <protection locked="0"/>
    </xf>
    <xf numFmtId="3" fontId="12" fillId="8" borderId="1" xfId="1" applyNumberFormat="1" applyFont="1" applyFill="1" applyBorder="1" applyAlignment="1" applyProtection="1">
      <alignment horizontal="center" vertical="center"/>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1" fillId="5" borderId="1" xfId="0" applyFont="1" applyFill="1" applyBorder="1" applyAlignment="1" applyProtection="1">
      <alignment horizontal="center" vertical="center"/>
    </xf>
    <xf numFmtId="49" fontId="9" fillId="4" borderId="2" xfId="2" applyNumberFormat="1" applyFont="1" applyFill="1" applyBorder="1" applyAlignment="1" applyProtection="1">
      <alignment horizontal="center" vertical="center" wrapText="1"/>
      <protection locked="0"/>
    </xf>
    <xf numFmtId="49" fontId="9" fillId="4" borderId="15" xfId="2" applyNumberFormat="1" applyFont="1" applyFill="1" applyBorder="1" applyAlignment="1" applyProtection="1">
      <alignment horizontal="center" vertical="center" wrapText="1"/>
      <protection locked="0"/>
    </xf>
    <xf numFmtId="49" fontId="9" fillId="4" borderId="3" xfId="2" applyNumberFormat="1"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0" fillId="2" borderId="2" xfId="0" applyNumberFormat="1" applyFont="1" applyFill="1" applyBorder="1" applyAlignment="1">
      <alignment horizontal="left" vertical="center" wrapText="1"/>
    </xf>
    <xf numFmtId="166" fontId="10" fillId="2" borderId="3" xfId="0" applyNumberFormat="1" applyFont="1" applyFill="1" applyBorder="1" applyAlignment="1">
      <alignment horizontal="left" vertical="center" wrapText="1"/>
    </xf>
    <xf numFmtId="0" fontId="8" fillId="2" borderId="2" xfId="0" applyNumberFormat="1" applyFont="1" applyFill="1" applyBorder="1" applyAlignment="1">
      <alignment vertical="top" wrapText="1"/>
    </xf>
    <xf numFmtId="0" fontId="8" fillId="2" borderId="3" xfId="0" applyNumberFormat="1" applyFont="1" applyFill="1" applyBorder="1" applyAlignment="1">
      <alignment vertical="top" wrapText="1"/>
    </xf>
    <xf numFmtId="0" fontId="25" fillId="2" borderId="2" xfId="0" applyNumberFormat="1" applyFont="1" applyFill="1" applyBorder="1" applyAlignment="1">
      <alignment vertical="top" wrapText="1"/>
    </xf>
    <xf numFmtId="0" fontId="25"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6" fillId="6" borderId="11" xfId="0" applyFont="1" applyFill="1" applyBorder="1" applyAlignment="1" applyProtection="1">
      <alignment horizontal="center" vertical="center"/>
      <protection locked="0"/>
    </xf>
    <xf numFmtId="0" fontId="16"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9" fillId="4" borderId="7" xfId="2" applyFont="1" applyFill="1" applyBorder="1" applyAlignment="1" applyProtection="1">
      <alignment horizontal="left" vertical="top" wrapText="1"/>
      <protection locked="0"/>
    </xf>
    <xf numFmtId="0" fontId="9" fillId="4" borderId="13" xfId="2" applyFont="1" applyFill="1" applyBorder="1" applyAlignment="1" applyProtection="1">
      <alignment horizontal="left" vertical="top" wrapText="1"/>
      <protection locked="0"/>
    </xf>
    <xf numFmtId="0" fontId="9" fillId="4" borderId="8" xfId="2" applyFont="1" applyFill="1" applyBorder="1" applyAlignment="1" applyProtection="1">
      <alignment horizontal="left" vertical="top" wrapText="1"/>
      <protection locked="0"/>
    </xf>
    <xf numFmtId="0" fontId="9" fillId="4" borderId="9" xfId="2" applyFont="1" applyFill="1" applyBorder="1" applyAlignment="1" applyProtection="1">
      <alignment horizontal="left" vertical="top" wrapText="1"/>
      <protection locked="0"/>
    </xf>
    <xf numFmtId="0" fontId="9" fillId="4" borderId="0" xfId="2" applyFont="1" applyFill="1" applyBorder="1" applyAlignment="1" applyProtection="1">
      <alignment horizontal="left" vertical="top" wrapText="1"/>
      <protection locked="0"/>
    </xf>
    <xf numFmtId="0" fontId="9" fillId="4" borderId="10" xfId="2" applyFont="1" applyFill="1" applyBorder="1" applyAlignment="1" applyProtection="1">
      <alignment horizontal="left" vertical="top" wrapText="1"/>
      <protection locked="0"/>
    </xf>
    <xf numFmtId="0" fontId="9" fillId="4" borderId="11" xfId="2" applyFont="1" applyFill="1" applyBorder="1" applyAlignment="1" applyProtection="1">
      <alignment horizontal="left" vertical="top" wrapText="1"/>
      <protection locked="0"/>
    </xf>
    <xf numFmtId="0" fontId="9" fillId="4" borderId="14" xfId="2" applyFont="1" applyFill="1" applyBorder="1" applyAlignment="1" applyProtection="1">
      <alignment horizontal="left" vertical="top" wrapText="1"/>
      <protection locked="0"/>
    </xf>
    <xf numFmtId="0" fontId="9"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6" fillId="0" borderId="7" xfId="0" applyFont="1" applyBorder="1" applyAlignment="1" applyProtection="1">
      <alignment horizontal="center" vertical="center" readingOrder="1"/>
    </xf>
    <xf numFmtId="0" fontId="16" fillId="0" borderId="8" xfId="0" applyFont="1" applyBorder="1" applyAlignment="1" applyProtection="1">
      <alignment horizontal="center" vertical="center" readingOrder="1"/>
    </xf>
    <xf numFmtId="0" fontId="16" fillId="0" borderId="11" xfId="0" applyFont="1" applyBorder="1" applyAlignment="1" applyProtection="1">
      <alignment horizontal="center" vertical="center" readingOrder="1"/>
    </xf>
    <xf numFmtId="0" fontId="16" fillId="0" borderId="12" xfId="0" applyFont="1" applyBorder="1" applyAlignment="1" applyProtection="1">
      <alignment horizontal="center" vertical="center" readingOrder="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6" fillId="6" borderId="7" xfId="0" applyFont="1" applyFill="1" applyBorder="1" applyAlignment="1" applyProtection="1">
      <alignment horizontal="center" vertical="center"/>
    </xf>
    <xf numFmtId="0" fontId="16"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readingOrder="1"/>
    </xf>
    <xf numFmtId="0" fontId="16" fillId="0" borderId="14" xfId="0" applyFont="1" applyBorder="1" applyAlignment="1" applyProtection="1">
      <alignment horizontal="center" vertical="center" readingOrder="1"/>
    </xf>
    <xf numFmtId="0" fontId="15" fillId="0" borderId="14" xfId="0" applyFont="1" applyBorder="1" applyAlignment="1" applyProtection="1">
      <alignment horizontal="left" wrapText="1"/>
    </xf>
    <xf numFmtId="0" fontId="16" fillId="6" borderId="2" xfId="0" applyFont="1" applyFill="1" applyBorder="1" applyAlignment="1" applyProtection="1">
      <alignment horizontal="center" vertical="center"/>
    </xf>
    <xf numFmtId="0" fontId="16" fillId="6" borderId="15"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9" fillId="4" borderId="2" xfId="2" applyFont="1" applyFill="1" applyBorder="1" applyAlignment="1" applyProtection="1">
      <alignment horizontal="center" vertical="center" wrapText="1"/>
      <protection locked="0"/>
    </xf>
    <xf numFmtId="0" fontId="9" fillId="4" borderId="15" xfId="2" applyFont="1" applyFill="1" applyBorder="1" applyAlignment="1" applyProtection="1">
      <alignment horizontal="center" vertical="center" wrapText="1"/>
      <protection locked="0"/>
    </xf>
    <xf numFmtId="0" fontId="9"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9" fillId="4" borderId="2" xfId="2" applyFont="1" applyFill="1" applyBorder="1" applyAlignment="1" applyProtection="1">
      <alignment horizontal="left" vertical="top" wrapText="1"/>
      <protection locked="0"/>
    </xf>
    <xf numFmtId="0" fontId="9" fillId="4" borderId="15" xfId="2" applyFont="1" applyFill="1" applyBorder="1" applyAlignment="1" applyProtection="1">
      <alignment horizontal="left" vertical="top" wrapText="1"/>
      <protection locked="0"/>
    </xf>
    <xf numFmtId="0" fontId="9" fillId="4" borderId="3" xfId="2" applyFont="1" applyFill="1" applyBorder="1" applyAlignment="1" applyProtection="1">
      <alignment horizontal="left" vertical="top" wrapText="1"/>
      <protection locked="0"/>
    </xf>
    <xf numFmtId="0" fontId="3" fillId="0" borderId="0" xfId="0" applyFont="1" applyAlignment="1">
      <alignment horizontal="left" vertical="top" wrapText="1"/>
    </xf>
    <xf numFmtId="171" fontId="9" fillId="4" borderId="2" xfId="2" applyNumberFormat="1" applyFont="1" applyFill="1" applyBorder="1" applyAlignment="1" applyProtection="1">
      <alignment horizontal="center" vertical="center" wrapText="1"/>
      <protection locked="0"/>
    </xf>
    <xf numFmtId="171" fontId="9" fillId="4" borderId="15" xfId="2" applyNumberFormat="1" applyFont="1" applyFill="1" applyBorder="1" applyAlignment="1" applyProtection="1">
      <alignment horizontal="center" vertical="center" wrapText="1"/>
      <protection locked="0"/>
    </xf>
    <xf numFmtId="171" fontId="9" fillId="4" borderId="3" xfId="2"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6" fillId="6" borderId="2" xfId="0" applyFont="1" applyFill="1" applyBorder="1" applyAlignment="1" applyProtection="1">
      <alignment horizontal="center" vertical="center"/>
      <protection locked="0"/>
    </xf>
    <xf numFmtId="0" fontId="16" fillId="6" borderId="15" xfId="0" applyFont="1" applyFill="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xf numFmtId="3" fontId="9" fillId="7" borderId="1" xfId="2" applyNumberFormat="1" applyFont="1" applyFill="1" applyBorder="1" applyAlignment="1" applyProtection="1">
      <alignment vertical="center" wrapText="1"/>
      <protection locked="0"/>
    </xf>
    <xf numFmtId="49" fontId="9" fillId="7" borderId="1" xfId="2" applyNumberFormat="1" applyFont="1" applyFill="1" applyBorder="1" applyAlignment="1" applyProtection="1">
      <alignment horizontal="left" vertical="center" wrapText="1"/>
      <protection locked="0"/>
    </xf>
    <xf numFmtId="171" fontId="9" fillId="9" borderId="1" xfId="2" applyNumberFormat="1" applyFont="1" applyFill="1" applyBorder="1" applyAlignment="1" applyProtection="1">
      <alignment horizontal="center" vertical="center" wrapText="1"/>
      <protection locked="0"/>
    </xf>
  </cellXfs>
  <cellStyles count="4">
    <cellStyle name="Comma" xfId="3" builtinId="3"/>
    <cellStyle name="Good" xfId="1" builtinId="26"/>
    <cellStyle name="Normal" xfId="0" builtinId="0"/>
    <cellStyle name="Normal_Example 1" xfId="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condense val="0"/>
        <extend val="0"/>
        <color rgb="FF006100"/>
      </font>
      <fill>
        <patternFill>
          <bgColor rgb="FFC6EFCE"/>
        </patternFill>
      </fill>
    </dxf>
    <dxf>
      <fill>
        <patternFill>
          <bgColor rgb="FFBDEDD6"/>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FFFF99"/>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abSelected="1" topLeftCell="A22" zoomScale="80" zoomScaleNormal="80" zoomScalePageLayoutView="55" workbookViewId="0">
      <selection activeCell="F26" sqref="F26"/>
    </sheetView>
  </sheetViews>
  <sheetFormatPr defaultRowHeight="23.25" x14ac:dyDescent="0.35"/>
  <cols>
    <col min="1" max="1" width="4.85546875" style="66" customWidth="1"/>
    <col min="2" max="2" width="42.28515625" customWidth="1"/>
    <col min="3" max="4" width="30.7109375" customWidth="1"/>
    <col min="5" max="12" width="29.7109375" customWidth="1"/>
  </cols>
  <sheetData>
    <row r="1" spans="1:12" ht="28.9" x14ac:dyDescent="0.55000000000000004">
      <c r="B1" s="67"/>
    </row>
    <row r="2" spans="1:12" ht="23.45" x14ac:dyDescent="0.45">
      <c r="B2" s="166" t="s">
        <v>236</v>
      </c>
      <c r="C2" s="167"/>
      <c r="D2" s="167"/>
      <c r="E2" s="167"/>
      <c r="F2" s="167"/>
      <c r="G2" s="167"/>
      <c r="H2" s="167"/>
      <c r="I2" s="168"/>
    </row>
    <row r="3" spans="1:12" ht="38.25" customHeight="1" x14ac:dyDescent="0.45">
      <c r="B3" s="172" t="s">
        <v>331</v>
      </c>
      <c r="C3" s="173"/>
      <c r="D3" s="173"/>
      <c r="E3" s="173"/>
      <c r="F3" s="173"/>
      <c r="G3" s="173"/>
      <c r="H3" s="173"/>
      <c r="I3" s="174"/>
    </row>
    <row r="4" spans="1:12" ht="39" customHeight="1" x14ac:dyDescent="0.45">
      <c r="B4" s="172" t="s">
        <v>196</v>
      </c>
      <c r="C4" s="173"/>
      <c r="D4" s="173"/>
      <c r="E4" s="173"/>
      <c r="F4" s="173"/>
      <c r="G4" s="173"/>
      <c r="H4" s="173"/>
      <c r="I4" s="174"/>
    </row>
    <row r="5" spans="1:12" ht="17.45" customHeight="1" x14ac:dyDescent="0.45">
      <c r="B5" s="68"/>
      <c r="C5" s="68"/>
      <c r="D5" s="68"/>
      <c r="E5" s="68"/>
      <c r="F5" s="68"/>
      <c r="G5" s="68"/>
      <c r="H5" s="68"/>
      <c r="I5" s="68"/>
    </row>
    <row r="6" spans="1:12" ht="23.45" x14ac:dyDescent="0.45">
      <c r="A6" s="66" t="s">
        <v>197</v>
      </c>
      <c r="B6" s="3" t="s">
        <v>192</v>
      </c>
    </row>
    <row r="8" spans="1:12" ht="32.25" customHeight="1" x14ac:dyDescent="0.45">
      <c r="A8" s="66" t="s">
        <v>198</v>
      </c>
      <c r="B8" s="69" t="s">
        <v>288</v>
      </c>
      <c r="C8" s="112">
        <v>42975</v>
      </c>
      <c r="D8" s="6"/>
      <c r="I8" s="6"/>
    </row>
    <row r="9" spans="1:12" ht="27" customHeight="1" x14ac:dyDescent="0.45">
      <c r="B9" s="70" t="s">
        <v>199</v>
      </c>
      <c r="C9" s="37" t="s">
        <v>354</v>
      </c>
      <c r="D9" s="6"/>
      <c r="I9" s="6"/>
    </row>
    <row r="10" spans="1:12" ht="23.45" x14ac:dyDescent="0.45">
      <c r="B10" s="14"/>
      <c r="C10" s="15"/>
      <c r="D10" s="16"/>
      <c r="E10" s="16"/>
      <c r="F10" s="6"/>
      <c r="G10" s="6"/>
      <c r="H10" s="6"/>
      <c r="I10" s="6"/>
    </row>
    <row r="11" spans="1:12" ht="22.15" customHeight="1" x14ac:dyDescent="0.45">
      <c r="A11" s="66" t="s">
        <v>200</v>
      </c>
      <c r="B11" s="162" t="s">
        <v>140</v>
      </c>
      <c r="C11" s="162"/>
      <c r="D11" s="162"/>
      <c r="E11" s="162"/>
      <c r="F11" s="162"/>
      <c r="G11" s="162"/>
      <c r="H11" s="162"/>
      <c r="I11" s="162"/>
      <c r="J11" s="162"/>
      <c r="K11" s="162"/>
      <c r="L11" s="162"/>
    </row>
    <row r="12" spans="1:12" ht="23.45" x14ac:dyDescent="0.45">
      <c r="B12" s="20"/>
      <c r="C12" s="20" t="s">
        <v>152</v>
      </c>
      <c r="D12" s="20" t="s">
        <v>153</v>
      </c>
      <c r="E12" s="20" t="s">
        <v>154</v>
      </c>
      <c r="F12" s="20" t="s">
        <v>155</v>
      </c>
      <c r="G12" s="20" t="s">
        <v>156</v>
      </c>
      <c r="H12" s="20" t="s">
        <v>157</v>
      </c>
      <c r="I12" s="11" t="s">
        <v>158</v>
      </c>
      <c r="J12" s="11" t="s">
        <v>292</v>
      </c>
      <c r="K12" s="11" t="s">
        <v>293</v>
      </c>
      <c r="L12" s="11" t="s">
        <v>294</v>
      </c>
    </row>
    <row r="13" spans="1:12" ht="29.45" customHeight="1" x14ac:dyDescent="0.45">
      <c r="B13" s="10" t="s">
        <v>201</v>
      </c>
      <c r="C13" s="13" t="s">
        <v>72</v>
      </c>
      <c r="D13" s="13" t="s">
        <v>68</v>
      </c>
      <c r="E13" s="13"/>
      <c r="F13" s="13"/>
      <c r="G13" s="13"/>
      <c r="H13" s="13"/>
      <c r="I13" s="13"/>
      <c r="J13" s="13"/>
      <c r="K13" s="13"/>
      <c r="L13" s="13"/>
    </row>
    <row r="14" spans="1:12" ht="23.45" x14ac:dyDescent="0.45">
      <c r="B14" s="10" t="s">
        <v>1</v>
      </c>
      <c r="C14" s="36"/>
      <c r="D14" s="26"/>
      <c r="E14" s="26"/>
      <c r="F14" s="26"/>
      <c r="G14" s="26"/>
      <c r="H14" s="26"/>
      <c r="I14" s="27"/>
      <c r="J14" s="27"/>
      <c r="K14" s="27"/>
      <c r="L14" s="27"/>
    </row>
    <row r="15" spans="1:12" ht="23.45" x14ac:dyDescent="0.45">
      <c r="B15" s="10" t="s">
        <v>125</v>
      </c>
      <c r="C15" s="37" t="s">
        <v>359</v>
      </c>
      <c r="D15" s="37" t="s">
        <v>355</v>
      </c>
      <c r="E15" s="37"/>
      <c r="F15" s="37"/>
      <c r="G15" s="37"/>
      <c r="H15" s="37"/>
      <c r="I15" s="37"/>
      <c r="J15" s="37"/>
      <c r="K15" s="37"/>
      <c r="L15" s="37"/>
    </row>
    <row r="16" spans="1:12" ht="27.6" x14ac:dyDescent="0.45">
      <c r="B16" s="10" t="s">
        <v>0</v>
      </c>
      <c r="C16" s="37" t="s">
        <v>360</v>
      </c>
      <c r="D16" s="37" t="s">
        <v>356</v>
      </c>
      <c r="E16" s="37"/>
      <c r="F16" s="37"/>
      <c r="G16" s="37"/>
      <c r="H16" s="37"/>
      <c r="I16" s="37"/>
      <c r="J16" s="37"/>
      <c r="K16" s="37"/>
      <c r="L16" s="37"/>
    </row>
    <row r="17" spans="1:12" ht="23.45" x14ac:dyDescent="0.45">
      <c r="B17" s="10" t="s">
        <v>203</v>
      </c>
      <c r="C17" s="37" t="s">
        <v>361</v>
      </c>
      <c r="D17" s="37" t="s">
        <v>357</v>
      </c>
      <c r="E17" s="37"/>
      <c r="F17" s="37"/>
      <c r="G17" s="37"/>
      <c r="H17" s="37"/>
      <c r="I17" s="37"/>
      <c r="J17" s="37"/>
      <c r="K17" s="37"/>
      <c r="L17" s="37"/>
    </row>
    <row r="18" spans="1:12" ht="23.45" x14ac:dyDescent="0.45">
      <c r="B18" s="12" t="s">
        <v>237</v>
      </c>
      <c r="C18" s="37" t="s">
        <v>362</v>
      </c>
      <c r="D18" s="37" t="s">
        <v>358</v>
      </c>
      <c r="E18" s="37"/>
      <c r="F18" s="37"/>
      <c r="G18" s="37"/>
      <c r="H18" s="37"/>
      <c r="I18" s="37"/>
      <c r="J18" s="37"/>
      <c r="K18" s="37"/>
      <c r="L18" s="37"/>
    </row>
    <row r="19" spans="1:12" ht="23.45" x14ac:dyDescent="0.45">
      <c r="B19" s="175"/>
      <c r="C19" s="175"/>
      <c r="D19" s="176"/>
      <c r="E19" s="176"/>
      <c r="F19" s="176"/>
      <c r="G19" s="176"/>
      <c r="H19" s="176"/>
      <c r="I19" s="176"/>
    </row>
    <row r="20" spans="1:12" ht="23.45" x14ac:dyDescent="0.45">
      <c r="A20" s="66" t="s">
        <v>202</v>
      </c>
      <c r="B20" s="177" t="s">
        <v>159</v>
      </c>
      <c r="C20" s="178"/>
      <c r="D20" s="44"/>
      <c r="E20" s="43"/>
      <c r="F20" s="43"/>
      <c r="G20" s="43"/>
      <c r="H20" s="43"/>
      <c r="I20" s="43"/>
    </row>
    <row r="21" spans="1:12" ht="23.45" x14ac:dyDescent="0.45">
      <c r="B21" s="10" t="s">
        <v>125</v>
      </c>
      <c r="C21" s="37" t="s">
        <v>359</v>
      </c>
      <c r="D21" s="44"/>
      <c r="E21" s="43"/>
      <c r="F21" s="43"/>
      <c r="G21" s="43"/>
      <c r="H21" s="43"/>
      <c r="I21" s="43"/>
    </row>
    <row r="22" spans="1:12" ht="23.45" x14ac:dyDescent="0.45">
      <c r="B22" s="10" t="s">
        <v>201</v>
      </c>
      <c r="C22" s="13" t="s">
        <v>72</v>
      </c>
      <c r="D22" s="44"/>
      <c r="E22" s="43"/>
      <c r="F22" s="43"/>
      <c r="G22" s="43"/>
      <c r="H22" s="43"/>
      <c r="I22" s="43"/>
    </row>
    <row r="23" spans="1:12" ht="27.6" x14ac:dyDescent="0.45">
      <c r="B23" s="10" t="s">
        <v>0</v>
      </c>
      <c r="C23" s="37" t="s">
        <v>360</v>
      </c>
      <c r="D23" s="44"/>
      <c r="E23" s="43"/>
      <c r="F23" s="43"/>
      <c r="G23" s="43"/>
      <c r="H23" s="43"/>
      <c r="I23" s="43"/>
    </row>
    <row r="24" spans="1:12" ht="23.45" x14ac:dyDescent="0.45">
      <c r="B24" s="10" t="s">
        <v>203</v>
      </c>
      <c r="C24" s="37" t="s">
        <v>361</v>
      </c>
      <c r="D24" s="44"/>
      <c r="E24" s="43"/>
      <c r="F24" s="43"/>
      <c r="G24" s="43"/>
      <c r="H24" s="43"/>
      <c r="I24" s="43"/>
    </row>
    <row r="25" spans="1:12" ht="23.45" x14ac:dyDescent="0.45">
      <c r="B25" s="12" t="s">
        <v>237</v>
      </c>
      <c r="C25" s="37" t="s">
        <v>362</v>
      </c>
      <c r="D25" s="44"/>
      <c r="E25" s="43"/>
      <c r="F25" s="43"/>
      <c r="G25" s="43"/>
      <c r="H25" s="43"/>
      <c r="I25" s="43"/>
    </row>
    <row r="27" spans="1:12" ht="26.45" x14ac:dyDescent="0.45">
      <c r="B27" s="30" t="s">
        <v>284</v>
      </c>
      <c r="C27" s="112">
        <v>43009</v>
      </c>
    </row>
    <row r="29" spans="1:12" ht="30.95" customHeight="1" x14ac:dyDescent="0.45">
      <c r="B29" s="166" t="s">
        <v>190</v>
      </c>
      <c r="C29" s="167"/>
      <c r="D29" s="167"/>
      <c r="E29" s="167"/>
      <c r="F29" s="168"/>
      <c r="I29" s="35"/>
    </row>
    <row r="30" spans="1:12" ht="30.95" customHeight="1" x14ac:dyDescent="0.45">
      <c r="B30" s="33" t="s">
        <v>204</v>
      </c>
      <c r="C30" s="34"/>
      <c r="D30" s="34"/>
      <c r="E30" s="27"/>
      <c r="F30" s="37" t="s">
        <v>133</v>
      </c>
      <c r="G30" s="7"/>
      <c r="I30" s="35"/>
    </row>
    <row r="31" spans="1:12" ht="30.95" customHeight="1" x14ac:dyDescent="0.45">
      <c r="B31" s="33" t="s">
        <v>205</v>
      </c>
      <c r="C31" s="34"/>
      <c r="D31" s="34"/>
      <c r="E31" s="27"/>
      <c r="F31" s="37" t="s">
        <v>133</v>
      </c>
      <c r="G31" s="7"/>
      <c r="I31" s="6"/>
    </row>
    <row r="32" spans="1:12" ht="30.95" customHeight="1" x14ac:dyDescent="0.45">
      <c r="B32" s="33" t="s">
        <v>206</v>
      </c>
      <c r="C32" s="34"/>
      <c r="D32" s="34"/>
      <c r="E32" s="27"/>
      <c r="F32" s="37" t="s">
        <v>133</v>
      </c>
      <c r="G32" s="7"/>
      <c r="I32" s="6"/>
    </row>
    <row r="33" spans="2:7" ht="30.95" customHeight="1" x14ac:dyDescent="0.45">
      <c r="B33" s="169" t="s">
        <v>207</v>
      </c>
      <c r="C33" s="170"/>
      <c r="D33" s="170"/>
      <c r="E33" s="171"/>
      <c r="F33" s="37" t="s">
        <v>133</v>
      </c>
      <c r="G33" s="7"/>
    </row>
    <row r="34" spans="2:7" ht="30.95" customHeight="1" x14ac:dyDescent="0.45">
      <c r="B34" s="169" t="s">
        <v>208</v>
      </c>
      <c r="C34" s="170"/>
      <c r="D34" s="170"/>
      <c r="E34" s="171"/>
      <c r="F34" s="37" t="s">
        <v>133</v>
      </c>
      <c r="G34" s="7"/>
    </row>
    <row r="35" spans="2:7" ht="30.95" customHeight="1" x14ac:dyDescent="0.45">
      <c r="B35" s="169" t="s">
        <v>232</v>
      </c>
      <c r="C35" s="170"/>
      <c r="D35" s="170"/>
      <c r="E35" s="171"/>
      <c r="F35" s="37" t="s">
        <v>133</v>
      </c>
      <c r="G35" s="7"/>
    </row>
    <row r="36" spans="2:7" ht="30.95" customHeight="1" x14ac:dyDescent="0.45">
      <c r="B36" s="159" t="s">
        <v>325</v>
      </c>
      <c r="C36" s="160"/>
      <c r="D36" s="160"/>
      <c r="E36" s="161"/>
      <c r="F36" s="37" t="s">
        <v>286</v>
      </c>
      <c r="G36" s="7"/>
    </row>
    <row r="37" spans="2:7" ht="30.95" customHeight="1" x14ac:dyDescent="0.45"/>
    <row r="38" spans="2:7" ht="30.95" customHeight="1" x14ac:dyDescent="0.45">
      <c r="B38" s="166" t="s">
        <v>246</v>
      </c>
      <c r="C38" s="167"/>
      <c r="D38" s="167"/>
      <c r="E38" s="167"/>
      <c r="F38" s="168"/>
    </row>
    <row r="39" spans="2:7" ht="30.95" customHeight="1" x14ac:dyDescent="0.45">
      <c r="B39" s="152" t="s">
        <v>244</v>
      </c>
      <c r="C39" s="153"/>
      <c r="D39" s="153"/>
      <c r="E39" s="153"/>
      <c r="F39" s="154"/>
    </row>
    <row r="40" spans="2:7" ht="30.95" customHeight="1" x14ac:dyDescent="0.45">
      <c r="B40" s="155" t="s">
        <v>263</v>
      </c>
      <c r="C40" s="156"/>
      <c r="D40" s="156"/>
      <c r="E40" s="157"/>
      <c r="F40" s="37"/>
    </row>
    <row r="41" spans="2:7" ht="30.95" customHeight="1" x14ac:dyDescent="0.45">
      <c r="B41" s="158" t="s">
        <v>243</v>
      </c>
      <c r="C41" s="156"/>
      <c r="D41" s="156"/>
      <c r="E41" s="157"/>
      <c r="F41" s="37"/>
    </row>
    <row r="42" spans="2:7" ht="30.95" customHeight="1" x14ac:dyDescent="0.45">
      <c r="B42" s="155" t="s">
        <v>264</v>
      </c>
      <c r="C42" s="156"/>
      <c r="D42" s="156"/>
      <c r="E42" s="157"/>
      <c r="F42" s="37"/>
    </row>
    <row r="43" spans="2:7" ht="30.95" customHeight="1" x14ac:dyDescent="0.45">
      <c r="B43" s="155" t="s">
        <v>245</v>
      </c>
      <c r="C43" s="156"/>
      <c r="D43" s="156"/>
      <c r="E43" s="157"/>
      <c r="F43" s="37"/>
    </row>
    <row r="44" spans="2:7" ht="30.95" customHeight="1" x14ac:dyDescent="0.45">
      <c r="B44" s="155" t="s">
        <v>332</v>
      </c>
      <c r="C44" s="156"/>
      <c r="D44" s="156"/>
      <c r="E44" s="157"/>
      <c r="F44" s="37"/>
    </row>
    <row r="45" spans="2:7" ht="30.95" customHeight="1" x14ac:dyDescent="0.45">
      <c r="B45" s="155" t="s">
        <v>339</v>
      </c>
      <c r="C45" s="156"/>
      <c r="D45" s="156"/>
      <c r="E45" s="157"/>
      <c r="F45" s="37"/>
    </row>
    <row r="46" spans="2:7" ht="30.95" customHeight="1" x14ac:dyDescent="0.45">
      <c r="B46" s="155" t="s">
        <v>265</v>
      </c>
      <c r="C46" s="156"/>
      <c r="D46" s="156"/>
      <c r="E46" s="157"/>
      <c r="F46" s="37"/>
    </row>
    <row r="47" spans="2:7" ht="30.95" customHeight="1" x14ac:dyDescent="0.45">
      <c r="B47" s="77" t="s">
        <v>266</v>
      </c>
      <c r="C47" s="163" t="s">
        <v>363</v>
      </c>
      <c r="D47" s="164"/>
      <c r="E47" s="165"/>
      <c r="F47" s="37" t="s">
        <v>133</v>
      </c>
    </row>
    <row r="48" spans="2:7" ht="24.6" customHeight="1" x14ac:dyDescent="0.45">
      <c r="B48" s="7"/>
    </row>
    <row r="60" ht="23.45" hidden="1" x14ac:dyDescent="0.45"/>
    <row r="61" ht="23.45" hidden="1" x14ac:dyDescent="0.45"/>
    <row r="62" ht="23.45" hidden="1" x14ac:dyDescent="0.45"/>
    <row r="63" ht="23.45" hidden="1" x14ac:dyDescent="0.45"/>
    <row r="64" ht="23.45" hidden="1" x14ac:dyDescent="0.45"/>
    <row r="65" spans="2:5" ht="23.45" hidden="1" x14ac:dyDescent="0.45">
      <c r="B65" t="s">
        <v>242</v>
      </c>
      <c r="D65" t="s">
        <v>133</v>
      </c>
      <c r="E65" s="113" t="s">
        <v>286</v>
      </c>
    </row>
    <row r="66" spans="2:5" ht="23.45" hidden="1" x14ac:dyDescent="0.45">
      <c r="B66" t="s">
        <v>34</v>
      </c>
      <c r="D66" t="s">
        <v>134</v>
      </c>
      <c r="E66" s="113" t="s">
        <v>287</v>
      </c>
    </row>
    <row r="67" spans="2:5" ht="23.45" hidden="1" x14ac:dyDescent="0.45">
      <c r="B67" t="s">
        <v>35</v>
      </c>
    </row>
    <row r="68" spans="2:5" ht="23.45" hidden="1" x14ac:dyDescent="0.45">
      <c r="B68" t="s">
        <v>36</v>
      </c>
    </row>
    <row r="69" spans="2:5" ht="23.45" hidden="1" x14ac:dyDescent="0.45">
      <c r="B69" t="s">
        <v>37</v>
      </c>
    </row>
    <row r="70" spans="2:5" ht="23.45" hidden="1" x14ac:dyDescent="0.45">
      <c r="B70" t="s">
        <v>38</v>
      </c>
    </row>
    <row r="71" spans="2:5" ht="23.45" hidden="1" x14ac:dyDescent="0.45">
      <c r="B71" t="s">
        <v>39</v>
      </c>
    </row>
    <row r="72" spans="2:5" ht="23.45" hidden="1" x14ac:dyDescent="0.45">
      <c r="B72" t="s">
        <v>40</v>
      </c>
    </row>
    <row r="73" spans="2:5" ht="23.45" hidden="1" x14ac:dyDescent="0.45">
      <c r="B73" t="s">
        <v>41</v>
      </c>
    </row>
    <row r="74" spans="2:5" ht="23.45" hidden="1" x14ac:dyDescent="0.45">
      <c r="B74" t="s">
        <v>42</v>
      </c>
    </row>
    <row r="75" spans="2:5" ht="23.45" hidden="1" x14ac:dyDescent="0.45">
      <c r="B75" t="s">
        <v>43</v>
      </c>
    </row>
    <row r="76" spans="2:5" ht="23.45" hidden="1" x14ac:dyDescent="0.45">
      <c r="B76" t="s">
        <v>44</v>
      </c>
    </row>
    <row r="77" spans="2:5" ht="23.45" hidden="1" x14ac:dyDescent="0.45">
      <c r="B77" t="s">
        <v>45</v>
      </c>
    </row>
    <row r="78" spans="2:5" ht="23.45" hidden="1" x14ac:dyDescent="0.45">
      <c r="B78" t="s">
        <v>46</v>
      </c>
    </row>
    <row r="79" spans="2:5" ht="23.45" hidden="1" x14ac:dyDescent="0.45">
      <c r="B79" t="s">
        <v>47</v>
      </c>
    </row>
    <row r="80" spans="2:5" ht="23.45" hidden="1" x14ac:dyDescent="0.45">
      <c r="B80" t="s">
        <v>48</v>
      </c>
    </row>
    <row r="81" spans="2:2" ht="23.45" hidden="1" x14ac:dyDescent="0.45">
      <c r="B81" t="s">
        <v>49</v>
      </c>
    </row>
    <row r="82" spans="2:2" ht="23.45" hidden="1" x14ac:dyDescent="0.45">
      <c r="B82" t="s">
        <v>50</v>
      </c>
    </row>
    <row r="83" spans="2:2" ht="23.45" hidden="1" x14ac:dyDescent="0.45">
      <c r="B83" t="s">
        <v>51</v>
      </c>
    </row>
    <row r="84" spans="2:2" ht="23.45" hidden="1" x14ac:dyDescent="0.45">
      <c r="B84" t="s">
        <v>52</v>
      </c>
    </row>
    <row r="85" spans="2:2" ht="23.45" hidden="1" x14ac:dyDescent="0.45">
      <c r="B85" t="s">
        <v>53</v>
      </c>
    </row>
    <row r="86" spans="2:2" ht="23.45" hidden="1" x14ac:dyDescent="0.45">
      <c r="B86" t="s">
        <v>54</v>
      </c>
    </row>
    <row r="87" spans="2:2" ht="23.45" hidden="1" x14ac:dyDescent="0.45">
      <c r="B87" t="s">
        <v>55</v>
      </c>
    </row>
    <row r="88" spans="2:2" ht="23.45" hidden="1" x14ac:dyDescent="0.45">
      <c r="B88" t="s">
        <v>56</v>
      </c>
    </row>
    <row r="89" spans="2:2" ht="23.45" hidden="1" x14ac:dyDescent="0.45">
      <c r="B89" t="s">
        <v>57</v>
      </c>
    </row>
    <row r="90" spans="2:2" ht="23.45" hidden="1" x14ac:dyDescent="0.45">
      <c r="B90" t="s">
        <v>58</v>
      </c>
    </row>
    <row r="91" spans="2:2" ht="23.45" hidden="1" x14ac:dyDescent="0.45">
      <c r="B91" t="s">
        <v>59</v>
      </c>
    </row>
    <row r="92" spans="2:2" ht="23.45" hidden="1" x14ac:dyDescent="0.45">
      <c r="B92" t="s">
        <v>60</v>
      </c>
    </row>
    <row r="93" spans="2:2" ht="23.45" hidden="1" x14ac:dyDescent="0.45">
      <c r="B93" t="s">
        <v>61</v>
      </c>
    </row>
    <row r="94" spans="2:2" ht="23.45" hidden="1" x14ac:dyDescent="0.45">
      <c r="B94" t="s">
        <v>62</v>
      </c>
    </row>
    <row r="95" spans="2:2" ht="23.45" hidden="1" x14ac:dyDescent="0.45">
      <c r="B95" t="s">
        <v>63</v>
      </c>
    </row>
    <row r="96" spans="2:2" ht="23.45" hidden="1" x14ac:dyDescent="0.45">
      <c r="B96" t="s">
        <v>64</v>
      </c>
    </row>
    <row r="97" spans="2:2" ht="23.45" hidden="1" x14ac:dyDescent="0.45">
      <c r="B97" t="s">
        <v>65</v>
      </c>
    </row>
    <row r="98" spans="2:2" ht="23.45" hidden="1" x14ac:dyDescent="0.45">
      <c r="B98" t="s">
        <v>66</v>
      </c>
    </row>
    <row r="99" spans="2:2" ht="23.45" hidden="1" x14ac:dyDescent="0.45">
      <c r="B99" t="s">
        <v>67</v>
      </c>
    </row>
    <row r="100" spans="2:2" ht="23.45" hidden="1" x14ac:dyDescent="0.45">
      <c r="B100" t="s">
        <v>68</v>
      </c>
    </row>
    <row r="101" spans="2:2" ht="23.45" hidden="1" x14ac:dyDescent="0.45">
      <c r="B101" t="s">
        <v>69</v>
      </c>
    </row>
    <row r="102" spans="2:2" ht="23.45" hidden="1" x14ac:dyDescent="0.45">
      <c r="B102" t="s">
        <v>70</v>
      </c>
    </row>
    <row r="103" spans="2:2" ht="23.45" hidden="1" x14ac:dyDescent="0.45">
      <c r="B103" t="s">
        <v>71</v>
      </c>
    </row>
    <row r="104" spans="2:2" ht="23.45" hidden="1" x14ac:dyDescent="0.45">
      <c r="B104" t="s">
        <v>72</v>
      </c>
    </row>
    <row r="105" spans="2:2" ht="23.45" hidden="1" x14ac:dyDescent="0.45">
      <c r="B105" t="s">
        <v>73</v>
      </c>
    </row>
    <row r="106" spans="2:2" ht="23.45" hidden="1" x14ac:dyDescent="0.45">
      <c r="B106" t="s">
        <v>74</v>
      </c>
    </row>
    <row r="107" spans="2:2" ht="23.45" hidden="1" x14ac:dyDescent="0.45">
      <c r="B107" t="s">
        <v>75</v>
      </c>
    </row>
    <row r="108" spans="2:2" ht="23.45" hidden="1" x14ac:dyDescent="0.45">
      <c r="B108" t="s">
        <v>76</v>
      </c>
    </row>
    <row r="109" spans="2:2" ht="23.45" hidden="1" x14ac:dyDescent="0.45">
      <c r="B109" t="s">
        <v>77</v>
      </c>
    </row>
    <row r="110" spans="2:2" ht="23.45" hidden="1" x14ac:dyDescent="0.45">
      <c r="B110" t="s">
        <v>78</v>
      </c>
    </row>
    <row r="111" spans="2:2" ht="23.45" hidden="1" x14ac:dyDescent="0.45">
      <c r="B111" t="s">
        <v>79</v>
      </c>
    </row>
    <row r="112" spans="2:2" ht="23.45" hidden="1" x14ac:dyDescent="0.45">
      <c r="B112" t="s">
        <v>80</v>
      </c>
    </row>
    <row r="113" spans="2:2" ht="23.45" hidden="1" x14ac:dyDescent="0.45">
      <c r="B113" t="s">
        <v>81</v>
      </c>
    </row>
    <row r="114" spans="2:2" ht="23.45" hidden="1" x14ac:dyDescent="0.45">
      <c r="B114" t="s">
        <v>82</v>
      </c>
    </row>
    <row r="115" spans="2:2" ht="23.45" hidden="1" x14ac:dyDescent="0.45">
      <c r="B115" t="s">
        <v>83</v>
      </c>
    </row>
    <row r="116" spans="2:2" ht="23.45" hidden="1" x14ac:dyDescent="0.45">
      <c r="B116" t="s">
        <v>84</v>
      </c>
    </row>
    <row r="117" spans="2:2" ht="23.45" hidden="1" x14ac:dyDescent="0.45">
      <c r="B117" t="s">
        <v>85</v>
      </c>
    </row>
    <row r="118" spans="2:2" ht="23.45" hidden="1" x14ac:dyDescent="0.45">
      <c r="B118" t="s">
        <v>86</v>
      </c>
    </row>
    <row r="119" spans="2:2" ht="23.45" hidden="1" x14ac:dyDescent="0.45">
      <c r="B119" t="s">
        <v>87</v>
      </c>
    </row>
    <row r="120" spans="2:2" ht="23.45" hidden="1" x14ac:dyDescent="0.45">
      <c r="B120" t="s">
        <v>88</v>
      </c>
    </row>
    <row r="121" spans="2:2" ht="23.45" hidden="1" x14ac:dyDescent="0.45">
      <c r="B121" t="s">
        <v>89</v>
      </c>
    </row>
    <row r="122" spans="2:2" ht="23.45" hidden="1" x14ac:dyDescent="0.45">
      <c r="B122" t="s">
        <v>90</v>
      </c>
    </row>
    <row r="123" spans="2:2" ht="23.45" hidden="1" x14ac:dyDescent="0.45">
      <c r="B123" t="s">
        <v>91</v>
      </c>
    </row>
    <row r="124" spans="2:2" ht="23.45" hidden="1" x14ac:dyDescent="0.45">
      <c r="B124" t="s">
        <v>92</v>
      </c>
    </row>
    <row r="125" spans="2:2" ht="23.45" hidden="1" x14ac:dyDescent="0.45">
      <c r="B125" t="s">
        <v>93</v>
      </c>
    </row>
    <row r="126" spans="2:2" ht="23.45" hidden="1" x14ac:dyDescent="0.45">
      <c r="B126" t="s">
        <v>94</v>
      </c>
    </row>
    <row r="127" spans="2:2" ht="23.45" hidden="1" x14ac:dyDescent="0.45">
      <c r="B127" t="s">
        <v>95</v>
      </c>
    </row>
    <row r="128" spans="2:2" ht="23.45" hidden="1" x14ac:dyDescent="0.45">
      <c r="B128" t="s">
        <v>96</v>
      </c>
    </row>
    <row r="129" spans="2:2" ht="23.45" hidden="1" x14ac:dyDescent="0.45">
      <c r="B129" t="s">
        <v>97</v>
      </c>
    </row>
    <row r="130" spans="2:2" ht="23.45" hidden="1" x14ac:dyDescent="0.45">
      <c r="B130" t="s">
        <v>98</v>
      </c>
    </row>
    <row r="131" spans="2:2" ht="23.45" hidden="1" x14ac:dyDescent="0.45">
      <c r="B131" t="s">
        <v>99</v>
      </c>
    </row>
    <row r="132" spans="2:2" ht="23.45" hidden="1" x14ac:dyDescent="0.45">
      <c r="B132" t="s">
        <v>100</v>
      </c>
    </row>
    <row r="133" spans="2:2" ht="23.45" hidden="1" x14ac:dyDescent="0.45">
      <c r="B133" t="s">
        <v>101</v>
      </c>
    </row>
    <row r="134" spans="2:2" ht="23.45" hidden="1" x14ac:dyDescent="0.45">
      <c r="B134" t="s">
        <v>102</v>
      </c>
    </row>
    <row r="135" spans="2:2" ht="23.45" hidden="1" x14ac:dyDescent="0.45">
      <c r="B135" t="s">
        <v>103</v>
      </c>
    </row>
    <row r="136" spans="2:2" ht="23.45" hidden="1" x14ac:dyDescent="0.45">
      <c r="B136" t="s">
        <v>104</v>
      </c>
    </row>
    <row r="137" spans="2:2" ht="23.45" hidden="1" x14ac:dyDescent="0.45">
      <c r="B137" t="s">
        <v>105</v>
      </c>
    </row>
    <row r="138" spans="2:2" ht="23.45" hidden="1" x14ac:dyDescent="0.45">
      <c r="B138" t="s">
        <v>106</v>
      </c>
    </row>
    <row r="139" spans="2:2" ht="23.45" hidden="1" x14ac:dyDescent="0.45">
      <c r="B139" t="s">
        <v>107</v>
      </c>
    </row>
    <row r="140" spans="2:2" ht="23.45" hidden="1" x14ac:dyDescent="0.45">
      <c r="B140" t="s">
        <v>108</v>
      </c>
    </row>
    <row r="141" spans="2:2" ht="23.45" hidden="1" x14ac:dyDescent="0.45">
      <c r="B141" t="s">
        <v>109</v>
      </c>
    </row>
    <row r="142" spans="2:2" ht="23.45" hidden="1" x14ac:dyDescent="0.45"/>
    <row r="143" spans="2:2" ht="23.45" hidden="1" x14ac:dyDescent="0.45"/>
    <row r="144" spans="2:2" ht="23.45" hidden="1" x14ac:dyDescent="0.45"/>
    <row r="145" ht="23.45" hidden="1" x14ac:dyDescent="0.45"/>
  </sheetData>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1" operator="equal">
      <formula>$E$66</formula>
    </cfRule>
    <cfRule type="cellIs" dxfId="86" priority="3" operator="equal">
      <formula>$E$65</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C22">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16" workbookViewId="0">
      <selection activeCell="C20" sqref="C20"/>
    </sheetView>
  </sheetViews>
  <sheetFormatPr defaultRowHeight="15" x14ac:dyDescent="0.25"/>
  <cols>
    <col min="2" max="2" width="30.85546875" customWidth="1"/>
    <col min="3" max="3" width="70.7109375" customWidth="1"/>
  </cols>
  <sheetData>
    <row r="1" spans="1:3" s="6" customFormat="1" ht="23.45" x14ac:dyDescent="0.45">
      <c r="A1" s="72" t="s">
        <v>210</v>
      </c>
      <c r="B1" s="71" t="s">
        <v>191</v>
      </c>
    </row>
    <row r="2" spans="1:3" ht="14.45" x14ac:dyDescent="0.3">
      <c r="A2" s="6"/>
      <c r="B2" s="6"/>
      <c r="C2" s="6"/>
    </row>
    <row r="3" spans="1:3" ht="18" x14ac:dyDescent="0.3">
      <c r="A3" s="6"/>
      <c r="B3" s="166" t="s">
        <v>211</v>
      </c>
      <c r="C3" s="167"/>
    </row>
    <row r="4" spans="1:3" ht="30" customHeight="1" x14ac:dyDescent="0.3">
      <c r="A4" s="6"/>
      <c r="B4" s="179" t="s">
        <v>268</v>
      </c>
      <c r="C4" s="180"/>
    </row>
    <row r="5" spans="1:3" ht="14.45" x14ac:dyDescent="0.3">
      <c r="A5" s="6"/>
      <c r="B5" s="6"/>
      <c r="C5" s="6"/>
    </row>
    <row r="6" spans="1:3" ht="18" x14ac:dyDescent="0.3">
      <c r="A6" s="6"/>
      <c r="B6" s="166" t="s">
        <v>267</v>
      </c>
      <c r="C6" s="167"/>
    </row>
    <row r="7" spans="1:3" ht="86.45" customHeight="1" x14ac:dyDescent="0.3">
      <c r="A7" s="6"/>
      <c r="B7" s="181" t="s">
        <v>333</v>
      </c>
      <c r="C7" s="182"/>
    </row>
    <row r="8" spans="1:3" ht="14.45" x14ac:dyDescent="0.3">
      <c r="A8" s="6"/>
      <c r="B8" s="30" t="s">
        <v>209</v>
      </c>
      <c r="C8" s="37" t="s">
        <v>72</v>
      </c>
    </row>
    <row r="9" spans="1:3" ht="14.45" x14ac:dyDescent="0.3">
      <c r="A9" s="6"/>
      <c r="B9" s="30" t="s">
        <v>1</v>
      </c>
      <c r="C9" s="37" t="s">
        <v>380</v>
      </c>
    </row>
    <row r="10" spans="1:3" ht="14.45" x14ac:dyDescent="0.3">
      <c r="A10" s="6"/>
      <c r="B10" s="30" t="s">
        <v>167</v>
      </c>
      <c r="C10" s="37"/>
    </row>
    <row r="11" spans="1:3" ht="14.45" x14ac:dyDescent="0.3">
      <c r="A11" s="6"/>
      <c r="B11" s="30"/>
      <c r="C11" s="84" t="s">
        <v>212</v>
      </c>
    </row>
    <row r="12" spans="1:3" ht="14.45" x14ac:dyDescent="0.3">
      <c r="A12" s="6"/>
      <c r="B12" s="30" t="s">
        <v>283</v>
      </c>
      <c r="C12" s="132">
        <v>42968</v>
      </c>
    </row>
  </sheetData>
  <mergeCells count="4">
    <mergeCell ref="B3:C3"/>
    <mergeCell ref="B4:C4"/>
    <mergeCell ref="B6:C6"/>
    <mergeCell ref="B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21" sqref="C21"/>
    </sheetView>
  </sheetViews>
  <sheetFormatPr defaultColWidth="9.140625" defaultRowHeight="15" x14ac:dyDescent="0.25"/>
  <cols>
    <col min="1" max="1" width="5" style="6" customWidth="1"/>
    <col min="2" max="2" width="35.28515625" style="6" customWidth="1"/>
    <col min="3" max="3" width="103.28515625" style="6" customWidth="1"/>
    <col min="4" max="16384" width="9.140625" style="6"/>
  </cols>
  <sheetData>
    <row r="1" spans="1:3" ht="23.45" x14ac:dyDescent="0.45">
      <c r="A1" s="72" t="s">
        <v>210</v>
      </c>
      <c r="B1" s="71" t="s">
        <v>191</v>
      </c>
    </row>
    <row r="3" spans="1:3" ht="18" x14ac:dyDescent="0.3">
      <c r="B3" s="166" t="s">
        <v>211</v>
      </c>
      <c r="C3" s="167"/>
    </row>
    <row r="4" spans="1:3" ht="28.9" customHeight="1" x14ac:dyDescent="0.3">
      <c r="B4" s="179" t="s">
        <v>268</v>
      </c>
      <c r="C4" s="180"/>
    </row>
    <row r="6" spans="1:3" ht="18" x14ac:dyDescent="0.3">
      <c r="B6" s="166" t="s">
        <v>267</v>
      </c>
      <c r="C6" s="167"/>
    </row>
    <row r="7" spans="1:3" ht="69" customHeight="1" x14ac:dyDescent="0.3">
      <c r="B7" s="181" t="s">
        <v>333</v>
      </c>
      <c r="C7" s="182"/>
    </row>
    <row r="8" spans="1:3" ht="21" customHeight="1" x14ac:dyDescent="0.3">
      <c r="B8" s="30" t="s">
        <v>209</v>
      </c>
      <c r="C8" s="37" t="s">
        <v>364</v>
      </c>
    </row>
    <row r="9" spans="1:3" ht="26.45" customHeight="1" x14ac:dyDescent="0.3">
      <c r="B9" s="30" t="s">
        <v>1</v>
      </c>
      <c r="C9" s="37" t="s">
        <v>355</v>
      </c>
    </row>
    <row r="10" spans="1:3" ht="31.15" customHeight="1" x14ac:dyDescent="0.3">
      <c r="B10" s="30" t="s">
        <v>167</v>
      </c>
      <c r="C10" s="37"/>
    </row>
    <row r="11" spans="1:3" ht="22.15" customHeight="1" x14ac:dyDescent="0.3">
      <c r="B11" s="30"/>
      <c r="C11" s="84" t="s">
        <v>212</v>
      </c>
    </row>
    <row r="12" spans="1:3" ht="21" customHeight="1" x14ac:dyDescent="0.3">
      <c r="B12" s="30" t="s">
        <v>283</v>
      </c>
      <c r="C12" s="132" t="s">
        <v>381</v>
      </c>
    </row>
  </sheetData>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topLeftCell="A13" zoomScale="70" zoomScaleNormal="70" workbookViewId="0">
      <selection activeCell="E6" sqref="E6"/>
    </sheetView>
  </sheetViews>
  <sheetFormatPr defaultColWidth="9.140625" defaultRowHeight="15" x14ac:dyDescent="0.25"/>
  <cols>
    <col min="1" max="1" width="3.85546875" style="2" customWidth="1"/>
    <col min="2" max="2" width="3" style="2" customWidth="1"/>
    <col min="3" max="3" width="52.28515625" style="2" customWidth="1"/>
    <col min="4" max="4" width="20" style="2" customWidth="1"/>
    <col min="5" max="14" width="15.7109375" style="2" customWidth="1"/>
    <col min="15" max="16384" width="9.140625" style="2"/>
  </cols>
  <sheetData>
    <row r="1" spans="1:18" ht="23.45" x14ac:dyDescent="0.45">
      <c r="A1" s="3" t="s">
        <v>223</v>
      </c>
      <c r="B1" s="3" t="s">
        <v>2</v>
      </c>
    </row>
    <row r="2" spans="1:18" ht="13.15" customHeight="1" x14ac:dyDescent="0.45">
      <c r="C2" s="3"/>
    </row>
    <row r="3" spans="1:18" ht="22.15" customHeight="1" x14ac:dyDescent="0.3">
      <c r="B3" s="185" t="s">
        <v>141</v>
      </c>
      <c r="C3" s="186"/>
      <c r="D3" s="186"/>
      <c r="E3" s="186"/>
      <c r="F3" s="186"/>
      <c r="G3" s="186"/>
      <c r="H3" s="186"/>
      <c r="I3" s="186"/>
      <c r="J3" s="186"/>
      <c r="K3" s="186"/>
      <c r="L3" s="186"/>
      <c r="M3" s="186"/>
      <c r="N3" s="186"/>
    </row>
    <row r="4" spans="1:18" ht="22.15" customHeight="1" x14ac:dyDescent="0.3">
      <c r="B4" s="183"/>
      <c r="C4" s="184"/>
      <c r="D4" s="20" t="s">
        <v>147</v>
      </c>
      <c r="E4" s="20" t="s">
        <v>152</v>
      </c>
      <c r="F4" s="20" t="s">
        <v>153</v>
      </c>
      <c r="G4" s="20" t="s">
        <v>154</v>
      </c>
      <c r="H4" s="20" t="s">
        <v>155</v>
      </c>
      <c r="I4" s="20" t="s">
        <v>156</v>
      </c>
      <c r="J4" s="20" t="s">
        <v>157</v>
      </c>
      <c r="K4" s="11" t="s">
        <v>158</v>
      </c>
      <c r="L4" s="11" t="s">
        <v>292</v>
      </c>
      <c r="M4" s="11" t="s">
        <v>293</v>
      </c>
      <c r="N4" s="11" t="s">
        <v>294</v>
      </c>
    </row>
    <row r="5" spans="1:18" ht="31.9" customHeight="1" x14ac:dyDescent="0.3">
      <c r="B5" s="85" t="s">
        <v>5</v>
      </c>
      <c r="C5" s="86" t="s">
        <v>215</v>
      </c>
      <c r="D5" s="53">
        <f>+E5+F5</f>
        <v>118722</v>
      </c>
      <c r="E5" s="59">
        <v>105712</v>
      </c>
      <c r="F5" s="59">
        <v>13010</v>
      </c>
      <c r="G5" s="59"/>
      <c r="H5" s="59"/>
      <c r="I5" s="59"/>
      <c r="J5" s="59"/>
      <c r="K5" s="59"/>
      <c r="L5" s="59"/>
      <c r="M5" s="59"/>
      <c r="N5" s="59"/>
    </row>
    <row r="6" spans="1:18" ht="29.45" customHeight="1" x14ac:dyDescent="0.3">
      <c r="B6" s="85" t="s">
        <v>6</v>
      </c>
      <c r="C6" s="87" t="s">
        <v>269</v>
      </c>
      <c r="D6" s="53">
        <f t="shared" ref="D6:D8" si="0">+E6+F6</f>
        <v>121130.60526499775</v>
      </c>
      <c r="E6" s="151">
        <v>108120.62561279735</v>
      </c>
      <c r="F6" s="54">
        <f>'D. CDM Plan Milestone LDC 2'!$AA$80</f>
        <v>13009.9796522004</v>
      </c>
      <c r="G6" s="54">
        <f>'D. CDM Plan Milestone LDC 3'!$AA$80</f>
        <v>0</v>
      </c>
      <c r="H6" s="54">
        <f>'D. CDM Plan Milestone LDC 4'!$AA$80</f>
        <v>0</v>
      </c>
      <c r="I6" s="54">
        <f>'D. CDM Plan Milestone LDC 5'!$AA$80</f>
        <v>0</v>
      </c>
      <c r="J6" s="54">
        <f>'D. CDM Plan Milestone LDC 6'!$AA$80</f>
        <v>0</v>
      </c>
      <c r="K6" s="54">
        <f>'D.CDM Plan Milestone LDC 7'!$AA$80</f>
        <v>0</v>
      </c>
      <c r="L6" s="54">
        <f>'D. CDM Plan Milestone LDC 8'!$AA$80</f>
        <v>0</v>
      </c>
      <c r="M6" s="54">
        <f>'D. CDM Plan Milestone LDC 9'!$AA$80</f>
        <v>0</v>
      </c>
      <c r="N6" s="54">
        <f>'D. CDM Plan Milestone LDC 10'!$AA$80</f>
        <v>0</v>
      </c>
      <c r="O6" s="8"/>
      <c r="P6" s="8"/>
      <c r="Q6" s="8"/>
      <c r="R6" s="8"/>
    </row>
    <row r="7" spans="1:18" ht="34.15" customHeight="1" x14ac:dyDescent="0.3">
      <c r="B7" s="85" t="s">
        <v>7</v>
      </c>
      <c r="C7" s="87" t="s">
        <v>213</v>
      </c>
      <c r="D7" s="53">
        <f t="shared" si="0"/>
        <v>31390960</v>
      </c>
      <c r="E7" s="57">
        <v>27710719</v>
      </c>
      <c r="F7" s="57">
        <v>3680241</v>
      </c>
      <c r="G7" s="57"/>
      <c r="H7" s="57"/>
      <c r="I7" s="57"/>
      <c r="J7" s="57"/>
      <c r="K7" s="57"/>
      <c r="L7" s="57"/>
      <c r="M7" s="57"/>
      <c r="N7" s="57"/>
      <c r="O7" s="8"/>
      <c r="P7" s="8"/>
      <c r="Q7" s="8"/>
      <c r="R7" s="8"/>
    </row>
    <row r="8" spans="1:18" ht="34.15" customHeight="1" x14ac:dyDescent="0.3">
      <c r="B8" s="88" t="s">
        <v>8</v>
      </c>
      <c r="C8" s="89" t="s">
        <v>164</v>
      </c>
      <c r="D8" s="53">
        <f t="shared" si="0"/>
        <v>30931854.450641371</v>
      </c>
      <c r="E8" s="56">
        <v>27251613.320641357</v>
      </c>
      <c r="F8" s="54">
        <f>'D. CDM Plan Milestone LDC 2'!$Z$80</f>
        <v>3680241.1300000148</v>
      </c>
      <c r="G8" s="54">
        <f>'D. CDM Plan Milestone LDC 3'!$Z$80</f>
        <v>0</v>
      </c>
      <c r="H8" s="54">
        <f>'D. CDM Plan Milestone LDC 4'!$Z$80</f>
        <v>0</v>
      </c>
      <c r="I8" s="54">
        <f>'D. CDM Plan Milestone LDC 5'!$Z$80</f>
        <v>0</v>
      </c>
      <c r="J8" s="54">
        <f>'D. CDM Plan Milestone LDC 6'!$Z$80</f>
        <v>0</v>
      </c>
      <c r="K8" s="54">
        <f>'D.CDM Plan Milestone LDC 7'!$Z$80</f>
        <v>0</v>
      </c>
      <c r="L8" s="54">
        <f>'D. CDM Plan Milestone LDC 8'!$Z$80</f>
        <v>0</v>
      </c>
      <c r="M8" s="54">
        <f>'D. CDM Plan Milestone LDC 9'!$Z$80</f>
        <v>0</v>
      </c>
      <c r="N8" s="54">
        <f>'D. CDM Plan Milestone LDC 10'!$Z$80</f>
        <v>0</v>
      </c>
      <c r="O8" s="8"/>
      <c r="P8" s="8"/>
      <c r="Q8" s="8"/>
      <c r="R8" s="8"/>
    </row>
    <row r="9" spans="1:18" ht="30.6" customHeight="1" x14ac:dyDescent="0.25">
      <c r="B9" s="193" t="s">
        <v>9</v>
      </c>
      <c r="C9" s="196" t="s">
        <v>214</v>
      </c>
      <c r="D9" s="199" t="s">
        <v>3</v>
      </c>
      <c r="E9" s="190" t="s">
        <v>239</v>
      </c>
      <c r="F9" s="191"/>
      <c r="G9" s="192"/>
      <c r="H9" s="190" t="s">
        <v>238</v>
      </c>
      <c r="I9" s="191"/>
      <c r="J9" s="192"/>
      <c r="K9" s="90" t="s">
        <v>122</v>
      </c>
      <c r="L9" s="78"/>
      <c r="M9" s="79"/>
      <c r="N9" s="8"/>
      <c r="O9" s="8"/>
      <c r="P9" s="8"/>
      <c r="Q9" s="8"/>
      <c r="R9" s="8"/>
    </row>
    <row r="10" spans="1:18" ht="17.45" customHeight="1" x14ac:dyDescent="0.25">
      <c r="B10" s="194"/>
      <c r="C10" s="197"/>
      <c r="D10" s="200"/>
      <c r="E10" s="91" t="s">
        <v>32</v>
      </c>
      <c r="F10" s="91" t="s">
        <v>121</v>
      </c>
      <c r="G10" s="91" t="s">
        <v>4</v>
      </c>
      <c r="H10" s="91" t="s">
        <v>32</v>
      </c>
      <c r="I10" s="91" t="s">
        <v>121</v>
      </c>
      <c r="J10" s="91" t="s">
        <v>4</v>
      </c>
      <c r="K10" s="92" t="s">
        <v>123</v>
      </c>
      <c r="L10" s="78"/>
      <c r="M10" s="79"/>
      <c r="N10" s="8"/>
      <c r="O10" s="8"/>
      <c r="P10" s="8"/>
      <c r="Q10" s="8"/>
      <c r="R10" s="8"/>
    </row>
    <row r="11" spans="1:18" x14ac:dyDescent="0.25">
      <c r="B11" s="194"/>
      <c r="C11" s="197"/>
      <c r="D11" s="93">
        <v>2015</v>
      </c>
      <c r="E11" s="57">
        <v>17459511.550803546</v>
      </c>
      <c r="F11" s="57">
        <v>13248272.506709613</v>
      </c>
      <c r="G11" s="17">
        <f>IF(E11="","",E11/F11)</f>
        <v>1.3178708048133176</v>
      </c>
      <c r="H11" s="57">
        <v>15525858.286115915</v>
      </c>
      <c r="I11" s="57">
        <v>19293.120000007497</v>
      </c>
      <c r="J11" s="17">
        <f>IF(H11="","",H11/I11)</f>
        <v>804.73548529786171</v>
      </c>
      <c r="K11" s="62">
        <v>0</v>
      </c>
      <c r="L11" s="80" t="str">
        <f>IF(OR(G11&lt;1,J11&lt;1),"CDM Plan does not pass Annual Cost Effectiveness test","")</f>
        <v/>
      </c>
      <c r="M11" s="78"/>
    </row>
    <row r="12" spans="1:18" x14ac:dyDescent="0.25">
      <c r="B12" s="194"/>
      <c r="C12" s="197"/>
      <c r="D12" s="93">
        <v>2016</v>
      </c>
      <c r="E12" s="57">
        <v>12168066.30748488</v>
      </c>
      <c r="F12" s="57">
        <v>7081977.8125471054</v>
      </c>
      <c r="G12" s="17">
        <f t="shared" ref="G12:G16" si="1">IF(E12="","",E12/F12)</f>
        <v>1.7181734579748014</v>
      </c>
      <c r="H12" s="57">
        <v>10772552.351143677</v>
      </c>
      <c r="I12" s="57">
        <v>4913523.2438365305</v>
      </c>
      <c r="J12" s="17">
        <f t="shared" ref="J12:J16" si="2">IF(H12="","",H12/I12)</f>
        <v>2.1924293051135249</v>
      </c>
      <c r="K12" s="62">
        <v>3.4223310614070315E-2</v>
      </c>
      <c r="L12" s="80" t="str">
        <f t="shared" ref="L12:L16" si="3">IF(OR(G12&lt;1,J12&lt;1),"CDM Plan does not pass Annual Cost Effectiveness test","")</f>
        <v/>
      </c>
      <c r="M12" s="78"/>
    </row>
    <row r="13" spans="1:18" x14ac:dyDescent="0.25">
      <c r="B13" s="194"/>
      <c r="C13" s="197"/>
      <c r="D13" s="93">
        <v>2017</v>
      </c>
      <c r="E13" s="57">
        <v>16166205.901110075</v>
      </c>
      <c r="F13" s="57">
        <v>10426510.616522489</v>
      </c>
      <c r="G13" s="17">
        <f t="shared" si="1"/>
        <v>1.5504905232141721</v>
      </c>
      <c r="H13" s="57">
        <v>14319504.441288587</v>
      </c>
      <c r="I13" s="57">
        <v>6857340.3895774838</v>
      </c>
      <c r="J13" s="17">
        <f t="shared" si="2"/>
        <v>2.0882009099406664</v>
      </c>
      <c r="K13" s="62">
        <v>3.3348631026457846E-2</v>
      </c>
      <c r="L13" s="80" t="str">
        <f t="shared" si="3"/>
        <v/>
      </c>
      <c r="M13" s="78"/>
    </row>
    <row r="14" spans="1:18" x14ac:dyDescent="0.25">
      <c r="B14" s="194"/>
      <c r="C14" s="197"/>
      <c r="D14" s="93">
        <v>2018</v>
      </c>
      <c r="E14" s="57">
        <v>14906026.008950427</v>
      </c>
      <c r="F14" s="57">
        <v>9350348.2426179387</v>
      </c>
      <c r="G14" s="17">
        <f t="shared" si="1"/>
        <v>1.5941680055305611</v>
      </c>
      <c r="H14" s="57">
        <v>13150321.731797364</v>
      </c>
      <c r="I14" s="57">
        <v>6437931.2094214531</v>
      </c>
      <c r="J14" s="17">
        <f t="shared" si="2"/>
        <v>2.0426316007466507</v>
      </c>
      <c r="K14" s="62">
        <v>3.4028255916832145E-2</v>
      </c>
      <c r="L14" s="80" t="str">
        <f t="shared" si="3"/>
        <v/>
      </c>
      <c r="M14" s="78"/>
    </row>
    <row r="15" spans="1:18" x14ac:dyDescent="0.25">
      <c r="B15" s="194"/>
      <c r="C15" s="197"/>
      <c r="D15" s="93">
        <v>2019</v>
      </c>
      <c r="E15" s="57">
        <v>11949570.201538628</v>
      </c>
      <c r="F15" s="57">
        <v>10292586.671831967</v>
      </c>
      <c r="G15" s="17">
        <f t="shared" si="1"/>
        <v>1.1609880569907054</v>
      </c>
      <c r="H15" s="57">
        <v>10560911.361946631</v>
      </c>
      <c r="I15" s="57">
        <v>5478068.9539274937</v>
      </c>
      <c r="J15" s="17">
        <f t="shared" si="2"/>
        <v>1.9278529443071359</v>
      </c>
      <c r="K15" s="62">
        <v>3.3376203478355057E-2</v>
      </c>
      <c r="L15" s="80" t="str">
        <f t="shared" si="3"/>
        <v/>
      </c>
      <c r="M15" s="78"/>
    </row>
    <row r="16" spans="1:18" x14ac:dyDescent="0.25">
      <c r="B16" s="194"/>
      <c r="C16" s="197"/>
      <c r="D16" s="93">
        <v>2020</v>
      </c>
      <c r="E16" s="57">
        <v>11118821.198409263</v>
      </c>
      <c r="F16" s="57">
        <v>9499696.0311473981</v>
      </c>
      <c r="G16" s="17">
        <f t="shared" si="1"/>
        <v>1.1704396816438245</v>
      </c>
      <c r="H16" s="57">
        <v>9818256.8686442971</v>
      </c>
      <c r="I16" s="57">
        <v>5438703.8972975966</v>
      </c>
      <c r="J16" s="17">
        <f t="shared" si="2"/>
        <v>1.805256740217615</v>
      </c>
      <c r="K16" s="62">
        <v>3.2141149954842248E-2</v>
      </c>
      <c r="L16" s="80" t="str">
        <f t="shared" si="3"/>
        <v/>
      </c>
      <c r="M16" s="78"/>
    </row>
    <row r="17" spans="2:23" x14ac:dyDescent="0.25">
      <c r="B17" s="195"/>
      <c r="C17" s="198"/>
      <c r="D17" s="94" t="s">
        <v>168</v>
      </c>
      <c r="E17" s="55">
        <v>83768201.168296829</v>
      </c>
      <c r="F17" s="55">
        <v>59899391.881376512</v>
      </c>
      <c r="G17" s="17">
        <f>IF(E17=0,"",E17/F17)</f>
        <v>1.3984816629556041</v>
      </c>
      <c r="H17" s="55">
        <v>74147405.04093647</v>
      </c>
      <c r="I17" s="55">
        <v>29144860.814060565</v>
      </c>
      <c r="J17" s="17">
        <f>IF(H17=0,"",H17/I17)</f>
        <v>2.5440987868833811</v>
      </c>
      <c r="K17" s="63">
        <v>2.6830042906304287E-2</v>
      </c>
      <c r="L17" s="80" t="str">
        <f>IF(OR(G17&lt;1,J17&lt;1),"CDM Plan does not pass Overall Cost Effectiveness test","")</f>
        <v/>
      </c>
      <c r="M17" s="78"/>
    </row>
    <row r="18" spans="2:23" ht="133.9" customHeight="1" x14ac:dyDescent="0.25">
      <c r="B18" s="187" t="s">
        <v>139</v>
      </c>
      <c r="C18" s="210" t="s">
        <v>216</v>
      </c>
      <c r="D18" s="201" t="s">
        <v>365</v>
      </c>
      <c r="E18" s="202"/>
      <c r="F18" s="202"/>
      <c r="G18" s="202"/>
      <c r="H18" s="202"/>
      <c r="I18" s="202"/>
      <c r="J18" s="202"/>
      <c r="K18" s="203"/>
      <c r="L18" s="81"/>
      <c r="M18" s="81"/>
      <c r="N18" s="4"/>
      <c r="O18" s="4"/>
      <c r="P18" s="4"/>
      <c r="Q18" s="4"/>
      <c r="R18" s="4"/>
      <c r="S18" s="4"/>
      <c r="T18" s="4"/>
      <c r="U18" s="4"/>
      <c r="V18" s="4"/>
      <c r="W18" s="4"/>
    </row>
    <row r="19" spans="2:23" ht="88.9" customHeight="1" x14ac:dyDescent="0.25">
      <c r="B19" s="188"/>
      <c r="C19" s="211"/>
      <c r="D19" s="204"/>
      <c r="E19" s="205"/>
      <c r="F19" s="205"/>
      <c r="G19" s="205"/>
      <c r="H19" s="205"/>
      <c r="I19" s="205"/>
      <c r="J19" s="205"/>
      <c r="K19" s="206"/>
      <c r="L19" s="82"/>
      <c r="M19" s="82"/>
      <c r="N19" s="4"/>
      <c r="O19" s="4"/>
      <c r="P19" s="4"/>
      <c r="Q19" s="4"/>
      <c r="R19" s="4"/>
      <c r="S19" s="4"/>
      <c r="T19" s="4"/>
      <c r="U19" s="4"/>
      <c r="V19" s="4"/>
      <c r="W19" s="4"/>
    </row>
    <row r="20" spans="2:23" ht="175.15" customHeight="1" x14ac:dyDescent="0.25">
      <c r="B20" s="189"/>
      <c r="C20" s="212"/>
      <c r="D20" s="207"/>
      <c r="E20" s="208"/>
      <c r="F20" s="208"/>
      <c r="G20" s="208"/>
      <c r="H20" s="208"/>
      <c r="I20" s="208"/>
      <c r="J20" s="208"/>
      <c r="K20" s="209"/>
      <c r="L20" s="82"/>
      <c r="M20" s="82"/>
      <c r="N20" s="4"/>
      <c r="O20" s="4"/>
      <c r="P20" s="4"/>
      <c r="Q20" s="4"/>
      <c r="R20" s="4"/>
      <c r="S20" s="4"/>
      <c r="T20" s="4"/>
      <c r="U20" s="4"/>
      <c r="V20" s="4"/>
      <c r="W20" s="4"/>
    </row>
    <row r="21" spans="2:23" ht="14.45" x14ac:dyDescent="0.3">
      <c r="L21" s="83"/>
      <c r="M21" s="83"/>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7" operator="between">
      <formula>1</formula>
      <formula>1.3</formula>
    </cfRule>
    <cfRule type="cellIs" dxfId="84" priority="8" operator="lessThan">
      <formula>1</formula>
    </cfRule>
    <cfRule type="cellIs" dxfId="83" priority="9" operator="greaterThan">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2">
    <dataValidation allowBlank="1" showInputMessage="1" showErrorMessage="1" promptTitle="Criteria" prompt="Input LDC 1 CDM Target" sqref="E5:F5"/>
    <dataValidation allowBlank="1" showInputMessage="1" showErrorMessage="1" promptTitle="Criteria" prompt="Input LDC 1 CDM Budget" sqref="E7:F7"/>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topLeftCell="A14" zoomScale="130" zoomScaleNormal="130" workbookViewId="0">
      <selection activeCell="E31" sqref="E31"/>
    </sheetView>
  </sheetViews>
  <sheetFormatPr defaultColWidth="9.140625" defaultRowHeight="15" x14ac:dyDescent="0.25"/>
  <cols>
    <col min="1" max="1" width="4.7109375" style="2" customWidth="1"/>
    <col min="2" max="2" width="21.85546875" style="2" customWidth="1"/>
    <col min="3" max="3" width="71.140625" style="2" customWidth="1"/>
    <col min="4" max="5" width="26.7109375" style="2" customWidth="1"/>
    <col min="6" max="6" width="23.28515625" style="2" customWidth="1"/>
    <col min="7" max="13" width="6.7109375" style="2" customWidth="1"/>
    <col min="14" max="14" width="16.28515625" style="2" customWidth="1"/>
    <col min="15" max="25" width="15.7109375" style="2" customWidth="1"/>
    <col min="26" max="26" width="19.14062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97"/>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334</v>
      </c>
      <c r="D7" s="257"/>
      <c r="E7" s="257"/>
      <c r="F7" s="257"/>
      <c r="G7" s="257"/>
      <c r="H7" s="257"/>
      <c r="I7" s="257"/>
      <c r="J7" s="257"/>
      <c r="K7" s="257"/>
      <c r="L7" s="258"/>
      <c r="M7" s="101"/>
      <c r="N7" s="102"/>
      <c r="O7" s="102"/>
      <c r="P7" s="102"/>
      <c r="Q7" s="102"/>
      <c r="R7" s="102"/>
      <c r="S7" s="102"/>
      <c r="T7" s="102"/>
      <c r="U7" s="102"/>
      <c r="V7" s="102"/>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165</v>
      </c>
      <c r="C9" s="73" t="str">
        <f>IF('A. General Information'!C13="","",'A. General Information'!C13)</f>
        <v>Kitchener-Wilmot Hydro Inc.</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7" t="s">
        <v>128</v>
      </c>
      <c r="D16" s="50"/>
      <c r="E16" s="50"/>
      <c r="F16" s="112">
        <v>42370</v>
      </c>
      <c r="G16" s="45"/>
      <c r="H16" s="45"/>
      <c r="I16" s="45" t="s">
        <v>133</v>
      </c>
      <c r="J16" s="45" t="s">
        <v>133</v>
      </c>
      <c r="K16" s="45"/>
      <c r="L16" s="45" t="s">
        <v>133</v>
      </c>
      <c r="M16" s="45" t="s">
        <v>133</v>
      </c>
      <c r="N16" s="138">
        <v>0</v>
      </c>
      <c r="O16" s="138">
        <v>0</v>
      </c>
      <c r="P16" s="138">
        <v>2841648.6920666909</v>
      </c>
      <c r="Q16" s="138">
        <v>10499.880626982234</v>
      </c>
      <c r="R16" s="138">
        <v>3212037.0812976714</v>
      </c>
      <c r="S16" s="138">
        <v>13000.381723463468</v>
      </c>
      <c r="T16" s="138">
        <v>2606819.5373058077</v>
      </c>
      <c r="U16" s="138">
        <v>9999.6773468980591</v>
      </c>
      <c r="V16" s="138">
        <v>2464858.5148467654</v>
      </c>
      <c r="W16" s="138">
        <v>9007.3782568942461</v>
      </c>
      <c r="X16" s="138">
        <v>2207251.9117133869</v>
      </c>
      <c r="Y16" s="138">
        <v>8000.2869264534893</v>
      </c>
      <c r="Z16" s="55">
        <f>IF(SUM(N16,P16,R16,T16,V16,X16)=0,"",SUM(N16,P16,R16,T16,V16,X16))</f>
        <v>13332615.737230323</v>
      </c>
      <c r="AA16" s="139">
        <v>50370.416289151348</v>
      </c>
    </row>
    <row r="17" spans="2:27" ht="14.45" customHeight="1" x14ac:dyDescent="0.25">
      <c r="B17" s="230"/>
      <c r="C17" s="137" t="s">
        <v>129</v>
      </c>
      <c r="D17" s="50"/>
      <c r="E17" s="50"/>
      <c r="F17" s="112">
        <v>42370</v>
      </c>
      <c r="G17" s="45"/>
      <c r="H17" s="45"/>
      <c r="I17" s="45"/>
      <c r="J17" s="45" t="s">
        <v>133</v>
      </c>
      <c r="K17" s="45" t="s">
        <v>133</v>
      </c>
      <c r="L17" s="45" t="s">
        <v>133</v>
      </c>
      <c r="M17" s="45" t="s">
        <v>133</v>
      </c>
      <c r="N17" s="138">
        <v>0</v>
      </c>
      <c r="O17" s="138">
        <v>0</v>
      </c>
      <c r="P17" s="138">
        <v>15558.738743999998</v>
      </c>
      <c r="Q17" s="138">
        <v>19.999998100379056</v>
      </c>
      <c r="R17" s="138">
        <v>24175.978744</v>
      </c>
      <c r="S17" s="138">
        <v>19.999998100379056</v>
      </c>
      <c r="T17" s="138">
        <v>27034.808743999998</v>
      </c>
      <c r="U17" s="138">
        <v>19.999998100379056</v>
      </c>
      <c r="V17" s="138">
        <v>29329.888744</v>
      </c>
      <c r="W17" s="138">
        <v>19.999998100379056</v>
      </c>
      <c r="X17" s="138">
        <v>29162.968743999998</v>
      </c>
      <c r="Y17" s="138">
        <v>19.999998100379056</v>
      </c>
      <c r="Z17" s="55">
        <f t="shared" ref="Z17:Z46" si="0">IF(SUM(N17,P17,R17,T17,V17,X17)=0,"",SUM(N17,P17,R17,T17,V17,X17))</f>
        <v>125262.38371999998</v>
      </c>
      <c r="AA17" s="139">
        <v>99.999990501895283</v>
      </c>
    </row>
    <row r="18" spans="2:27" x14ac:dyDescent="0.25">
      <c r="B18" s="230"/>
      <c r="C18" s="321" t="s">
        <v>248</v>
      </c>
      <c r="D18" s="50"/>
      <c r="E18" s="50"/>
      <c r="F18" s="112">
        <v>42370</v>
      </c>
      <c r="G18" s="45"/>
      <c r="H18" s="45"/>
      <c r="I18" s="45" t="s">
        <v>133</v>
      </c>
      <c r="J18" s="45" t="s">
        <v>133</v>
      </c>
      <c r="K18" s="45" t="s">
        <v>133</v>
      </c>
      <c r="L18" s="45" t="s">
        <v>133</v>
      </c>
      <c r="M18" s="45" t="s">
        <v>133</v>
      </c>
      <c r="N18" s="138">
        <v>0</v>
      </c>
      <c r="O18" s="138">
        <v>0</v>
      </c>
      <c r="P18" s="138">
        <v>0</v>
      </c>
      <c r="Q18" s="138">
        <v>0</v>
      </c>
      <c r="R18" s="138">
        <v>13161.13</v>
      </c>
      <c r="S18" s="147">
        <v>82.967851048957755</v>
      </c>
      <c r="T18" s="138">
        <v>32642.38</v>
      </c>
      <c r="U18" s="138">
        <v>49.780710629374653</v>
      </c>
      <c r="V18" s="138">
        <v>35511.22</v>
      </c>
      <c r="W18" s="138">
        <v>49.780710629374653</v>
      </c>
      <c r="X18" s="138">
        <v>22203.950000000004</v>
      </c>
      <c r="Y18" s="138">
        <v>49.780710629374653</v>
      </c>
      <c r="Z18" s="55">
        <f t="shared" si="0"/>
        <v>103518.68000000002</v>
      </c>
      <c r="AA18" s="148">
        <v>232.30998293708174</v>
      </c>
    </row>
    <row r="19" spans="2:27" x14ac:dyDescent="0.25">
      <c r="B19" s="230"/>
      <c r="C19" s="322" t="s">
        <v>352</v>
      </c>
      <c r="D19" s="50"/>
      <c r="E19" s="50"/>
      <c r="F19" s="323">
        <v>43045</v>
      </c>
      <c r="G19" s="45"/>
      <c r="H19" s="45"/>
      <c r="I19" s="45" t="s">
        <v>133</v>
      </c>
      <c r="J19" s="45" t="s">
        <v>133</v>
      </c>
      <c r="K19" s="45"/>
      <c r="L19" s="45"/>
      <c r="M19" s="45"/>
      <c r="N19" s="138">
        <v>0</v>
      </c>
      <c r="O19" s="138">
        <v>0</v>
      </c>
      <c r="P19" s="138">
        <v>24578.989999999998</v>
      </c>
      <c r="Q19" s="138">
        <v>0</v>
      </c>
      <c r="R19" s="138">
        <v>853681.43047377677</v>
      </c>
      <c r="S19" s="138">
        <v>1201.4306682480965</v>
      </c>
      <c r="T19" s="138">
        <v>657839.2191231614</v>
      </c>
      <c r="U19" s="138">
        <v>801.48467494080091</v>
      </c>
      <c r="V19" s="138">
        <v>746700.40912316134</v>
      </c>
      <c r="W19" s="138">
        <v>801.48467494080091</v>
      </c>
      <c r="X19" s="138">
        <v>731613.87912316131</v>
      </c>
      <c r="Y19" s="138">
        <v>801.48467494080091</v>
      </c>
      <c r="Z19" s="55">
        <f t="shared" si="0"/>
        <v>3014413.9278432606</v>
      </c>
      <c r="AA19" s="139">
        <v>2633.5804768393132</v>
      </c>
    </row>
    <row r="20" spans="2:27" x14ac:dyDescent="0.25">
      <c r="B20" s="230"/>
      <c r="C20" s="321" t="s">
        <v>281</v>
      </c>
      <c r="D20" s="13"/>
      <c r="E20" s="50"/>
      <c r="F20" s="112">
        <v>42401</v>
      </c>
      <c r="G20" s="45"/>
      <c r="H20" s="45"/>
      <c r="I20" s="45"/>
      <c r="J20" s="45" t="s">
        <v>133</v>
      </c>
      <c r="K20" s="45" t="s">
        <v>133</v>
      </c>
      <c r="L20" s="45" t="s">
        <v>133</v>
      </c>
      <c r="M20" s="45" t="s">
        <v>133</v>
      </c>
      <c r="N20" s="138">
        <v>0</v>
      </c>
      <c r="O20" s="138">
        <v>0</v>
      </c>
      <c r="P20" s="138">
        <v>49689.36</v>
      </c>
      <c r="Q20" s="138">
        <v>99.954970476605212</v>
      </c>
      <c r="R20" s="138">
        <v>12694.68</v>
      </c>
      <c r="S20" s="138">
        <v>19.818657939326897</v>
      </c>
      <c r="T20" s="138">
        <v>12694.68</v>
      </c>
      <c r="U20" s="138">
        <v>19.818657939326897</v>
      </c>
      <c r="V20" s="138">
        <v>45749.04</v>
      </c>
      <c r="W20" s="138">
        <v>99.954970476605212</v>
      </c>
      <c r="X20" s="138">
        <v>15188.169999999998</v>
      </c>
      <c r="Y20" s="138">
        <v>19.818657939326897</v>
      </c>
      <c r="Z20" s="55">
        <f t="shared" si="0"/>
        <v>136015.93</v>
      </c>
      <c r="AA20" s="139">
        <v>139.59228635525901</v>
      </c>
    </row>
    <row r="21" spans="2:27" x14ac:dyDescent="0.25">
      <c r="B21" s="230"/>
      <c r="C21" s="321" t="s">
        <v>261</v>
      </c>
      <c r="D21" s="50"/>
      <c r="E21" s="50"/>
      <c r="F21" s="112">
        <v>42370</v>
      </c>
      <c r="G21" s="45"/>
      <c r="H21" s="45"/>
      <c r="I21" s="45"/>
      <c r="J21" s="45"/>
      <c r="K21" s="45"/>
      <c r="L21" s="45" t="s">
        <v>133</v>
      </c>
      <c r="M21" s="45" t="s">
        <v>133</v>
      </c>
      <c r="N21" s="138">
        <v>0</v>
      </c>
      <c r="O21" s="138">
        <v>0</v>
      </c>
      <c r="P21" s="138">
        <v>77930.009999999995</v>
      </c>
      <c r="Q21" s="138">
        <v>0</v>
      </c>
      <c r="R21" s="138">
        <v>851615.61</v>
      </c>
      <c r="S21" s="138">
        <v>2878.7919809999999</v>
      </c>
      <c r="T21" s="138">
        <v>840780.07000000007</v>
      </c>
      <c r="U21" s="138">
        <v>3091.4675999999999</v>
      </c>
      <c r="V21" s="138">
        <v>1184656.71</v>
      </c>
      <c r="W21" s="138">
        <v>4777.0788000000002</v>
      </c>
      <c r="X21" s="138">
        <v>1555183.53</v>
      </c>
      <c r="Y21" s="138">
        <v>6161.6880000000001</v>
      </c>
      <c r="Z21" s="55">
        <f t="shared" si="0"/>
        <v>4510165.93</v>
      </c>
      <c r="AA21" s="139">
        <v>16909.026381</v>
      </c>
    </row>
    <row r="22" spans="2:27" x14ac:dyDescent="0.25">
      <c r="B22" s="230"/>
      <c r="C22" s="321" t="s">
        <v>251</v>
      </c>
      <c r="D22" s="13"/>
      <c r="E22" s="50"/>
      <c r="F22" s="323">
        <v>43045</v>
      </c>
      <c r="G22" s="45"/>
      <c r="H22" s="45"/>
      <c r="I22" s="45"/>
      <c r="J22" s="45" t="s">
        <v>133</v>
      </c>
      <c r="K22" s="45"/>
      <c r="L22" s="45" t="s">
        <v>133</v>
      </c>
      <c r="M22" s="45" t="s">
        <v>133</v>
      </c>
      <c r="N22" s="138">
        <v>0</v>
      </c>
      <c r="O22" s="138">
        <v>0</v>
      </c>
      <c r="P22" s="138">
        <v>0</v>
      </c>
      <c r="Q22" s="138">
        <v>0</v>
      </c>
      <c r="R22" s="138">
        <v>1.01</v>
      </c>
      <c r="S22" s="138">
        <v>0.56398080000000006</v>
      </c>
      <c r="T22" s="138">
        <v>2434.65</v>
      </c>
      <c r="U22" s="138">
        <v>5.6398080000000013</v>
      </c>
      <c r="V22" s="138">
        <v>2050.1</v>
      </c>
      <c r="W22" s="138">
        <v>5.6398080000000013</v>
      </c>
      <c r="X22" s="138">
        <v>2798.72</v>
      </c>
      <c r="Y22" s="138">
        <v>5.6398080000000013</v>
      </c>
      <c r="Z22" s="55">
        <f t="shared" si="0"/>
        <v>7284.48</v>
      </c>
      <c r="AA22" s="139">
        <v>17.483404799999999</v>
      </c>
    </row>
    <row r="23" spans="2:27" x14ac:dyDescent="0.25">
      <c r="B23" s="230"/>
      <c r="C23" s="321" t="s">
        <v>252</v>
      </c>
      <c r="D23" s="13"/>
      <c r="E23" s="50"/>
      <c r="F23" s="323">
        <v>43045</v>
      </c>
      <c r="G23" s="45"/>
      <c r="H23" s="45"/>
      <c r="I23" s="45"/>
      <c r="J23" s="45"/>
      <c r="K23" s="45"/>
      <c r="L23" s="45" t="s">
        <v>133</v>
      </c>
      <c r="M23" s="45" t="s">
        <v>133</v>
      </c>
      <c r="N23" s="138">
        <v>0</v>
      </c>
      <c r="O23" s="138">
        <v>0</v>
      </c>
      <c r="P23" s="138">
        <v>23379.09</v>
      </c>
      <c r="Q23" s="138">
        <v>0</v>
      </c>
      <c r="R23" s="138">
        <v>38660.39</v>
      </c>
      <c r="S23" s="138">
        <v>684.5</v>
      </c>
      <c r="T23" s="138">
        <v>42948.65</v>
      </c>
      <c r="U23" s="138">
        <v>684.5</v>
      </c>
      <c r="V23" s="138">
        <v>46391.240000000005</v>
      </c>
      <c r="W23" s="138">
        <v>684.5</v>
      </c>
      <c r="X23" s="138">
        <v>46140.86</v>
      </c>
      <c r="Y23" s="138">
        <v>684.5</v>
      </c>
      <c r="Z23" s="55">
        <f t="shared" si="0"/>
        <v>197520.22999999998</v>
      </c>
      <c r="AA23" s="139">
        <v>684.5</v>
      </c>
    </row>
    <row r="24" spans="2:27" x14ac:dyDescent="0.25">
      <c r="B24" s="230"/>
      <c r="C24" s="321" t="s">
        <v>279</v>
      </c>
      <c r="D24" s="50"/>
      <c r="E24" s="50"/>
      <c r="F24" s="112">
        <v>42370</v>
      </c>
      <c r="G24" s="45" t="s">
        <v>133</v>
      </c>
      <c r="H24" s="45" t="s">
        <v>133</v>
      </c>
      <c r="I24" s="45"/>
      <c r="J24" s="45"/>
      <c r="K24" s="45"/>
      <c r="L24" s="45"/>
      <c r="M24" s="45"/>
      <c r="N24" s="138">
        <v>0</v>
      </c>
      <c r="O24" s="138">
        <v>0</v>
      </c>
      <c r="P24" s="138">
        <v>580653.94066707557</v>
      </c>
      <c r="Q24" s="147">
        <v>2250.830799896693</v>
      </c>
      <c r="R24" s="138">
        <v>515673.36810519628</v>
      </c>
      <c r="S24" s="138">
        <v>2000.864192805049</v>
      </c>
      <c r="T24" s="138">
        <v>481103.69579246151</v>
      </c>
      <c r="U24" s="147">
        <v>1659.4524911063354</v>
      </c>
      <c r="V24" s="138">
        <v>516648.17579246149</v>
      </c>
      <c r="W24" s="138">
        <v>1750.3767876428728</v>
      </c>
      <c r="X24" s="138">
        <v>515813.57579246152</v>
      </c>
      <c r="Y24" s="138">
        <v>1750.3767876428728</v>
      </c>
      <c r="Z24" s="55">
        <f t="shared" si="0"/>
        <v>2609892.7561496566</v>
      </c>
      <c r="AA24" s="148">
        <v>9316.8049006454094</v>
      </c>
    </row>
    <row r="25" spans="2:27" x14ac:dyDescent="0.25">
      <c r="B25" s="230"/>
      <c r="C25" s="321" t="s">
        <v>280</v>
      </c>
      <c r="D25" s="50"/>
      <c r="E25" s="50"/>
      <c r="F25" s="112">
        <v>42370</v>
      </c>
      <c r="G25" s="45" t="s">
        <v>133</v>
      </c>
      <c r="H25" s="45"/>
      <c r="I25" s="45"/>
      <c r="J25" s="45"/>
      <c r="K25" s="45"/>
      <c r="L25" s="45"/>
      <c r="M25" s="45"/>
      <c r="N25" s="138">
        <v>0</v>
      </c>
      <c r="O25" s="138">
        <v>0</v>
      </c>
      <c r="P25" s="138">
        <v>92816.627235489766</v>
      </c>
      <c r="Q25" s="138">
        <v>90.903239595392648</v>
      </c>
      <c r="R25" s="138">
        <v>48844.974089019626</v>
      </c>
      <c r="S25" s="138">
        <v>19.638087251635692</v>
      </c>
      <c r="T25" s="138">
        <v>54562.644089019625</v>
      </c>
      <c r="U25" s="138">
        <v>19.638087251635692</v>
      </c>
      <c r="V25" s="138">
        <v>59152.794089019626</v>
      </c>
      <c r="W25" s="138">
        <v>19.638087251635692</v>
      </c>
      <c r="X25" s="138">
        <v>58818.94408901962</v>
      </c>
      <c r="Y25" s="138">
        <v>19.638087251635692</v>
      </c>
      <c r="Z25" s="55">
        <f t="shared" si="0"/>
        <v>314195.98359156825</v>
      </c>
      <c r="AA25" s="139">
        <v>169.45558860193543</v>
      </c>
    </row>
    <row r="26" spans="2:27" x14ac:dyDescent="0.25">
      <c r="B26" s="230"/>
      <c r="C26" s="137" t="s">
        <v>262</v>
      </c>
      <c r="D26" s="50"/>
      <c r="E26" s="13"/>
      <c r="F26" s="323">
        <v>43045</v>
      </c>
      <c r="G26" s="45" t="s">
        <v>133</v>
      </c>
      <c r="H26" s="45"/>
      <c r="I26" s="45"/>
      <c r="J26" s="45"/>
      <c r="K26" s="45"/>
      <c r="L26" s="45"/>
      <c r="M26" s="45"/>
      <c r="N26" s="138">
        <v>0</v>
      </c>
      <c r="O26" s="138">
        <v>0</v>
      </c>
      <c r="P26" s="138">
        <v>691311.63</v>
      </c>
      <c r="Q26" s="138">
        <v>749.8420232612724</v>
      </c>
      <c r="R26" s="138">
        <v>623504.67000000004</v>
      </c>
      <c r="S26" s="138">
        <v>699.90912924723796</v>
      </c>
      <c r="T26" s="138">
        <v>630651.76</v>
      </c>
      <c r="U26" s="138">
        <v>699.90912924723796</v>
      </c>
      <c r="V26" s="138">
        <v>123187.44</v>
      </c>
      <c r="W26" s="138">
        <v>70.138467038912182</v>
      </c>
      <c r="X26" s="138">
        <v>122770.14</v>
      </c>
      <c r="Y26" s="138">
        <v>70.138467038912182</v>
      </c>
      <c r="Z26" s="55">
        <f t="shared" si="0"/>
        <v>2191425.64</v>
      </c>
      <c r="AA26" s="139">
        <v>2289.9372158335732</v>
      </c>
    </row>
    <row r="27" spans="2:27" x14ac:dyDescent="0.25">
      <c r="B27" s="230"/>
      <c r="C27" s="13" t="s">
        <v>132</v>
      </c>
      <c r="D27" s="50"/>
      <c r="E27" s="50"/>
      <c r="F27" s="112">
        <v>42370</v>
      </c>
      <c r="G27" s="45" t="s">
        <v>133</v>
      </c>
      <c r="H27" s="45" t="s">
        <v>133</v>
      </c>
      <c r="I27" s="45"/>
      <c r="J27" s="45"/>
      <c r="K27" s="45"/>
      <c r="L27" s="45"/>
      <c r="M27" s="45"/>
      <c r="N27" s="138">
        <v>0</v>
      </c>
      <c r="O27" s="138">
        <v>0</v>
      </c>
      <c r="P27" s="138">
        <v>0</v>
      </c>
      <c r="Q27" s="138">
        <v>0</v>
      </c>
      <c r="R27" s="138">
        <v>37101.408606747049</v>
      </c>
      <c r="S27" s="138">
        <v>24.592759028323336</v>
      </c>
      <c r="T27" s="138">
        <v>39960.238606747051</v>
      </c>
      <c r="U27" s="138">
        <v>24.592759028323336</v>
      </c>
      <c r="V27" s="138">
        <v>22482.178606747049</v>
      </c>
      <c r="W27" s="138">
        <v>24.592759028323336</v>
      </c>
      <c r="X27" s="138">
        <v>22440.44860674705</v>
      </c>
      <c r="Y27" s="138">
        <v>24.592759028323336</v>
      </c>
      <c r="Z27" s="55">
        <f t="shared" si="0"/>
        <v>121984.27442698821</v>
      </c>
      <c r="AA27" s="140">
        <v>95.227296748651383</v>
      </c>
    </row>
    <row r="28" spans="2:27" x14ac:dyDescent="0.25">
      <c r="B28" s="230"/>
      <c r="C28" s="137"/>
      <c r="D28" s="137"/>
      <c r="E28" s="137" t="s">
        <v>366</v>
      </c>
      <c r="F28" s="112">
        <v>43466</v>
      </c>
      <c r="G28" s="45" t="s">
        <v>133</v>
      </c>
      <c r="H28" s="45" t="s">
        <v>133</v>
      </c>
      <c r="I28" s="45"/>
      <c r="J28" s="45"/>
      <c r="K28" s="45"/>
      <c r="L28" s="45"/>
      <c r="M28" s="45"/>
      <c r="N28" s="138">
        <v>0</v>
      </c>
      <c r="O28" s="138">
        <v>0</v>
      </c>
      <c r="P28" s="138">
        <v>0</v>
      </c>
      <c r="Q28" s="138">
        <v>0</v>
      </c>
      <c r="R28" s="138">
        <v>0</v>
      </c>
      <c r="S28" s="138">
        <v>0</v>
      </c>
      <c r="T28" s="138">
        <v>0</v>
      </c>
      <c r="U28" s="138">
        <v>0</v>
      </c>
      <c r="V28" s="138">
        <v>0</v>
      </c>
      <c r="W28" s="138">
        <v>400</v>
      </c>
      <c r="X28" s="138">
        <v>0</v>
      </c>
      <c r="Y28" s="138">
        <v>500</v>
      </c>
      <c r="Z28" s="55" t="str">
        <f t="shared" si="0"/>
        <v/>
      </c>
      <c r="AA28" s="140">
        <v>500</v>
      </c>
    </row>
    <row r="29" spans="2:27" x14ac:dyDescent="0.25">
      <c r="B29" s="230"/>
      <c r="C29" s="144" t="s">
        <v>370</v>
      </c>
      <c r="D29" s="13"/>
      <c r="E29" s="50"/>
      <c r="F29" s="323">
        <v>43045</v>
      </c>
      <c r="G29" s="45"/>
      <c r="H29" s="45"/>
      <c r="I29" s="45" t="s">
        <v>133</v>
      </c>
      <c r="J29" s="45" t="s">
        <v>133</v>
      </c>
      <c r="K29" s="45"/>
      <c r="L29" s="45"/>
      <c r="M29" s="45"/>
      <c r="N29" s="138">
        <v>0</v>
      </c>
      <c r="O29" s="138">
        <v>0</v>
      </c>
      <c r="P29" s="138">
        <v>0</v>
      </c>
      <c r="Q29" s="138">
        <v>0</v>
      </c>
      <c r="R29" s="138">
        <v>10605.13</v>
      </c>
      <c r="S29" s="138">
        <v>0</v>
      </c>
      <c r="T29" s="138">
        <v>37896.569226519336</v>
      </c>
      <c r="U29" s="138">
        <v>50.071059999999996</v>
      </c>
      <c r="V29" s="138">
        <v>40191.649226519337</v>
      </c>
      <c r="W29" s="138">
        <v>50.071059999999996</v>
      </c>
      <c r="X29" s="138">
        <v>40024.729226519332</v>
      </c>
      <c r="Y29" s="138">
        <v>50.071059999999996</v>
      </c>
      <c r="Z29" s="55">
        <f t="shared" si="0"/>
        <v>128718.07767955799</v>
      </c>
      <c r="AA29" s="140">
        <v>144.02070000000001</v>
      </c>
    </row>
    <row r="30" spans="2:27" x14ac:dyDescent="0.25">
      <c r="B30" s="230"/>
      <c r="C30" s="13"/>
      <c r="D30" s="50" t="s">
        <v>367</v>
      </c>
      <c r="E30" s="50"/>
      <c r="F30" s="112">
        <v>42736</v>
      </c>
      <c r="G30" s="45"/>
      <c r="H30" s="45"/>
      <c r="I30" s="45" t="s">
        <v>133</v>
      </c>
      <c r="J30" s="45"/>
      <c r="K30" s="45"/>
      <c r="L30" s="45"/>
      <c r="M30" s="45"/>
      <c r="N30" s="138">
        <v>0</v>
      </c>
      <c r="O30" s="138">
        <v>0</v>
      </c>
      <c r="P30" s="138">
        <v>0</v>
      </c>
      <c r="Q30" s="138">
        <v>0</v>
      </c>
      <c r="R30" s="138">
        <v>0</v>
      </c>
      <c r="S30" s="138">
        <v>199.5</v>
      </c>
      <c r="T30" s="138">
        <v>0</v>
      </c>
      <c r="U30" s="138">
        <v>0</v>
      </c>
      <c r="V30" s="138">
        <v>0</v>
      </c>
      <c r="W30" s="138">
        <v>0</v>
      </c>
      <c r="X30" s="138">
        <v>0</v>
      </c>
      <c r="Y30" s="138">
        <v>0</v>
      </c>
      <c r="Z30" s="55" t="str">
        <f t="shared" si="0"/>
        <v/>
      </c>
      <c r="AA30" s="140">
        <v>199.5</v>
      </c>
    </row>
    <row r="31" spans="2:27" x14ac:dyDescent="0.25">
      <c r="B31" s="230"/>
      <c r="C31" s="13"/>
      <c r="D31" s="50"/>
      <c r="E31" s="50" t="s">
        <v>368</v>
      </c>
      <c r="F31" s="112">
        <v>42736</v>
      </c>
      <c r="G31" s="45" t="s">
        <v>133</v>
      </c>
      <c r="H31" s="45"/>
      <c r="I31" s="45"/>
      <c r="J31" s="45"/>
      <c r="K31" s="45"/>
      <c r="L31" s="45"/>
      <c r="M31" s="45"/>
      <c r="N31" s="138">
        <v>0</v>
      </c>
      <c r="O31" s="138">
        <v>0</v>
      </c>
      <c r="P31" s="138">
        <v>0</v>
      </c>
      <c r="Q31" s="138">
        <v>0</v>
      </c>
      <c r="R31" s="138">
        <v>146624.38999999998</v>
      </c>
      <c r="S31" s="138">
        <v>448.6647327849999</v>
      </c>
      <c r="T31" s="138">
        <v>311974.90000000002</v>
      </c>
      <c r="U31" s="138">
        <v>937.52760160500009</v>
      </c>
      <c r="V31" s="138">
        <v>0</v>
      </c>
      <c r="W31" s="138">
        <v>0</v>
      </c>
      <c r="X31" s="138">
        <v>0</v>
      </c>
      <c r="Y31" s="138">
        <v>0</v>
      </c>
      <c r="Z31" s="55">
        <f t="shared" si="0"/>
        <v>458599.29000000004</v>
      </c>
      <c r="AA31" s="140">
        <v>1386.19233439</v>
      </c>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t="s">
        <v>188</v>
      </c>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t="s">
        <v>188</v>
      </c>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4397567.0787132559</v>
      </c>
      <c r="Q47" s="60">
        <f t="shared" ref="Q47:AA47" si="1">SUM(Q16:Q46)</f>
        <v>13711.411658312576</v>
      </c>
      <c r="R47" s="55">
        <f>SUM(R16:R46)</f>
        <v>6388381.2513164105</v>
      </c>
      <c r="S47" s="60">
        <f t="shared" si="1"/>
        <v>21281.623761717474</v>
      </c>
      <c r="T47" s="55">
        <f t="shared" si="1"/>
        <v>5779343.8028877173</v>
      </c>
      <c r="U47" s="60">
        <f t="shared" si="1"/>
        <v>18063.559924746474</v>
      </c>
      <c r="V47" s="55">
        <f t="shared" si="1"/>
        <v>5316909.3604286741</v>
      </c>
      <c r="W47" s="60">
        <f t="shared" si="1"/>
        <v>17760.634380003146</v>
      </c>
      <c r="X47" s="55">
        <f t="shared" si="1"/>
        <v>5369411.8272952959</v>
      </c>
      <c r="Y47" s="60">
        <f t="shared" si="1"/>
        <v>18158.015937025117</v>
      </c>
      <c r="Z47" s="55">
        <f t="shared" si="1"/>
        <v>27251613.320641357</v>
      </c>
      <c r="AA47" s="60">
        <f t="shared" si="1"/>
        <v>85188.046847804464</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t="s">
        <v>188</v>
      </c>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7" t="s">
        <v>384</v>
      </c>
      <c r="D60" s="242"/>
      <c r="E60" s="243"/>
      <c r="F60" s="243"/>
      <c r="G60" s="243"/>
      <c r="H60" s="243"/>
      <c r="I60" s="243"/>
      <c r="J60" s="243"/>
      <c r="K60" s="243"/>
      <c r="L60" s="243"/>
      <c r="M60" s="244"/>
      <c r="N60" s="141">
        <v>0</v>
      </c>
      <c r="O60" s="145">
        <f>17413794/1000</f>
        <v>17413.794000000002</v>
      </c>
      <c r="P60" s="143"/>
      <c r="Q60" s="143"/>
      <c r="R60" s="143"/>
      <c r="S60" s="143"/>
      <c r="T60" s="143"/>
      <c r="U60" s="143"/>
      <c r="V60" s="143"/>
      <c r="W60" s="143"/>
      <c r="X60" s="143"/>
      <c r="Y60" s="143"/>
      <c r="Z60" s="64"/>
      <c r="AA60" s="149">
        <v>17335.02050354331</v>
      </c>
    </row>
    <row r="61" spans="2:27" x14ac:dyDescent="0.25">
      <c r="B61" s="233"/>
      <c r="C61" s="13" t="s">
        <v>257</v>
      </c>
      <c r="D61" s="245"/>
      <c r="E61" s="246"/>
      <c r="F61" s="246"/>
      <c r="G61" s="246"/>
      <c r="H61" s="246"/>
      <c r="I61" s="246"/>
      <c r="J61" s="246"/>
      <c r="K61" s="246"/>
      <c r="L61" s="246"/>
      <c r="M61" s="247"/>
      <c r="N61" s="141">
        <v>0</v>
      </c>
      <c r="O61" s="145">
        <v>253.42400000000001</v>
      </c>
      <c r="P61" s="143"/>
      <c r="Q61" s="143"/>
      <c r="R61" s="143"/>
      <c r="S61" s="143"/>
      <c r="T61" s="143"/>
      <c r="U61" s="143"/>
      <c r="V61" s="143"/>
      <c r="W61" s="143"/>
      <c r="X61" s="143"/>
      <c r="Y61" s="143"/>
      <c r="Z61" s="64"/>
      <c r="AA61" s="146">
        <v>201.06948634804945</v>
      </c>
    </row>
    <row r="62" spans="2:27" x14ac:dyDescent="0.25">
      <c r="B62" s="233"/>
      <c r="C62" s="13" t="s">
        <v>256</v>
      </c>
      <c r="D62" s="245"/>
      <c r="E62" s="246"/>
      <c r="F62" s="246"/>
      <c r="G62" s="246"/>
      <c r="H62" s="246"/>
      <c r="I62" s="246"/>
      <c r="J62" s="246"/>
      <c r="K62" s="246"/>
      <c r="L62" s="246"/>
      <c r="M62" s="247"/>
      <c r="N62" s="141">
        <v>0</v>
      </c>
      <c r="O62" s="145">
        <v>74.739000000000004</v>
      </c>
      <c r="P62" s="143"/>
      <c r="Q62" s="143"/>
      <c r="R62" s="143"/>
      <c r="S62" s="143"/>
      <c r="T62" s="143"/>
      <c r="U62" s="143"/>
      <c r="V62" s="143"/>
      <c r="W62" s="143"/>
      <c r="X62" s="143"/>
      <c r="Y62" s="143"/>
      <c r="Z62" s="64"/>
      <c r="AA62" s="61">
        <v>74.738830000000021</v>
      </c>
    </row>
    <row r="63" spans="2:27" x14ac:dyDescent="0.25">
      <c r="B63" s="233"/>
      <c r="C63" s="13" t="s">
        <v>126</v>
      </c>
      <c r="D63" s="245"/>
      <c r="E63" s="246"/>
      <c r="F63" s="246"/>
      <c r="G63" s="246"/>
      <c r="H63" s="246"/>
      <c r="I63" s="246"/>
      <c r="J63" s="246"/>
      <c r="K63" s="246"/>
      <c r="L63" s="246"/>
      <c r="M63" s="247"/>
      <c r="N63" s="141">
        <v>0</v>
      </c>
      <c r="O63" s="145">
        <f>979737/1000</f>
        <v>979.73699999999997</v>
      </c>
      <c r="P63" s="143"/>
      <c r="Q63" s="143"/>
      <c r="R63" s="143"/>
      <c r="S63" s="143"/>
      <c r="T63" s="143"/>
      <c r="U63" s="143"/>
      <c r="V63" s="143"/>
      <c r="W63" s="143"/>
      <c r="X63" s="143"/>
      <c r="Y63" s="143"/>
      <c r="Z63" s="64"/>
      <c r="AA63" s="150">
        <v>979.73699999999997</v>
      </c>
    </row>
    <row r="64" spans="2:27" x14ac:dyDescent="0.25">
      <c r="B64" s="233"/>
      <c r="C64" s="13" t="s">
        <v>249</v>
      </c>
      <c r="D64" s="245"/>
      <c r="E64" s="246"/>
      <c r="F64" s="246"/>
      <c r="G64" s="246"/>
      <c r="H64" s="246"/>
      <c r="I64" s="246"/>
      <c r="J64" s="246"/>
      <c r="K64" s="246"/>
      <c r="L64" s="246"/>
      <c r="M64" s="247"/>
      <c r="N64" s="141">
        <v>0</v>
      </c>
      <c r="O64" s="145">
        <f>89267/1000</f>
        <v>89.266999999999996</v>
      </c>
      <c r="P64" s="143"/>
      <c r="Q64" s="143"/>
      <c r="R64" s="143"/>
      <c r="S64" s="143"/>
      <c r="T64" s="143"/>
      <c r="U64" s="143"/>
      <c r="V64" s="143"/>
      <c r="W64" s="143"/>
      <c r="X64" s="143"/>
      <c r="Y64" s="143"/>
      <c r="Z64" s="64"/>
      <c r="AA64" s="146">
        <v>71.047765581413529</v>
      </c>
    </row>
    <row r="65" spans="2:27" x14ac:dyDescent="0.25">
      <c r="B65" s="233"/>
      <c r="C65" s="13" t="s">
        <v>258</v>
      </c>
      <c r="D65" s="245"/>
      <c r="E65" s="246"/>
      <c r="F65" s="246"/>
      <c r="G65" s="246"/>
      <c r="H65" s="246"/>
      <c r="I65" s="246"/>
      <c r="J65" s="246"/>
      <c r="K65" s="246"/>
      <c r="L65" s="246"/>
      <c r="M65" s="247"/>
      <c r="N65" s="141">
        <v>0</v>
      </c>
      <c r="O65" s="145">
        <f>404423/1000</f>
        <v>404.423</v>
      </c>
      <c r="P65" s="143"/>
      <c r="Q65" s="143"/>
      <c r="R65" s="143"/>
      <c r="S65" s="143"/>
      <c r="T65" s="143"/>
      <c r="U65" s="143"/>
      <c r="V65" s="143"/>
      <c r="W65" s="143"/>
      <c r="X65" s="143"/>
      <c r="Y65" s="143"/>
      <c r="Z65" s="64"/>
      <c r="AA65" s="61">
        <v>404.42212716738368</v>
      </c>
    </row>
    <row r="66" spans="2:27" x14ac:dyDescent="0.25">
      <c r="B66" s="233"/>
      <c r="C66" s="13" t="s">
        <v>253</v>
      </c>
      <c r="D66" s="245"/>
      <c r="E66" s="246"/>
      <c r="F66" s="246"/>
      <c r="G66" s="246"/>
      <c r="H66" s="246"/>
      <c r="I66" s="246"/>
      <c r="J66" s="246"/>
      <c r="K66" s="246"/>
      <c r="L66" s="246"/>
      <c r="M66" s="247"/>
      <c r="N66" s="141">
        <v>0</v>
      </c>
      <c r="O66" s="145">
        <f>1162797/1000</f>
        <v>1162.797</v>
      </c>
      <c r="P66" s="143"/>
      <c r="Q66" s="143"/>
      <c r="R66" s="143"/>
      <c r="S66" s="143"/>
      <c r="T66" s="143"/>
      <c r="U66" s="143"/>
      <c r="V66" s="143"/>
      <c r="W66" s="143"/>
      <c r="X66" s="143"/>
      <c r="Y66" s="143"/>
      <c r="Z66" s="64"/>
      <c r="AA66" s="61">
        <v>1162.7790123527307</v>
      </c>
    </row>
    <row r="67" spans="2:27" x14ac:dyDescent="0.25">
      <c r="B67" s="233"/>
      <c r="C67" s="144" t="s">
        <v>382</v>
      </c>
      <c r="D67" s="245"/>
      <c r="E67" s="246"/>
      <c r="F67" s="246"/>
      <c r="G67" s="246"/>
      <c r="H67" s="246"/>
      <c r="I67" s="246"/>
      <c r="J67" s="246"/>
      <c r="K67" s="246"/>
      <c r="L67" s="246"/>
      <c r="M67" s="247"/>
      <c r="N67" s="141">
        <v>0</v>
      </c>
      <c r="O67" s="145">
        <v>0</v>
      </c>
      <c r="P67" s="143"/>
      <c r="Q67" s="143"/>
      <c r="R67" s="143"/>
      <c r="S67" s="143"/>
      <c r="T67" s="143"/>
      <c r="U67" s="143"/>
      <c r="V67" s="143"/>
      <c r="W67" s="143"/>
      <c r="X67" s="143"/>
      <c r="Y67" s="143"/>
      <c r="Z67" s="64"/>
      <c r="AA67" s="61">
        <v>0</v>
      </c>
    </row>
    <row r="68" spans="2:27" x14ac:dyDescent="0.25">
      <c r="B68" s="233"/>
      <c r="C68" s="13" t="s">
        <v>271</v>
      </c>
      <c r="D68" s="245"/>
      <c r="E68" s="246"/>
      <c r="F68" s="246"/>
      <c r="G68" s="246"/>
      <c r="H68" s="246"/>
      <c r="I68" s="246"/>
      <c r="J68" s="246"/>
      <c r="K68" s="246"/>
      <c r="L68" s="246"/>
      <c r="M68" s="247"/>
      <c r="N68" s="141">
        <v>0</v>
      </c>
      <c r="O68" s="145">
        <f>768099/1000</f>
        <v>768.09900000000005</v>
      </c>
      <c r="P68" s="143"/>
      <c r="Q68" s="143"/>
      <c r="R68" s="143"/>
      <c r="S68" s="143"/>
      <c r="T68" s="143"/>
      <c r="U68" s="143"/>
      <c r="V68" s="143"/>
      <c r="W68" s="143"/>
      <c r="X68" s="143"/>
      <c r="Y68" s="143"/>
      <c r="Z68" s="64"/>
      <c r="AA68" s="61">
        <v>768.09900000000005</v>
      </c>
    </row>
    <row r="69" spans="2:27" x14ac:dyDescent="0.25">
      <c r="B69" s="233"/>
      <c r="C69" s="144" t="s">
        <v>383</v>
      </c>
      <c r="D69" s="245"/>
      <c r="E69" s="246"/>
      <c r="F69" s="246"/>
      <c r="G69" s="246"/>
      <c r="H69" s="246"/>
      <c r="I69" s="246"/>
      <c r="J69" s="246"/>
      <c r="K69" s="246"/>
      <c r="L69" s="246"/>
      <c r="M69" s="247"/>
      <c r="N69" s="141">
        <v>0</v>
      </c>
      <c r="O69" s="145">
        <v>441.96100000000001</v>
      </c>
      <c r="P69" s="143"/>
      <c r="Q69" s="143"/>
      <c r="R69" s="143"/>
      <c r="S69" s="143"/>
      <c r="T69" s="143"/>
      <c r="U69" s="143"/>
      <c r="V69" s="143"/>
      <c r="W69" s="143"/>
      <c r="X69" s="143"/>
      <c r="Y69" s="143"/>
      <c r="Z69" s="64"/>
      <c r="AA69" s="61">
        <v>441.96103999999997</v>
      </c>
    </row>
    <row r="70" spans="2:27" x14ac:dyDescent="0.25">
      <c r="B70" s="233"/>
      <c r="C70" s="13" t="s">
        <v>127</v>
      </c>
      <c r="D70" s="245"/>
      <c r="E70" s="246"/>
      <c r="F70" s="246"/>
      <c r="G70" s="246"/>
      <c r="H70" s="246"/>
      <c r="I70" s="246"/>
      <c r="J70" s="246"/>
      <c r="K70" s="246"/>
      <c r="L70" s="246"/>
      <c r="M70" s="247"/>
      <c r="N70" s="141"/>
      <c r="O70" s="145">
        <f>1493704/1000</f>
        <v>1493.704</v>
      </c>
      <c r="P70" s="143"/>
      <c r="Q70" s="143"/>
      <c r="R70" s="143"/>
      <c r="S70" s="143"/>
      <c r="T70" s="143"/>
      <c r="U70" s="143"/>
      <c r="V70" s="143"/>
      <c r="W70" s="143"/>
      <c r="X70" s="143"/>
      <c r="Y70" s="143"/>
      <c r="Z70" s="64"/>
      <c r="AA70" s="150">
        <v>1493.704</v>
      </c>
    </row>
    <row r="71" spans="2:27" x14ac:dyDescent="0.25">
      <c r="B71" s="233"/>
      <c r="C71" s="13" t="s">
        <v>130</v>
      </c>
      <c r="D71" s="245"/>
      <c r="E71" s="246"/>
      <c r="F71" s="246"/>
      <c r="G71" s="246"/>
      <c r="H71" s="246"/>
      <c r="I71" s="246"/>
      <c r="J71" s="246"/>
      <c r="K71" s="246"/>
      <c r="L71" s="246"/>
      <c r="M71" s="247"/>
      <c r="N71" s="143"/>
      <c r="O71" s="142">
        <f>1140998/1000</f>
        <v>1140.998</v>
      </c>
      <c r="P71" s="143"/>
      <c r="Q71" s="143"/>
      <c r="R71" s="143"/>
      <c r="S71" s="143"/>
      <c r="T71" s="143"/>
      <c r="U71" s="143"/>
      <c r="V71" s="143"/>
      <c r="W71" s="143"/>
      <c r="X71" s="143"/>
      <c r="Y71" s="143"/>
      <c r="Z71" s="64"/>
      <c r="AA71" s="61"/>
    </row>
    <row r="72" spans="2:27" x14ac:dyDescent="0.25">
      <c r="B72" s="233"/>
      <c r="C72" s="13"/>
      <c r="D72" s="245"/>
      <c r="E72" s="246"/>
      <c r="F72" s="246"/>
      <c r="G72" s="246"/>
      <c r="H72" s="246"/>
      <c r="I72" s="246"/>
      <c r="J72" s="246"/>
      <c r="K72" s="246"/>
      <c r="L72" s="246"/>
      <c r="M72" s="247"/>
      <c r="N72" s="143"/>
      <c r="O72" s="142"/>
      <c r="P72" s="143"/>
      <c r="Q72" s="143"/>
      <c r="R72" s="143"/>
      <c r="S72" s="143"/>
      <c r="T72" s="143"/>
      <c r="U72" s="143"/>
      <c r="V72" s="143"/>
      <c r="W72" s="143"/>
      <c r="X72" s="143"/>
      <c r="Y72" s="143"/>
      <c r="Z72" s="64"/>
      <c r="AA72" s="61"/>
    </row>
    <row r="73" spans="2:27" x14ac:dyDescent="0.25">
      <c r="B73" s="233"/>
      <c r="C73" s="13"/>
      <c r="D73" s="245"/>
      <c r="E73" s="246"/>
      <c r="F73" s="246"/>
      <c r="G73" s="246"/>
      <c r="H73" s="246"/>
      <c r="I73" s="246"/>
      <c r="J73" s="246"/>
      <c r="K73" s="246"/>
      <c r="L73" s="246"/>
      <c r="M73" s="247"/>
      <c r="N73" s="143"/>
      <c r="O73" s="142"/>
      <c r="P73" s="143"/>
      <c r="Q73" s="143"/>
      <c r="R73" s="143"/>
      <c r="S73" s="143"/>
      <c r="T73" s="143"/>
      <c r="U73" s="143"/>
      <c r="V73" s="143"/>
      <c r="W73" s="143"/>
      <c r="X73" s="143"/>
      <c r="Y73" s="143"/>
      <c r="Z73" s="64"/>
      <c r="AA73" s="61"/>
    </row>
    <row r="74" spans="2:27" x14ac:dyDescent="0.25">
      <c r="B74" s="233"/>
      <c r="C74" s="13"/>
      <c r="D74" s="245"/>
      <c r="E74" s="246"/>
      <c r="F74" s="246"/>
      <c r="G74" s="246"/>
      <c r="H74" s="246"/>
      <c r="I74" s="246"/>
      <c r="J74" s="246"/>
      <c r="K74" s="246"/>
      <c r="L74" s="246"/>
      <c r="M74" s="247"/>
      <c r="N74" s="143"/>
      <c r="O74" s="142"/>
      <c r="P74" s="143"/>
      <c r="Q74" s="143"/>
      <c r="R74" s="143"/>
      <c r="S74" s="143"/>
      <c r="T74" s="143"/>
      <c r="U74" s="143"/>
      <c r="V74" s="143"/>
      <c r="W74" s="143"/>
      <c r="X74" s="143"/>
      <c r="Y74" s="143"/>
      <c r="Z74" s="64"/>
      <c r="AA74" s="61"/>
    </row>
    <row r="75" spans="2:27" x14ac:dyDescent="0.25">
      <c r="B75" s="234"/>
      <c r="C75" s="13"/>
      <c r="D75" s="248"/>
      <c r="E75" s="249"/>
      <c r="F75" s="249"/>
      <c r="G75" s="249"/>
      <c r="H75" s="249"/>
      <c r="I75" s="249"/>
      <c r="J75" s="249"/>
      <c r="K75" s="249"/>
      <c r="L75" s="249"/>
      <c r="M75" s="250"/>
      <c r="N75" s="143"/>
      <c r="O75" s="142"/>
      <c r="P75" s="143"/>
      <c r="Q75" s="143"/>
      <c r="R75" s="143"/>
      <c r="S75" s="143"/>
      <c r="T75" s="143"/>
      <c r="U75" s="143"/>
      <c r="V75" s="143"/>
      <c r="W75" s="143"/>
      <c r="X75" s="143"/>
      <c r="Y75" s="143"/>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24222.942999999999</v>
      </c>
      <c r="P76" s="51"/>
      <c r="Q76" s="51"/>
      <c r="R76" s="51"/>
      <c r="S76" s="51"/>
      <c r="T76" s="51"/>
      <c r="U76" s="51"/>
      <c r="V76" s="51"/>
      <c r="W76" s="51"/>
      <c r="X76" s="51"/>
      <c r="Y76" s="51"/>
      <c r="Z76" s="18">
        <f>SUM(Z60:Z75)</f>
        <v>0</v>
      </c>
      <c r="AA76" s="60">
        <f>SUM(AA60:AA75)</f>
        <v>22932.578764992886</v>
      </c>
    </row>
    <row r="77" spans="2:27" ht="22.9" customHeight="1" x14ac:dyDescent="0.25">
      <c r="B77" s="49"/>
      <c r="C77" s="49"/>
      <c r="D77" s="49"/>
      <c r="E77" s="49"/>
      <c r="F77" s="49"/>
      <c r="G77" s="49"/>
      <c r="H77" s="49"/>
      <c r="I77" s="49"/>
      <c r="J77" s="49"/>
      <c r="K77" s="49"/>
      <c r="L77" s="49"/>
      <c r="M77" s="49"/>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24222.942999999999</v>
      </c>
      <c r="P80" s="55">
        <f>P78+P58+P47</f>
        <v>4397567.0787132559</v>
      </c>
      <c r="Q80" s="60">
        <f>Q78+Q47+Q58</f>
        <v>13711.411658312576</v>
      </c>
      <c r="R80" s="55">
        <f>R78+R58+R47</f>
        <v>6388381.2513164105</v>
      </c>
      <c r="S80" s="60">
        <f>S78+S47+S58</f>
        <v>21281.623761717474</v>
      </c>
      <c r="T80" s="55">
        <f>T78+T58+T47</f>
        <v>5779343.8028877173</v>
      </c>
      <c r="U80" s="60">
        <f>U78+U47+U58</f>
        <v>18063.559924746474</v>
      </c>
      <c r="V80" s="55">
        <f>V78+V58+V47</f>
        <v>5316909.3604286741</v>
      </c>
      <c r="W80" s="60">
        <f>W78+W47+W58</f>
        <v>17760.634380003146</v>
      </c>
      <c r="X80" s="55">
        <f>X78+X58+X47</f>
        <v>5369411.8272952959</v>
      </c>
      <c r="Y80" s="60">
        <f>Y78+Y47+Y58</f>
        <v>18158.015937025117</v>
      </c>
      <c r="Z80" s="55">
        <f>Z78+Z58+Z47</f>
        <v>27251613.320641357</v>
      </c>
      <c r="AA80" s="60">
        <f>AA78+AA76+AA47+AA58</f>
        <v>108120.62561279735</v>
      </c>
    </row>
    <row r="82" spans="2:25" ht="23.45" customHeight="1" x14ac:dyDescent="0.25">
      <c r="B82" s="213" t="s">
        <v>187</v>
      </c>
      <c r="C82" s="214"/>
      <c r="D82" s="214"/>
      <c r="E82" s="214"/>
      <c r="F82" s="214"/>
      <c r="G82" s="214"/>
      <c r="H82" s="214"/>
      <c r="I82" s="214"/>
      <c r="J82" s="214"/>
      <c r="K82" s="214"/>
      <c r="L82" s="214"/>
      <c r="M82" s="215"/>
      <c r="O82" s="65" t="str">
        <f>IF('C. CDM Plan Summary'!$E5=0,"",IF((O80-O78)/'C. CDM Plan Summary'!$E5&gt;0.083,"True","False"))</f>
        <v>True</v>
      </c>
      <c r="Q82" s="65" t="str">
        <f>IF('C. CDM Plan Summary'!$E5=0,"",IF((Q80-Q78)/'C. CDM Plan Summary'!$E5&gt;0.083,"True","False"))</f>
        <v>True</v>
      </c>
      <c r="S82" s="65" t="str">
        <f>IF('C. CDM Plan Summary'!$E5=0,"",IF((S80-S78)/'C. CDM Plan Summary'!$E5&gt;0.083,"True","False"))</f>
        <v>True</v>
      </c>
      <c r="U82" s="65" t="str">
        <f>IF('C. CDM Plan Summary'!$E5=0,"",IF((U80-U78)/'C. CDM Plan Summary'!$E5&gt;0.083,"True","False"))</f>
        <v>True</v>
      </c>
      <c r="W82" s="65" t="str">
        <f>IF('C. CDM Plan Summary'!$E5=0,"",IF((W80-W78)/'C. CDM Plan Summary'!$E5&gt;0.083,"True","False"))</f>
        <v>True</v>
      </c>
      <c r="Y82" s="65" t="str">
        <f>IF('C. CDM Plan Summary'!$E5=0,"",IF((Y80-Y78)/'C. CDM Plan Summary'!$E5&gt;0.083,"True","False"))</f>
        <v>True</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sortState ref="B101:B117">
    <sortCondition ref="B101:B117"/>
  </sortState>
  <dataConsolidate/>
  <mergeCells count="40">
    <mergeCell ref="V13:W14"/>
    <mergeCell ref="B2:E2"/>
    <mergeCell ref="B3:L3"/>
    <mergeCell ref="C4:L4"/>
    <mergeCell ref="M4:V4"/>
    <mergeCell ref="C5:L5"/>
    <mergeCell ref="M5:V5"/>
    <mergeCell ref="J14:J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s>
  <conditionalFormatting sqref="O82 Q82 S82 U82 W82 Y82">
    <cfRule type="containsText" dxfId="79" priority="15" operator="containsText" text="TRUE">
      <formula>NOT(ISERROR(SEARCH("TRUE",O82)))</formula>
    </cfRule>
    <cfRule type="containsText" dxfId="78" priority="16" operator="containsText" text="FALSE">
      <formula>NOT(ISERROR(SEARCH("FALSE",O82)))</formula>
    </cfRule>
  </conditionalFormatting>
  <dataValidations xWindow="954" yWindow="579" count="29">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AA62:AA67"/>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49:M57 G32:M46">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67 O69:O75 AA60:AA61 AA71 AA69"/>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49 C30:C46">
      <formula1>$B$127:$B$139</formula1>
    </dataValidation>
    <dataValidation type="list" allowBlank="1" showInputMessage="1" showErrorMessage="1" promptTitle="Criteria" prompt="Select Program Name for each 2011-2014/15 Tier 1 Program for which projects will be completed in 2015." sqref="C72:C75">
      <formula1>$B$106:$B$123</formula1>
    </dataValidation>
    <dataValidation allowBlank="1" showInputMessage="1" showErrorMessage="1" promptTitle="Criteria" prompt="Input total CDM Plan Target Gap" sqref="AA78"/>
    <dataValidation type="list" allowBlank="1" showInputMessage="1" showErrorMessage="1" sqref="C20:C28 E26 D25 D30:D31 D20:D21 D28:E28 E31 C16:C18 C60">
      <formula1>$B$125:$B$137</formula1>
    </dataValidation>
    <dataValidation type="list" allowBlank="1" showInputMessage="1" showErrorMessage="1" sqref="G16:M31">
      <formula1>$B$100:$B$100</formula1>
    </dataValidation>
    <dataValidation type="list" allowBlank="1" showInputMessage="1" showErrorMessage="1" promptTitle="Criteria" prompt="Select Program Name for each 2011-2014/15 Tier 1 Program for which projects will be completed in 2015." sqref="C68 C61:C66 C70:C71">
      <formula1>$B$104:$B$121</formula1>
    </dataValidation>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F41" sqref="F41"/>
    </sheetView>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5" width="15.7109375" style="2" customWidth="1"/>
    <col min="26" max="26" width="19.14062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274</v>
      </c>
      <c r="C9" s="73" t="s">
        <v>364</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t="s">
        <v>262</v>
      </c>
      <c r="D16" s="50"/>
      <c r="E16" s="50"/>
      <c r="F16" s="112">
        <v>42370</v>
      </c>
      <c r="G16" s="45" t="s">
        <v>133</v>
      </c>
      <c r="H16" s="45" t="s">
        <v>133</v>
      </c>
      <c r="I16" s="45"/>
      <c r="J16" s="45"/>
      <c r="K16" s="45"/>
      <c r="L16" s="45"/>
      <c r="M16" s="45"/>
      <c r="N16" s="58">
        <v>2143.6800000003</v>
      </c>
      <c r="O16" s="59">
        <v>0</v>
      </c>
      <c r="P16" s="58">
        <v>105030.26</v>
      </c>
      <c r="Q16" s="59">
        <v>84.825202360839526</v>
      </c>
      <c r="R16" s="58">
        <v>56085.58</v>
      </c>
      <c r="S16" s="59">
        <v>28.114658560996222</v>
      </c>
      <c r="T16" s="58">
        <v>57575.764999999999</v>
      </c>
      <c r="U16" s="59">
        <v>28.114658560996222</v>
      </c>
      <c r="V16" s="58">
        <v>56297.835000000006</v>
      </c>
      <c r="W16" s="59">
        <v>28.114658560996222</v>
      </c>
      <c r="X16" s="58">
        <v>57833.47</v>
      </c>
      <c r="Y16" s="59">
        <v>28.114658560996222</v>
      </c>
      <c r="Z16" s="55">
        <f>IF(SUM(N16,P16,R16,T16,V16,X16)=0,"",SUM(N16,P16,R16,T16,V16,X16))</f>
        <v>334966.59000000032</v>
      </c>
      <c r="AA16" s="61">
        <v>197.28383660482442</v>
      </c>
    </row>
    <row r="17" spans="2:27" ht="14.45" customHeight="1" x14ac:dyDescent="0.25">
      <c r="B17" s="230"/>
      <c r="C17" s="13" t="s">
        <v>279</v>
      </c>
      <c r="D17" s="50" t="s">
        <v>188</v>
      </c>
      <c r="E17" s="50"/>
      <c r="F17" s="112">
        <v>42370</v>
      </c>
      <c r="G17" s="45" t="s">
        <v>133</v>
      </c>
      <c r="H17" s="45" t="s">
        <v>133</v>
      </c>
      <c r="I17" s="45"/>
      <c r="J17" s="45"/>
      <c r="K17" s="45"/>
      <c r="L17" s="45"/>
      <c r="M17" s="45"/>
      <c r="N17" s="58">
        <v>2143.6800000003</v>
      </c>
      <c r="O17" s="59">
        <v>0</v>
      </c>
      <c r="P17" s="58">
        <v>145547.22</v>
      </c>
      <c r="Q17" s="59">
        <v>558.29133033649032</v>
      </c>
      <c r="R17" s="58">
        <v>72720.58</v>
      </c>
      <c r="S17" s="59">
        <v>252.32185018693903</v>
      </c>
      <c r="T17" s="58">
        <v>40460.764999999999</v>
      </c>
      <c r="U17" s="59">
        <v>99.337110112163415</v>
      </c>
      <c r="V17" s="58">
        <v>32432.835000000003</v>
      </c>
      <c r="W17" s="59">
        <v>66.22474007477561</v>
      </c>
      <c r="X17" s="58">
        <v>30593.469999999998</v>
      </c>
      <c r="Y17" s="59">
        <v>49.668555056081708</v>
      </c>
      <c r="Z17" s="55">
        <f t="shared" ref="Z17:Z46" si="0">IF(SUM(N17,P17,R17,T17,V17,X17)=0,"",SUM(N17,P17,R17,T17,V17,X17))</f>
        <v>323898.55000000034</v>
      </c>
      <c r="AA17" s="61">
        <v>1025.8435857664499</v>
      </c>
    </row>
    <row r="18" spans="2:27" ht="28.5" x14ac:dyDescent="0.25">
      <c r="B18" s="230"/>
      <c r="C18" s="13" t="s">
        <v>280</v>
      </c>
      <c r="D18" s="50"/>
      <c r="E18" s="50"/>
      <c r="F18" s="112">
        <v>42370</v>
      </c>
      <c r="G18" s="45" t="s">
        <v>133</v>
      </c>
      <c r="H18" s="45"/>
      <c r="I18" s="45"/>
      <c r="J18" s="45"/>
      <c r="K18" s="45"/>
      <c r="L18" s="45"/>
      <c r="M18" s="45"/>
      <c r="N18" s="58">
        <v>2143.6800000003</v>
      </c>
      <c r="O18" s="59">
        <v>0</v>
      </c>
      <c r="P18" s="58">
        <v>15638.72</v>
      </c>
      <c r="Q18" s="59">
        <v>0</v>
      </c>
      <c r="R18" s="58">
        <v>18721.580000000002</v>
      </c>
      <c r="S18" s="59">
        <v>1</v>
      </c>
      <c r="T18" s="58">
        <v>20211.764999999999</v>
      </c>
      <c r="U18" s="59">
        <v>1</v>
      </c>
      <c r="V18" s="58">
        <v>21182.835000000003</v>
      </c>
      <c r="W18" s="59">
        <v>5.5176524721657296</v>
      </c>
      <c r="X18" s="58">
        <v>22718.469999999998</v>
      </c>
      <c r="Y18" s="59">
        <v>5.5176524721657296</v>
      </c>
      <c r="Z18" s="55">
        <f t="shared" si="0"/>
        <v>100617.05000000031</v>
      </c>
      <c r="AA18" s="61">
        <v>13.035304944331461</v>
      </c>
    </row>
    <row r="19" spans="2:27" ht="30" customHeight="1" x14ac:dyDescent="0.25">
      <c r="B19" s="230"/>
      <c r="C19" s="13" t="s">
        <v>132</v>
      </c>
      <c r="D19" s="50"/>
      <c r="E19" s="50"/>
      <c r="F19" s="112">
        <v>42370</v>
      </c>
      <c r="G19" s="45"/>
      <c r="H19" s="45" t="s">
        <v>133</v>
      </c>
      <c r="I19" s="45"/>
      <c r="J19" s="45"/>
      <c r="K19" s="45"/>
      <c r="L19" s="45"/>
      <c r="M19" s="45"/>
      <c r="N19" s="58">
        <v>2143.6800000003</v>
      </c>
      <c r="O19" s="59">
        <v>0</v>
      </c>
      <c r="P19" s="58">
        <v>17541.73</v>
      </c>
      <c r="Q19" s="59">
        <v>0</v>
      </c>
      <c r="R19" s="58">
        <v>50095.58</v>
      </c>
      <c r="S19" s="59">
        <v>35.297778749888167</v>
      </c>
      <c r="T19" s="58">
        <v>49210.764999999999</v>
      </c>
      <c r="U19" s="59">
        <v>31.375803333233922</v>
      </c>
      <c r="V19" s="58">
        <v>43182.835000000006</v>
      </c>
      <c r="W19" s="59">
        <v>23.531852499925446</v>
      </c>
      <c r="X19" s="58">
        <v>39968.47</v>
      </c>
      <c r="Y19" s="59">
        <v>15.687901666616961</v>
      </c>
      <c r="Z19" s="55">
        <f t="shared" si="0"/>
        <v>202143.06000000032</v>
      </c>
      <c r="AA19" s="61">
        <v>105.8933362496645</v>
      </c>
    </row>
    <row r="20" spans="2:27" ht="28.5" x14ac:dyDescent="0.25">
      <c r="B20" s="230"/>
      <c r="C20" s="13"/>
      <c r="D20" s="50"/>
      <c r="E20" s="50" t="s">
        <v>369</v>
      </c>
      <c r="F20" s="112">
        <v>42979</v>
      </c>
      <c r="G20" s="45" t="s">
        <v>133</v>
      </c>
      <c r="H20" s="45" t="s">
        <v>133</v>
      </c>
      <c r="I20" s="45"/>
      <c r="J20" s="45"/>
      <c r="K20" s="45" t="s">
        <v>133</v>
      </c>
      <c r="L20" s="45"/>
      <c r="M20" s="45"/>
      <c r="N20" s="58">
        <v>4.0000000000000001E-10</v>
      </c>
      <c r="O20" s="59">
        <v>0</v>
      </c>
      <c r="P20" s="58">
        <v>4.0000000000000001E-10</v>
      </c>
      <c r="Q20" s="59">
        <v>0</v>
      </c>
      <c r="R20" s="58">
        <v>17767.750000000295</v>
      </c>
      <c r="S20" s="59">
        <v>0</v>
      </c>
      <c r="T20" s="58">
        <v>23231.880000000296</v>
      </c>
      <c r="U20" s="59">
        <v>0</v>
      </c>
      <c r="V20" s="58">
        <v>28696.000000000295</v>
      </c>
      <c r="W20" s="59">
        <v>0</v>
      </c>
      <c r="X20" s="58">
        <v>34160.130000000303</v>
      </c>
      <c r="Y20" s="59">
        <v>1092.825</v>
      </c>
      <c r="Z20" s="55">
        <f t="shared" si="0"/>
        <v>103855.76000000199</v>
      </c>
      <c r="AA20" s="61">
        <v>1092.825</v>
      </c>
    </row>
    <row r="21" spans="2:27" x14ac:dyDescent="0.25">
      <c r="B21" s="230"/>
      <c r="C21" s="13" t="s">
        <v>128</v>
      </c>
      <c r="D21" s="50"/>
      <c r="E21" s="50"/>
      <c r="F21" s="112">
        <v>42370</v>
      </c>
      <c r="G21" s="45"/>
      <c r="H21" s="45"/>
      <c r="I21" s="45" t="s">
        <v>133</v>
      </c>
      <c r="J21" s="45" t="s">
        <v>133</v>
      </c>
      <c r="K21" s="45" t="s">
        <v>133</v>
      </c>
      <c r="L21" s="45" t="s">
        <v>133</v>
      </c>
      <c r="M21" s="45" t="s">
        <v>133</v>
      </c>
      <c r="N21" s="58">
        <v>2143.6800000003</v>
      </c>
      <c r="O21" s="59">
        <v>0</v>
      </c>
      <c r="P21" s="58">
        <v>247077.83999999997</v>
      </c>
      <c r="Q21" s="59">
        <v>1174.8695319999999</v>
      </c>
      <c r="R21" s="58">
        <v>103389.38</v>
      </c>
      <c r="S21" s="59">
        <v>367.78860399999991</v>
      </c>
      <c r="T21" s="58">
        <v>129848.02499999999</v>
      </c>
      <c r="U21" s="59">
        <v>440.40226399999995</v>
      </c>
      <c r="V21" s="58">
        <v>157397.715</v>
      </c>
      <c r="W21" s="59">
        <v>556.56337199999996</v>
      </c>
      <c r="X21" s="58">
        <v>170894.22999999998</v>
      </c>
      <c r="Y21" s="59">
        <v>656.06326399999989</v>
      </c>
      <c r="Z21" s="55">
        <f t="shared" si="0"/>
        <v>810750.87000000023</v>
      </c>
      <c r="AA21" s="61">
        <v>3195.6870359999998</v>
      </c>
    </row>
    <row r="22" spans="2:27" ht="28.5" x14ac:dyDescent="0.25">
      <c r="B22" s="230"/>
      <c r="C22" s="13" t="s">
        <v>129</v>
      </c>
      <c r="D22" s="50"/>
      <c r="E22" s="50"/>
      <c r="F22" s="112">
        <v>42370</v>
      </c>
      <c r="G22" s="45"/>
      <c r="H22" s="45"/>
      <c r="I22" s="45" t="s">
        <v>133</v>
      </c>
      <c r="J22" s="45" t="s">
        <v>133</v>
      </c>
      <c r="K22" s="45" t="s">
        <v>133</v>
      </c>
      <c r="L22" s="45" t="s">
        <v>133</v>
      </c>
      <c r="M22" s="45" t="s">
        <v>133</v>
      </c>
      <c r="N22" s="58">
        <v>2143.6800000003</v>
      </c>
      <c r="O22" s="59">
        <v>0</v>
      </c>
      <c r="P22" s="58">
        <v>30909.53</v>
      </c>
      <c r="Q22" s="59">
        <v>56.999964600000006</v>
      </c>
      <c r="R22" s="58">
        <v>18721.580000000002</v>
      </c>
      <c r="S22" s="59">
        <v>1</v>
      </c>
      <c r="T22" s="58">
        <v>20211.764999999999</v>
      </c>
      <c r="U22" s="59">
        <v>1</v>
      </c>
      <c r="V22" s="58">
        <v>18933.835000000003</v>
      </c>
      <c r="W22" s="59">
        <v>1</v>
      </c>
      <c r="X22" s="58">
        <v>39186.47</v>
      </c>
      <c r="Y22" s="59">
        <v>56.999964600000006</v>
      </c>
      <c r="Z22" s="55">
        <f t="shared" si="0"/>
        <v>130106.86000000031</v>
      </c>
      <c r="AA22" s="61">
        <v>116.9999292</v>
      </c>
    </row>
    <row r="23" spans="2:27" x14ac:dyDescent="0.25">
      <c r="B23" s="230"/>
      <c r="C23" s="13" t="s">
        <v>352</v>
      </c>
      <c r="D23" s="50"/>
      <c r="E23" s="50"/>
      <c r="F23" s="112">
        <v>42370</v>
      </c>
      <c r="G23" s="45"/>
      <c r="H23" s="45"/>
      <c r="I23" s="45" t="s">
        <v>133</v>
      </c>
      <c r="J23" s="45" t="s">
        <v>133</v>
      </c>
      <c r="K23" s="45" t="s">
        <v>133</v>
      </c>
      <c r="L23" s="45"/>
      <c r="M23" s="45"/>
      <c r="N23" s="58">
        <v>2143.6800000003</v>
      </c>
      <c r="O23" s="59">
        <v>0</v>
      </c>
      <c r="P23" s="58">
        <v>29320.62</v>
      </c>
      <c r="Q23" s="59">
        <v>148.32217699999995</v>
      </c>
      <c r="R23" s="58">
        <v>90124</v>
      </c>
      <c r="S23" s="59">
        <v>119.663786</v>
      </c>
      <c r="T23" s="58">
        <v>73236.684999999998</v>
      </c>
      <c r="U23" s="59">
        <v>86.835883999999993</v>
      </c>
      <c r="V23" s="58">
        <v>68958.755000000005</v>
      </c>
      <c r="W23" s="59">
        <v>86.835883999999993</v>
      </c>
      <c r="X23" s="58">
        <v>55075.39</v>
      </c>
      <c r="Y23" s="59">
        <v>55.066704000000001</v>
      </c>
      <c r="Z23" s="55">
        <f t="shared" si="0"/>
        <v>318859.1300000003</v>
      </c>
      <c r="AA23" s="61">
        <v>496.72443499999986</v>
      </c>
    </row>
    <row r="24" spans="2:27" x14ac:dyDescent="0.25">
      <c r="B24" s="230"/>
      <c r="C24" s="13" t="s">
        <v>248</v>
      </c>
      <c r="D24" s="50"/>
      <c r="E24" s="50"/>
      <c r="F24" s="112">
        <v>42370</v>
      </c>
      <c r="G24" s="45"/>
      <c r="H24" s="45"/>
      <c r="I24" s="45" t="s">
        <v>133</v>
      </c>
      <c r="J24" s="45" t="s">
        <v>133</v>
      </c>
      <c r="K24" s="45" t="s">
        <v>133</v>
      </c>
      <c r="L24" s="45" t="s">
        <v>133</v>
      </c>
      <c r="M24" s="45" t="s">
        <v>133</v>
      </c>
      <c r="N24" s="58">
        <v>2143.6800000003</v>
      </c>
      <c r="O24" s="59">
        <v>0</v>
      </c>
      <c r="P24" s="58">
        <v>12022.879999999997</v>
      </c>
      <c r="Q24" s="59">
        <v>0</v>
      </c>
      <c r="R24" s="58">
        <v>18721.580000000002</v>
      </c>
      <c r="S24" s="59">
        <v>1</v>
      </c>
      <c r="T24" s="58">
        <v>20211.764999999999</v>
      </c>
      <c r="U24" s="59">
        <v>1</v>
      </c>
      <c r="V24" s="58">
        <v>24260.105000000003</v>
      </c>
      <c r="W24" s="59">
        <v>75.853529999999992</v>
      </c>
      <c r="X24" s="58">
        <v>20469.469999999998</v>
      </c>
      <c r="Y24" s="59">
        <v>1</v>
      </c>
      <c r="Z24" s="55">
        <f t="shared" si="0"/>
        <v>97829.480000000302</v>
      </c>
      <c r="AA24" s="61">
        <v>78.853529999999978</v>
      </c>
    </row>
    <row r="25" spans="2:27" ht="28.5" x14ac:dyDescent="0.25">
      <c r="B25" s="230"/>
      <c r="C25" s="13" t="s">
        <v>281</v>
      </c>
      <c r="D25" s="50"/>
      <c r="E25" s="50"/>
      <c r="F25" s="112">
        <v>42931</v>
      </c>
      <c r="G25" s="45"/>
      <c r="H25" s="45"/>
      <c r="I25" s="45"/>
      <c r="J25" s="45" t="s">
        <v>133</v>
      </c>
      <c r="K25" s="45"/>
      <c r="L25" s="45" t="s">
        <v>133</v>
      </c>
      <c r="M25" s="45" t="s">
        <v>133</v>
      </c>
      <c r="N25" s="58">
        <v>4.0000000000000001E-10</v>
      </c>
      <c r="O25" s="59">
        <v>0</v>
      </c>
      <c r="P25" s="58">
        <v>4.0000000000000001E-10</v>
      </c>
      <c r="Q25" s="59">
        <v>0</v>
      </c>
      <c r="R25" s="58">
        <v>1.0000000004</v>
      </c>
      <c r="S25" s="59">
        <v>1</v>
      </c>
      <c r="T25" s="58">
        <v>1.0000000003</v>
      </c>
      <c r="U25" s="59">
        <v>1</v>
      </c>
      <c r="V25" s="58">
        <v>1.0000000004</v>
      </c>
      <c r="W25" s="59">
        <v>1</v>
      </c>
      <c r="X25" s="58">
        <v>1.0000000004</v>
      </c>
      <c r="Y25" s="59">
        <v>1</v>
      </c>
      <c r="Z25" s="55">
        <f t="shared" si="0"/>
        <v>4.0000000023000002</v>
      </c>
      <c r="AA25" s="61">
        <v>4</v>
      </c>
    </row>
    <row r="26" spans="2:27" ht="28.5" x14ac:dyDescent="0.25">
      <c r="B26" s="230"/>
      <c r="C26" s="13" t="s">
        <v>252</v>
      </c>
      <c r="D26" s="50"/>
      <c r="E26" s="50"/>
      <c r="F26" s="112">
        <v>42931</v>
      </c>
      <c r="G26" s="45"/>
      <c r="H26" s="45"/>
      <c r="I26" s="45"/>
      <c r="J26" s="45"/>
      <c r="K26" s="45"/>
      <c r="L26" s="45"/>
      <c r="M26" s="45" t="s">
        <v>133</v>
      </c>
      <c r="N26" s="58">
        <v>4.0000000000000001E-10</v>
      </c>
      <c r="O26" s="59">
        <v>0</v>
      </c>
      <c r="P26" s="58">
        <v>4.0000000000000001E-10</v>
      </c>
      <c r="Q26" s="59">
        <v>0</v>
      </c>
      <c r="R26" s="58">
        <v>1.0000000004</v>
      </c>
      <c r="S26" s="59">
        <v>1</v>
      </c>
      <c r="T26" s="58">
        <v>1.0000000003</v>
      </c>
      <c r="U26" s="59">
        <v>1</v>
      </c>
      <c r="V26" s="58">
        <v>1.0000000004</v>
      </c>
      <c r="W26" s="59">
        <v>1</v>
      </c>
      <c r="X26" s="58">
        <v>1.0000000004</v>
      </c>
      <c r="Y26" s="59">
        <v>1</v>
      </c>
      <c r="Z26" s="55">
        <f t="shared" si="0"/>
        <v>4.0000000023000002</v>
      </c>
      <c r="AA26" s="61">
        <v>4</v>
      </c>
    </row>
    <row r="27" spans="2:27" x14ac:dyDescent="0.25">
      <c r="B27" s="230"/>
      <c r="C27" s="13" t="s">
        <v>251</v>
      </c>
      <c r="D27" s="50"/>
      <c r="E27" s="50"/>
      <c r="F27" s="112">
        <v>42931</v>
      </c>
      <c r="G27" s="45"/>
      <c r="H27" s="45"/>
      <c r="I27" s="45"/>
      <c r="J27" s="45"/>
      <c r="K27" s="45"/>
      <c r="L27" s="45"/>
      <c r="M27" s="45"/>
      <c r="N27" s="58">
        <v>4.0000000000000001E-10</v>
      </c>
      <c r="O27" s="59">
        <v>0</v>
      </c>
      <c r="P27" s="58">
        <v>4.0000000000000001E-10</v>
      </c>
      <c r="Q27" s="59">
        <v>0</v>
      </c>
      <c r="R27" s="58">
        <v>1.0000000004</v>
      </c>
      <c r="S27" s="59">
        <v>1</v>
      </c>
      <c r="T27" s="58">
        <v>1.0000000003</v>
      </c>
      <c r="U27" s="59">
        <v>1</v>
      </c>
      <c r="V27" s="58">
        <v>1.0000000004</v>
      </c>
      <c r="W27" s="59">
        <v>1</v>
      </c>
      <c r="X27" s="58">
        <v>1.0000000004</v>
      </c>
      <c r="Y27" s="59">
        <v>1</v>
      </c>
      <c r="Z27" s="55">
        <f t="shared" si="0"/>
        <v>4.0000000023000002</v>
      </c>
      <c r="AA27" s="61">
        <v>4</v>
      </c>
    </row>
    <row r="28" spans="2:27" ht="28.5" x14ac:dyDescent="0.25">
      <c r="B28" s="230"/>
      <c r="C28" s="13" t="s">
        <v>261</v>
      </c>
      <c r="D28" s="50"/>
      <c r="E28" s="50"/>
      <c r="F28" s="112">
        <v>42370</v>
      </c>
      <c r="G28" s="45"/>
      <c r="H28" s="45"/>
      <c r="I28" s="45"/>
      <c r="J28" s="45" t="s">
        <v>133</v>
      </c>
      <c r="K28" s="45" t="s">
        <v>133</v>
      </c>
      <c r="L28" s="45" t="s">
        <v>133</v>
      </c>
      <c r="M28" s="45" t="s">
        <v>133</v>
      </c>
      <c r="N28" s="58">
        <v>2143.6800000003</v>
      </c>
      <c r="O28" s="59">
        <v>0</v>
      </c>
      <c r="P28" s="58">
        <v>11137.829999999998</v>
      </c>
      <c r="Q28" s="59">
        <v>0</v>
      </c>
      <c r="R28" s="58">
        <v>277320.58</v>
      </c>
      <c r="S28" s="59">
        <v>1293</v>
      </c>
      <c r="T28" s="58">
        <v>555357.76500000001</v>
      </c>
      <c r="U28" s="59">
        <v>2675.7330000000002</v>
      </c>
      <c r="V28" s="58">
        <v>18933.835000000003</v>
      </c>
      <c r="W28" s="59">
        <v>1</v>
      </c>
      <c r="X28" s="58">
        <v>20469.469999999998</v>
      </c>
      <c r="Y28" s="59">
        <v>1</v>
      </c>
      <c r="Z28" s="55">
        <f t="shared" si="0"/>
        <v>885363.16000000027</v>
      </c>
      <c r="AA28" s="61">
        <v>3970.7329999999997</v>
      </c>
    </row>
    <row r="29" spans="2:27" ht="28.5" x14ac:dyDescent="0.25">
      <c r="B29" s="230"/>
      <c r="C29" s="13" t="s">
        <v>370</v>
      </c>
      <c r="D29" s="50"/>
      <c r="E29" s="50"/>
      <c r="F29" s="112">
        <v>42931</v>
      </c>
      <c r="G29" s="45"/>
      <c r="H29" s="45"/>
      <c r="I29" s="45" t="s">
        <v>133</v>
      </c>
      <c r="J29" s="45" t="s">
        <v>133</v>
      </c>
      <c r="K29" s="45" t="s">
        <v>133</v>
      </c>
      <c r="L29" s="45"/>
      <c r="M29" s="45"/>
      <c r="N29" s="58">
        <v>4.0000000000000001E-10</v>
      </c>
      <c r="O29" s="59">
        <v>0</v>
      </c>
      <c r="P29" s="58">
        <v>4.0000000000000001E-10</v>
      </c>
      <c r="Q29" s="59">
        <v>0</v>
      </c>
      <c r="R29" s="58">
        <v>22324.5</v>
      </c>
      <c r="S29" s="59">
        <v>1</v>
      </c>
      <c r="T29" s="58">
        <v>63080.355000000003</v>
      </c>
      <c r="U29" s="59">
        <v>126.66666000000001</v>
      </c>
      <c r="V29" s="58">
        <v>61802.424999999996</v>
      </c>
      <c r="W29" s="59">
        <v>126.66666000000001</v>
      </c>
      <c r="X29" s="58">
        <v>63338.060000000005</v>
      </c>
      <c r="Y29" s="59">
        <v>126.66666000000001</v>
      </c>
      <c r="Z29" s="55">
        <f t="shared" si="0"/>
        <v>210545.34000000078</v>
      </c>
      <c r="AA29" s="61">
        <v>380.99998000000005</v>
      </c>
    </row>
    <row r="30" spans="2:27" ht="28.5" x14ac:dyDescent="0.25">
      <c r="B30" s="230"/>
      <c r="C30" s="13"/>
      <c r="D30" s="50"/>
      <c r="E30" s="50" t="s">
        <v>371</v>
      </c>
      <c r="F30" s="112">
        <v>43101</v>
      </c>
      <c r="G30" s="45"/>
      <c r="H30" s="45"/>
      <c r="I30" s="45"/>
      <c r="J30" s="45"/>
      <c r="K30" s="45"/>
      <c r="L30" s="45"/>
      <c r="M30" s="45"/>
      <c r="N30" s="58">
        <v>4.0000000000000001E-10</v>
      </c>
      <c r="O30" s="59">
        <v>0</v>
      </c>
      <c r="P30" s="58">
        <v>4.0000000000000001E-10</v>
      </c>
      <c r="Q30" s="59">
        <v>0</v>
      </c>
      <c r="R30" s="58">
        <v>4.0000000000000001E-10</v>
      </c>
      <c r="S30" s="59">
        <v>0</v>
      </c>
      <c r="T30" s="58">
        <v>4.0000000000000001E-10</v>
      </c>
      <c r="U30" s="59">
        <v>0</v>
      </c>
      <c r="V30" s="58">
        <v>80646.640000000392</v>
      </c>
      <c r="W30" s="59">
        <v>237.19601104295998</v>
      </c>
      <c r="X30" s="58">
        <v>80646.640000000392</v>
      </c>
      <c r="Y30" s="59">
        <v>237.19601104295998</v>
      </c>
      <c r="Z30" s="55">
        <f t="shared" si="0"/>
        <v>161293.28000000239</v>
      </c>
      <c r="AA30" s="61">
        <v>474.39202208591996</v>
      </c>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19293.120000005099</v>
      </c>
      <c r="O47" s="60">
        <f>SUM(O16:O46)</f>
        <v>0</v>
      </c>
      <c r="P47" s="55">
        <f>SUM(P16:P46)</f>
        <v>614226.63000000198</v>
      </c>
      <c r="Q47" s="60">
        <f t="shared" ref="Q47:AA47" si="1">SUM(Q16:Q46)</f>
        <v>2023.3082062973299</v>
      </c>
      <c r="R47" s="55">
        <f>SUM(R16:R46)</f>
        <v>745995.69000000192</v>
      </c>
      <c r="S47" s="60">
        <f t="shared" si="1"/>
        <v>2103.1866774978234</v>
      </c>
      <c r="T47" s="55">
        <f t="shared" si="1"/>
        <v>1052640.3000000017</v>
      </c>
      <c r="U47" s="60">
        <f t="shared" si="1"/>
        <v>3494.4653800063934</v>
      </c>
      <c r="V47" s="55">
        <f t="shared" si="1"/>
        <v>612728.65000000189</v>
      </c>
      <c r="W47" s="60">
        <f t="shared" si="1"/>
        <v>1211.5043606508229</v>
      </c>
      <c r="X47" s="55">
        <f t="shared" si="1"/>
        <v>635356.74000000185</v>
      </c>
      <c r="Y47" s="60">
        <f t="shared" si="1"/>
        <v>2328.8063713988208</v>
      </c>
      <c r="Z47" s="55">
        <f t="shared" si="1"/>
        <v>3680241.1300000148</v>
      </c>
      <c r="AA47" s="60">
        <f t="shared" si="1"/>
        <v>11161.270995851191</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t="s">
        <v>254</v>
      </c>
      <c r="D60" s="242"/>
      <c r="E60" s="243"/>
      <c r="F60" s="243"/>
      <c r="G60" s="243"/>
      <c r="H60" s="243"/>
      <c r="I60" s="243"/>
      <c r="J60" s="243"/>
      <c r="K60" s="243"/>
      <c r="L60" s="243"/>
      <c r="M60" s="244"/>
      <c r="N60" s="51"/>
      <c r="O60" s="59">
        <v>1108.9121169254856</v>
      </c>
      <c r="P60" s="51"/>
      <c r="Q60" s="51"/>
      <c r="R60" s="51"/>
      <c r="S60" s="51"/>
      <c r="T60" s="51"/>
      <c r="U60" s="51"/>
      <c r="V60" s="51"/>
      <c r="W60" s="51"/>
      <c r="X60" s="51"/>
      <c r="Y60" s="51"/>
      <c r="Z60" s="64"/>
      <c r="AA60" s="61">
        <v>1108.9121169254856</v>
      </c>
    </row>
    <row r="61" spans="2:27" x14ac:dyDescent="0.25">
      <c r="B61" s="233"/>
      <c r="C61" s="13" t="s">
        <v>257</v>
      </c>
      <c r="D61" s="245"/>
      <c r="E61" s="246"/>
      <c r="F61" s="246"/>
      <c r="G61" s="246"/>
      <c r="H61" s="246"/>
      <c r="I61" s="246"/>
      <c r="J61" s="246"/>
      <c r="K61" s="246"/>
      <c r="L61" s="246"/>
      <c r="M61" s="247"/>
      <c r="N61" s="51"/>
      <c r="O61" s="59">
        <v>76.44005535948348</v>
      </c>
      <c r="P61" s="51"/>
      <c r="Q61" s="51"/>
      <c r="R61" s="51"/>
      <c r="S61" s="51"/>
      <c r="T61" s="51"/>
      <c r="U61" s="51"/>
      <c r="V61" s="51"/>
      <c r="W61" s="51"/>
      <c r="X61" s="51"/>
      <c r="Y61" s="51"/>
      <c r="Z61" s="64"/>
      <c r="AA61" s="61">
        <v>53.13698294002247</v>
      </c>
    </row>
    <row r="62" spans="2:27" ht="28.5" x14ac:dyDescent="0.25">
      <c r="B62" s="233"/>
      <c r="C62" s="13" t="s">
        <v>126</v>
      </c>
      <c r="D62" s="245"/>
      <c r="E62" s="246"/>
      <c r="F62" s="246"/>
      <c r="G62" s="246"/>
      <c r="H62" s="246"/>
      <c r="I62" s="246"/>
      <c r="J62" s="246"/>
      <c r="K62" s="246"/>
      <c r="L62" s="246"/>
      <c r="M62" s="247"/>
      <c r="N62" s="51"/>
      <c r="O62" s="59">
        <v>562.59601039337736</v>
      </c>
      <c r="P62" s="51"/>
      <c r="Q62" s="51"/>
      <c r="R62" s="51"/>
      <c r="S62" s="51"/>
      <c r="T62" s="51"/>
      <c r="U62" s="51"/>
      <c r="V62" s="51"/>
      <c r="W62" s="51"/>
      <c r="X62" s="51"/>
      <c r="Y62" s="51"/>
      <c r="Z62" s="64"/>
      <c r="AA62" s="61">
        <v>554.31629379814399</v>
      </c>
    </row>
    <row r="63" spans="2:27" ht="28.5" x14ac:dyDescent="0.25">
      <c r="B63" s="233"/>
      <c r="C63" s="13" t="s">
        <v>249</v>
      </c>
      <c r="D63" s="245"/>
      <c r="E63" s="246"/>
      <c r="F63" s="246"/>
      <c r="G63" s="246"/>
      <c r="H63" s="246"/>
      <c r="I63" s="246"/>
      <c r="J63" s="246"/>
      <c r="K63" s="246"/>
      <c r="L63" s="246"/>
      <c r="M63" s="247"/>
      <c r="N63" s="51"/>
      <c r="O63" s="59">
        <v>5.1103297623467734</v>
      </c>
      <c r="P63" s="51"/>
      <c r="Q63" s="51"/>
      <c r="R63" s="51"/>
      <c r="S63" s="51"/>
      <c r="T63" s="51"/>
      <c r="U63" s="51"/>
      <c r="V63" s="51"/>
      <c r="W63" s="51"/>
      <c r="X63" s="51"/>
      <c r="Y63" s="51"/>
      <c r="Z63" s="64"/>
      <c r="AA63" s="61">
        <v>4.1421288979003403</v>
      </c>
    </row>
    <row r="64" spans="2:27" ht="28.5" x14ac:dyDescent="0.25">
      <c r="B64" s="233"/>
      <c r="C64" s="13" t="s">
        <v>253</v>
      </c>
      <c r="D64" s="245"/>
      <c r="E64" s="246"/>
      <c r="F64" s="246"/>
      <c r="G64" s="246"/>
      <c r="H64" s="246"/>
      <c r="I64" s="246"/>
      <c r="J64" s="246"/>
      <c r="K64" s="246"/>
      <c r="L64" s="246"/>
      <c r="M64" s="247"/>
      <c r="N64" s="51"/>
      <c r="O64" s="59">
        <v>128.20113378765663</v>
      </c>
      <c r="P64" s="51"/>
      <c r="Q64" s="51"/>
      <c r="R64" s="51"/>
      <c r="S64" s="51"/>
      <c r="T64" s="51"/>
      <c r="U64" s="51"/>
      <c r="V64" s="51"/>
      <c r="W64" s="51"/>
      <c r="X64" s="51"/>
      <c r="Y64" s="51"/>
      <c r="Z64" s="64"/>
      <c r="AA64" s="61">
        <v>128.20113378765663</v>
      </c>
    </row>
    <row r="65" spans="2:27" x14ac:dyDescent="0.25">
      <c r="B65" s="233"/>
      <c r="C65" s="13" t="s">
        <v>109</v>
      </c>
      <c r="D65" s="245"/>
      <c r="E65" s="246"/>
      <c r="F65" s="246"/>
      <c r="G65" s="246"/>
      <c r="H65" s="246"/>
      <c r="I65" s="246"/>
      <c r="J65" s="246"/>
      <c r="K65" s="246"/>
      <c r="L65" s="246"/>
      <c r="M65" s="247"/>
      <c r="N65" s="51"/>
      <c r="O65" s="59">
        <v>6.6261367254079362</v>
      </c>
      <c r="P65" s="51"/>
      <c r="Q65" s="51"/>
      <c r="R65" s="51"/>
      <c r="S65" s="51"/>
      <c r="T65" s="51"/>
      <c r="U65" s="51"/>
      <c r="V65" s="51"/>
      <c r="W65" s="51"/>
      <c r="X65" s="51"/>
      <c r="Y65" s="51"/>
      <c r="Z65" s="64"/>
      <c r="AA65" s="61">
        <v>0</v>
      </c>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1887.8857829537576</v>
      </c>
      <c r="P76" s="51"/>
      <c r="Q76" s="51"/>
      <c r="R76" s="51"/>
      <c r="S76" s="51"/>
      <c r="T76" s="51"/>
      <c r="U76" s="51"/>
      <c r="V76" s="51"/>
      <c r="W76" s="51"/>
      <c r="X76" s="51"/>
      <c r="Y76" s="51"/>
      <c r="Z76" s="18">
        <f>SUM(Z60:Z75)</f>
        <v>0</v>
      </c>
      <c r="AA76" s="60">
        <f>SUM(AA60:AA75)</f>
        <v>1848.7086563492091</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19293.120000005099</v>
      </c>
      <c r="O80" s="60">
        <f>O78+O76+O47+O58</f>
        <v>1887.8857829537576</v>
      </c>
      <c r="P80" s="55">
        <f>P78+P58+P47</f>
        <v>614226.63000000198</v>
      </c>
      <c r="Q80" s="60">
        <f>Q78+Q47+Q58</f>
        <v>2023.3082062973299</v>
      </c>
      <c r="R80" s="55">
        <f>R78+R58+R47</f>
        <v>745995.69000000192</v>
      </c>
      <c r="S80" s="60">
        <f>S78+S47+S58</f>
        <v>2103.1866774978234</v>
      </c>
      <c r="T80" s="55">
        <f>T78+T58+T47</f>
        <v>1052640.3000000017</v>
      </c>
      <c r="U80" s="60">
        <f>U78+U47+U58</f>
        <v>3494.4653800063934</v>
      </c>
      <c r="V80" s="55">
        <f>V78+V58+V47</f>
        <v>612728.65000000189</v>
      </c>
      <c r="W80" s="60">
        <f>W78+W47+W58</f>
        <v>1211.5043606508229</v>
      </c>
      <c r="X80" s="55">
        <f>X78+X58+X47</f>
        <v>635356.74000000185</v>
      </c>
      <c r="Y80" s="60">
        <f>Y78+Y47+Y58</f>
        <v>2328.8063713988208</v>
      </c>
      <c r="Z80" s="55">
        <f>Z78+Z58+Z47</f>
        <v>3680241.1300000148</v>
      </c>
      <c r="AA80" s="60">
        <f>AA78+AA76+AA47+AA58</f>
        <v>13009.9796522004</v>
      </c>
    </row>
    <row r="82" spans="2:25" ht="23.45" customHeight="1" x14ac:dyDescent="0.25">
      <c r="B82" s="213" t="s">
        <v>187</v>
      </c>
      <c r="C82" s="214"/>
      <c r="D82" s="214"/>
      <c r="E82" s="214"/>
      <c r="F82" s="214"/>
      <c r="G82" s="214"/>
      <c r="H82" s="214"/>
      <c r="I82" s="214"/>
      <c r="J82" s="214"/>
      <c r="K82" s="214"/>
      <c r="L82" s="214"/>
      <c r="M82" s="215"/>
      <c r="O82" s="65" t="str">
        <f>IF('C. CDM Plan Summary'!$F5=0,"",IF((O80-O78)/'C. CDM Plan Summary'!$F5&gt;0.083,"True","False"))</f>
        <v>True</v>
      </c>
      <c r="Q82" s="65" t="str">
        <f>IF('C. CDM Plan Summary'!$F5=0,"",IF((Q80-Q78)/'C. CDM Plan Summary'!$F5&gt;0.083,"True","False"))</f>
        <v>True</v>
      </c>
      <c r="S82" s="65" t="str">
        <f>IF('C. CDM Plan Summary'!$F5=0,"",IF((S80-S78)/'C. CDM Plan Summary'!$F5&gt;0.083,"True","False"))</f>
        <v>True</v>
      </c>
      <c r="U82" s="65" t="str">
        <f>IF('C. CDM Plan Summary'!$F5=0,"",IF((U80-U78)/'C. CDM Plan Summary'!$F5&gt;0.083,"True","False"))</f>
        <v>True</v>
      </c>
      <c r="W82" s="65" t="str">
        <f>IF('C. CDM Plan Summary'!$F5=0,"",IF((W80-W78)/'C. CDM Plan Summary'!$F5&gt;0.083,"True","False"))</f>
        <v>True</v>
      </c>
      <c r="Y82" s="65" t="str">
        <f>IF('C. CDM Plan Summary'!$F5=0,"",IF((Y80-Y78)/'C. CDM Plan Summary'!$F5&gt;0.083,"True","False"))</f>
        <v>True</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49 C16:C46">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49:M57 G16:M46">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3"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5" width="15.7109375" style="2" customWidth="1"/>
    <col min="26" max="26" width="20.14062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275</v>
      </c>
      <c r="C9" s="73" t="str">
        <f>IF('A. General Information'!E13="","",'A. General Information'!E13)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3">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3">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Summary'!$G5=0,"",IF((O80-O78)/'C. CDM Plan Summary'!$G5&gt;0.083,"True","False"))</f>
        <v/>
      </c>
      <c r="Q82" s="65" t="str">
        <f>IF('C. CDM Plan Summary'!$G5=0,"",IF((Q80-Q78)/'C. CDM Plan Summary'!$G5&gt;0.083,"True","False"))</f>
        <v/>
      </c>
      <c r="S82" s="65" t="str">
        <f>IF('C. CDM Plan Summary'!$G5=0,"",IF((S80-S78)/'C. CDM Plan Summary'!$G5&gt;0.083,"True","False"))</f>
        <v/>
      </c>
      <c r="U82" s="65" t="str">
        <f>IF('C. CDM Plan Summary'!$G5=0,"",IF((U80-U78)/'C. CDM Plan Summary'!$G5&gt;0.083,"True","False"))</f>
        <v/>
      </c>
      <c r="W82" s="65" t="str">
        <f>IF('C. CDM Plan Summary'!$G5=0,"",IF((W80-W78)/'C. CDM Plan Summary'!$G5&gt;0.083,"True","False"))</f>
        <v/>
      </c>
      <c r="Y82" s="65" t="str">
        <f>IF('C. CDM Plan Summary'!$G5=0,"",IF((Y80-Y78)/'C. CDM Plan Summary'!$G5&gt;0.083,"True","False"))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5" width="15.7109375" style="2" customWidth="1"/>
    <col min="26" max="26" width="21.2851562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273</v>
      </c>
      <c r="C9" s="73" t="str">
        <f>IF('A. General Information'!F13="","",'A. General Information'!F13)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Summary'!$H5=0,"",IF((O80-O78)/'C. CDM Plan Summary'!$H5&gt;0.083,"True","False"))</f>
        <v/>
      </c>
      <c r="Q82" s="65" t="str">
        <f>IF('C. CDM Plan Summary'!$H5=0,"",IF((Q80-Q78)/'C. CDM Plan Summary'!$H5&gt;0.083,"True","False"))</f>
        <v/>
      </c>
      <c r="S82" s="65" t="str">
        <f>IF('C. CDM Plan Summary'!$H5=0,"",IF((S80-S78)/'C. CDM Plan Summary'!$H5&gt;0.083,"True","False"))</f>
        <v/>
      </c>
      <c r="U82" s="65" t="str">
        <f>IF('C. CDM Plan Summary'!$H5=0,"",IF((U80-U78)/'C. CDM Plan Summary'!$H5&gt;0.083,"True","False"))</f>
        <v/>
      </c>
      <c r="W82" s="65" t="str">
        <f>IF('C. CDM Plan Summary'!$H5=0,"",IF((W80-W78)/'C. CDM Plan Summary'!$H5&gt;0.083,"True","False"))</f>
        <v/>
      </c>
      <c r="Y82" s="65" t="str">
        <f>IF('C. CDM Plan Summary'!$H5=0,"",IF((Y80-Y78)/'C. CDM Plan Summary'!$H5&gt;0.083,"True","False"))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5" width="15.7109375" style="2" customWidth="1"/>
    <col min="26" max="26" width="20.2851562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276</v>
      </c>
      <c r="C9" s="73" t="str">
        <f>IF('A. General Information'!G13="","",'A. General Information'!G13)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Summary'!$I5=0,"",IF((O80-O78)/'C. CDM Plan Summary'!$I5&gt;0.083,"True","False"))</f>
        <v/>
      </c>
      <c r="Q82" s="65" t="str">
        <f>IF('C. CDM Plan Summary'!$I5=0,"",IF((Q80-Q78)/'C. CDM Plan Summary'!$I5&gt;0.083,"True","False"))</f>
        <v/>
      </c>
      <c r="S82" s="65" t="str">
        <f>IF('C. CDM Plan Summary'!$I5=0,"",IF((S80-S78)/'C. CDM Plan Summary'!$I5&gt;0.083,"True","False"))</f>
        <v/>
      </c>
      <c r="U82" s="65" t="str">
        <f>IF('C. CDM Plan Summary'!$I5=0,"",IF((U80-U78)/'C. CDM Plan Summary'!$I5&gt;0.083,"True","False"))</f>
        <v/>
      </c>
      <c r="W82" s="65" t="str">
        <f>IF('C. CDM Plan Summary'!$I5=0,"",IF((W80-W78)/'C. CDM Plan Summary'!$I5&gt;0.083,"True","False"))</f>
        <v/>
      </c>
      <c r="Y82" s="65" t="str">
        <f>IF('C. CDM Plan Summary'!$I5=0,"",IF((Y80-Y78)/'C. CDM Plan Summary'!$I5&gt;0.083,"True","False"))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6" width="15.710937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277</v>
      </c>
      <c r="C9" s="73" t="str">
        <f>IF('A. General Information'!H13="","",'A. General Information'!H13)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Summary'!$J5=0,"",IF((O80-O78)/'C. CDM Plan Summary'!$J5&gt;0.083,"True","False"))</f>
        <v/>
      </c>
      <c r="Q82" s="65" t="str">
        <f>IF('C. CDM Plan Summary'!$J5=0,"",IF((Q80-Q78)/'C. CDM Plan Summary'!$J5&gt;0.083,"True","False"))</f>
        <v/>
      </c>
      <c r="S82" s="65" t="str">
        <f>IF('C. CDM Plan Summary'!$J5=0,"",IF((S80-S78)/'C. CDM Plan Summary'!$J5&gt;0.083,"True","False"))</f>
        <v/>
      </c>
      <c r="U82" s="65" t="str">
        <f>IF('C. CDM Plan Summary'!$J5=0,"",IF((U80-U78)/'C. CDM Plan Summary'!$J5&gt;0.083,"True","False"))</f>
        <v/>
      </c>
      <c r="W82" s="65" t="str">
        <f>IF('C. CDM Plan Summary'!$J5=0,"",IF((W80-W78)/'C. CDM Plan Summary'!$J5&gt;0.083,"True","False"))</f>
        <v/>
      </c>
      <c r="Y82" s="65" t="str">
        <f>IF('C. CDM Plan Summary'!$J5=0,"",IF((Y80-Y78)/'C. CDM Plan Summary'!$J5&gt;0.083,"True","False"))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6" width="15.710937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31"/>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29"/>
      <c r="N7" s="130"/>
      <c r="O7" s="130"/>
      <c r="P7" s="130"/>
      <c r="Q7" s="130"/>
      <c r="R7" s="130"/>
      <c r="S7" s="130"/>
      <c r="T7" s="130"/>
      <c r="U7" s="130"/>
      <c r="V7" s="130"/>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278</v>
      </c>
      <c r="C9" s="73" t="str">
        <f>IF('A. General Information'!I13="","",'A. General Information'!I13)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28"/>
      <c r="C77" s="128"/>
      <c r="D77" s="128"/>
      <c r="E77" s="128"/>
      <c r="F77" s="128"/>
      <c r="G77" s="128"/>
      <c r="H77" s="128"/>
      <c r="I77" s="128"/>
      <c r="J77" s="128"/>
      <c r="K77" s="128"/>
      <c r="L77" s="128"/>
      <c r="M77" s="128"/>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Summary'!$K5=0,"",IF((O80-O78)/'C. CDM Plan Summary'!$K5&gt;0.083,"True","False"))</f>
        <v/>
      </c>
      <c r="Q82" s="65" t="str">
        <f>IF('C. CDM Plan Summary'!$K5=0,"",IF((Q80-Q78)/'C. CDM Plan Summary'!$K5&gt;0.083,"True","False"))</f>
        <v/>
      </c>
      <c r="S82" s="65" t="str">
        <f>IF('C. CDM Plan Summary'!$K5=0,"",IF((S80-S78)/'C. CDM Plan Summary'!$K5&gt;0.083,"True","False"))</f>
        <v/>
      </c>
      <c r="U82" s="65" t="str">
        <f>IF('C. CDM Plan Summary'!$K5=0,"",IF((U80-U78)/'C. CDM Plan Summary'!$K5&gt;0.083,"True","False"))</f>
        <v/>
      </c>
      <c r="W82" s="65" t="str">
        <f>IF('C. CDM Plan Summary'!$K5=0,"",IF((W80-W78)/'C. CDM Plan Summary'!$K5&gt;0.083,"True","False"))</f>
        <v/>
      </c>
      <c r="Y82" s="65" t="str">
        <f>IF('C. CDM Plan Summary'!$K5=0,"",IF((Y80-Y78)/'C. CDM Plan Summary'!$K5&gt;0.083,"True","False"))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6" width="15.710937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291</v>
      </c>
      <c r="C9" s="73" t="str">
        <f>IF('A. General Information'!J13="","",'A. General Information'!J13)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Summary'!$L5=0,"",IF((O80-O78)/'C. CDM Plan Summary'!$L5&gt;0.083,"True","False"))</f>
        <v/>
      </c>
      <c r="Q82" s="65" t="str">
        <f>IF('C. CDM Plan Summary'!$L5=0,"",IF((Q80-Q78)/'C. CDM Plan Summary'!$L5&gt;0.083,"True","False"))</f>
        <v/>
      </c>
      <c r="S82" s="65" t="str">
        <f>IF('C. CDM Plan Summary'!$L5=0,"",IF((S80-S78)/'C. CDM Plan Summary'!$L5&gt;0.083,"True","False"))</f>
        <v/>
      </c>
      <c r="U82" s="65" t="str">
        <f>IF('C. CDM Plan Summary'!$L5=0,"",IF((U80-U78)/'C. CDM Plan Summary'!$L5&gt;0.083,"True","False"))</f>
        <v/>
      </c>
      <c r="W82" s="65" t="str">
        <f>IF('C. CDM Plan Summary'!$L5=0,"",IF((W80-W78)/'C. CDM Plan Summary'!$L5&gt;0.083,"True","False"))</f>
        <v/>
      </c>
      <c r="Y82" s="65" t="str">
        <f>IF('C. CDM Plan Summary'!$L5=0,"",IF((Y80-Y78)/'C. CDM Plan Summary'!$L5&gt;0.083,"True","False"))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6" width="15.710937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295</v>
      </c>
      <c r="C9" s="73" t="str">
        <f>IF('A. General Information'!K13="","",'A. General Information'!K13)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Summary'!$M5=0,"",IF((O80-O78)/'C. CDM Plan Summary'!$M5&gt;0.083,"True","False"))</f>
        <v/>
      </c>
      <c r="Q82" s="65" t="str">
        <f>IF('C. CDM Plan Summary'!$M5=0,"",IF((Q80-Q78)/'C. CDM Plan Summary'!$M5&gt;0.083,"True","False"))</f>
        <v/>
      </c>
      <c r="S82" s="65" t="str">
        <f>IF('C. CDM Plan Summary'!$M5=0,"",IF((S80-S78)/'C. CDM Plan Summary'!$M5&gt;0.083,"True","False"))</f>
        <v/>
      </c>
      <c r="U82" s="65" t="str">
        <f>IF('C. CDM Plan Summary'!$M5=0,"",IF((U80-U78)/'C. CDM Plan Summary'!$M5&gt;0.083,"True","False"))</f>
        <v/>
      </c>
      <c r="W82" s="65" t="str">
        <f>IF('C. CDM Plan Summary'!$M5=0,"",IF((W80-W78)/'C. CDM Plan Summary'!$M5&gt;0.083,"True","False"))</f>
        <v/>
      </c>
      <c r="Y82" s="65" t="str">
        <f>IF('C. CDM Plan Summary'!$M5=0,"",IF((Y80-Y78)/'C. CDM Plan Summary'!$M5&gt;0.083,"True","False"))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7" zoomScale="80" zoomScaleNormal="80" workbookViewId="0"/>
  </sheetViews>
  <sheetFormatPr defaultColWidth="9.140625" defaultRowHeight="15" x14ac:dyDescent="0.25"/>
  <cols>
    <col min="1" max="1" width="4.7109375" style="2" customWidth="1"/>
    <col min="2" max="2" width="21.85546875" style="2" customWidth="1"/>
    <col min="3" max="5" width="26.7109375" style="2" customWidth="1"/>
    <col min="6" max="6" width="23.28515625" style="2" customWidth="1"/>
    <col min="7" max="13" width="6.7109375" style="2" customWidth="1"/>
    <col min="14" max="14" width="16.28515625" style="2" customWidth="1"/>
    <col min="15" max="26" width="15.7109375" style="2" customWidth="1"/>
    <col min="27" max="27" width="19.28515625" style="2" customWidth="1"/>
    <col min="28" max="16384" width="9.140625" style="2"/>
  </cols>
  <sheetData>
    <row r="1" spans="1:27" ht="23.45" x14ac:dyDescent="0.45">
      <c r="A1" s="3" t="s">
        <v>224</v>
      </c>
      <c r="B1" s="3" t="s">
        <v>218</v>
      </c>
    </row>
    <row r="2" spans="1:27" ht="17.45" customHeight="1" x14ac:dyDescent="0.3">
      <c r="A2" s="95"/>
      <c r="B2" s="275"/>
      <c r="C2" s="275"/>
      <c r="D2" s="275"/>
      <c r="E2" s="275"/>
      <c r="F2" s="96"/>
      <c r="G2" s="114"/>
      <c r="H2" s="98"/>
      <c r="I2" s="98"/>
      <c r="J2" s="98"/>
      <c r="K2" s="98"/>
      <c r="L2" s="98"/>
      <c r="M2" s="98"/>
      <c r="N2" s="95"/>
      <c r="O2" s="95"/>
      <c r="P2" s="95"/>
      <c r="Q2" s="95"/>
      <c r="R2" s="95"/>
      <c r="S2" s="95"/>
      <c r="T2" s="95"/>
      <c r="U2" s="95"/>
      <c r="V2" s="95"/>
      <c r="W2" s="95"/>
      <c r="X2" s="95"/>
      <c r="Y2" s="95"/>
      <c r="Z2" s="95"/>
      <c r="AA2" s="95"/>
    </row>
    <row r="3" spans="1:27" ht="21.6" customHeight="1" x14ac:dyDescent="0.3">
      <c r="A3" s="95"/>
      <c r="B3" s="276" t="s">
        <v>142</v>
      </c>
      <c r="C3" s="277"/>
      <c r="D3" s="277"/>
      <c r="E3" s="277"/>
      <c r="F3" s="277"/>
      <c r="G3" s="277"/>
      <c r="H3" s="277"/>
      <c r="I3" s="277"/>
      <c r="J3" s="277"/>
      <c r="K3" s="277"/>
      <c r="L3" s="278"/>
      <c r="M3" s="95"/>
      <c r="N3" s="95"/>
      <c r="O3" s="95"/>
      <c r="P3" s="95"/>
      <c r="Q3" s="95"/>
      <c r="R3" s="95"/>
      <c r="S3" s="95"/>
      <c r="T3" s="95"/>
      <c r="U3" s="95"/>
      <c r="V3" s="95"/>
      <c r="W3" s="95"/>
      <c r="X3" s="95"/>
      <c r="Y3" s="95"/>
      <c r="Z3" s="95"/>
      <c r="AA3" s="95"/>
    </row>
    <row r="4" spans="1:27" ht="27.6" customHeight="1" x14ac:dyDescent="0.3">
      <c r="A4" s="95"/>
      <c r="B4" s="99" t="s">
        <v>160</v>
      </c>
      <c r="C4" s="279" t="s">
        <v>217</v>
      </c>
      <c r="D4" s="280"/>
      <c r="E4" s="280"/>
      <c r="F4" s="280"/>
      <c r="G4" s="280"/>
      <c r="H4" s="280"/>
      <c r="I4" s="280"/>
      <c r="J4" s="280"/>
      <c r="K4" s="280"/>
      <c r="L4" s="281"/>
      <c r="M4" s="282"/>
      <c r="N4" s="283"/>
      <c r="O4" s="283"/>
      <c r="P4" s="283"/>
      <c r="Q4" s="283"/>
      <c r="R4" s="283"/>
      <c r="S4" s="283"/>
      <c r="T4" s="283"/>
      <c r="U4" s="283"/>
      <c r="V4" s="283"/>
      <c r="W4" s="95"/>
      <c r="X4" s="95"/>
      <c r="Y4" s="95"/>
      <c r="Z4" s="95"/>
      <c r="AA4" s="95"/>
    </row>
    <row r="5" spans="1:27" ht="43.9" customHeight="1" x14ac:dyDescent="0.3">
      <c r="A5" s="95"/>
      <c r="B5" s="99" t="s">
        <v>161</v>
      </c>
      <c r="C5" s="280" t="s">
        <v>219</v>
      </c>
      <c r="D5" s="280"/>
      <c r="E5" s="280"/>
      <c r="F5" s="280"/>
      <c r="G5" s="280"/>
      <c r="H5" s="280"/>
      <c r="I5" s="280"/>
      <c r="J5" s="280"/>
      <c r="K5" s="280"/>
      <c r="L5" s="281"/>
      <c r="M5" s="282"/>
      <c r="N5" s="283"/>
      <c r="O5" s="283"/>
      <c r="P5" s="283"/>
      <c r="Q5" s="283"/>
      <c r="R5" s="283"/>
      <c r="S5" s="283"/>
      <c r="T5" s="283"/>
      <c r="U5" s="283"/>
      <c r="V5" s="283"/>
      <c r="W5" s="95"/>
      <c r="X5" s="95"/>
      <c r="Y5" s="95"/>
      <c r="Z5" s="95"/>
      <c r="AA5" s="95"/>
    </row>
    <row r="6" spans="1:27" ht="55.9" customHeight="1" x14ac:dyDescent="0.3">
      <c r="A6" s="95"/>
      <c r="B6" s="100" t="s">
        <v>162</v>
      </c>
      <c r="C6" s="251" t="s">
        <v>220</v>
      </c>
      <c r="D6" s="252"/>
      <c r="E6" s="252"/>
      <c r="F6" s="252"/>
      <c r="G6" s="252"/>
      <c r="H6" s="252"/>
      <c r="I6" s="252"/>
      <c r="J6" s="252"/>
      <c r="K6" s="252"/>
      <c r="L6" s="253"/>
      <c r="M6" s="254"/>
      <c r="N6" s="255"/>
      <c r="O6" s="255"/>
      <c r="P6" s="255"/>
      <c r="Q6" s="255"/>
      <c r="R6" s="255"/>
      <c r="S6" s="255"/>
      <c r="T6" s="255"/>
      <c r="U6" s="255"/>
      <c r="V6" s="255"/>
      <c r="W6" s="95"/>
      <c r="X6" s="95"/>
      <c r="Y6" s="95"/>
      <c r="Z6" s="95"/>
      <c r="AA6" s="95"/>
    </row>
    <row r="7" spans="1:27" ht="41.45" customHeight="1" x14ac:dyDescent="0.3">
      <c r="A7" s="95"/>
      <c r="B7" s="100" t="s">
        <v>170</v>
      </c>
      <c r="C7" s="256" t="s">
        <v>335</v>
      </c>
      <c r="D7" s="257"/>
      <c r="E7" s="257"/>
      <c r="F7" s="257"/>
      <c r="G7" s="257"/>
      <c r="H7" s="257"/>
      <c r="I7" s="257"/>
      <c r="J7" s="257"/>
      <c r="K7" s="257"/>
      <c r="L7" s="258"/>
      <c r="M7" s="115"/>
      <c r="N7" s="116"/>
      <c r="O7" s="116"/>
      <c r="P7" s="116"/>
      <c r="Q7" s="116"/>
      <c r="R7" s="116"/>
      <c r="S7" s="116"/>
      <c r="T7" s="116"/>
      <c r="U7" s="116"/>
      <c r="V7" s="116"/>
      <c r="W7" s="95"/>
      <c r="X7" s="95"/>
      <c r="Y7" s="95"/>
      <c r="Z7" s="95"/>
      <c r="AA7" s="95"/>
    </row>
    <row r="8" spans="1:27" ht="14.45" x14ac:dyDescent="0.3">
      <c r="A8" s="95"/>
      <c r="B8" s="95"/>
      <c r="C8" s="95"/>
      <c r="D8" s="95"/>
      <c r="E8" s="95"/>
      <c r="F8" s="95"/>
      <c r="G8" s="103"/>
      <c r="H8" s="95"/>
      <c r="I8" s="95"/>
      <c r="J8" s="95"/>
      <c r="K8" s="95"/>
      <c r="L8" s="95"/>
      <c r="M8" s="95"/>
      <c r="N8" s="95"/>
      <c r="O8" s="95"/>
      <c r="P8" s="95"/>
      <c r="Q8" s="95"/>
      <c r="R8" s="95"/>
      <c r="S8" s="95"/>
      <c r="T8" s="95"/>
      <c r="U8" s="95"/>
      <c r="V8" s="95"/>
      <c r="W8" s="95"/>
      <c r="X8" s="95"/>
      <c r="Y8" s="95"/>
      <c r="Z8" s="95"/>
      <c r="AA8" s="95"/>
    </row>
    <row r="9" spans="1:27" ht="18" x14ac:dyDescent="0.35">
      <c r="A9" s="95"/>
      <c r="B9" s="99" t="s">
        <v>296</v>
      </c>
      <c r="C9" s="73" t="str">
        <f>IF('A. General Information'!L13="","",'A. General Information'!L13)</f>
        <v/>
      </c>
      <c r="D9" s="104"/>
      <c r="E9" s="95"/>
      <c r="F9" s="95"/>
      <c r="G9" s="103"/>
      <c r="H9" s="95"/>
      <c r="I9" s="95"/>
      <c r="J9" s="95"/>
      <c r="K9" s="95"/>
      <c r="L9" s="95"/>
      <c r="M9" s="95"/>
      <c r="N9" s="95"/>
      <c r="O9" s="95"/>
      <c r="P9" s="95"/>
      <c r="Q9" s="95"/>
      <c r="R9" s="95"/>
      <c r="S9" s="95"/>
      <c r="T9" s="95"/>
      <c r="U9" s="95"/>
      <c r="V9" s="95"/>
      <c r="W9" s="95"/>
      <c r="X9" s="95"/>
      <c r="Y9" s="95"/>
      <c r="Z9" s="95"/>
      <c r="AA9" s="95"/>
    </row>
    <row r="10" spans="1:27" ht="14.45"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row>
    <row r="11" spans="1:27" ht="25.15" customHeight="1" x14ac:dyDescent="0.3">
      <c r="A11" s="95"/>
      <c r="B11" s="259" t="s">
        <v>143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7" ht="34.15" customHeight="1" x14ac:dyDescent="0.25">
      <c r="A12" s="95"/>
      <c r="B12" s="261" t="s">
        <v>10</v>
      </c>
      <c r="C12" s="264" t="s">
        <v>326</v>
      </c>
      <c r="D12" s="264" t="s">
        <v>327</v>
      </c>
      <c r="E12" s="264" t="s">
        <v>328</v>
      </c>
      <c r="F12" s="264" t="s">
        <v>282</v>
      </c>
      <c r="G12" s="261" t="s">
        <v>189</v>
      </c>
      <c r="H12" s="267"/>
      <c r="I12" s="267"/>
      <c r="J12" s="267"/>
      <c r="K12" s="267"/>
      <c r="L12" s="267"/>
      <c r="M12" s="268"/>
      <c r="N12" s="271" t="s">
        <v>221</v>
      </c>
      <c r="O12" s="272"/>
      <c r="P12" s="272"/>
      <c r="Q12" s="272"/>
      <c r="R12" s="272"/>
      <c r="S12" s="272"/>
      <c r="T12" s="272"/>
      <c r="U12" s="272"/>
      <c r="V12" s="272"/>
      <c r="W12" s="272"/>
      <c r="X12" s="272"/>
      <c r="Y12" s="272"/>
      <c r="Z12" s="272"/>
      <c r="AA12" s="272"/>
    </row>
    <row r="13" spans="1:27" ht="67.900000000000006" customHeight="1" x14ac:dyDescent="0.25">
      <c r="A13" s="95"/>
      <c r="B13" s="262"/>
      <c r="C13" s="265"/>
      <c r="D13" s="265"/>
      <c r="E13" s="265"/>
      <c r="F13" s="265"/>
      <c r="G13" s="263"/>
      <c r="H13" s="269"/>
      <c r="I13" s="269"/>
      <c r="J13" s="269"/>
      <c r="K13" s="269"/>
      <c r="L13" s="269"/>
      <c r="M13" s="270"/>
      <c r="N13" s="218">
        <v>2015</v>
      </c>
      <c r="O13" s="219"/>
      <c r="P13" s="273">
        <v>2016</v>
      </c>
      <c r="Q13" s="273"/>
      <c r="R13" s="218">
        <v>2017</v>
      </c>
      <c r="S13" s="219"/>
      <c r="T13" s="218">
        <v>2018</v>
      </c>
      <c r="U13" s="219"/>
      <c r="V13" s="218">
        <v>2019</v>
      </c>
      <c r="W13" s="219"/>
      <c r="X13" s="218">
        <v>2020</v>
      </c>
      <c r="Y13" s="219"/>
      <c r="Z13" s="222" t="s">
        <v>17</v>
      </c>
      <c r="AA13" s="223"/>
    </row>
    <row r="14" spans="1:27" ht="42" customHeight="1" x14ac:dyDescent="0.25">
      <c r="A14" s="95"/>
      <c r="B14" s="262"/>
      <c r="C14" s="265"/>
      <c r="D14" s="265"/>
      <c r="E14" s="265"/>
      <c r="F14" s="265"/>
      <c r="G14" s="238" t="s">
        <v>12</v>
      </c>
      <c r="H14" s="240" t="s">
        <v>13</v>
      </c>
      <c r="I14" s="238" t="s">
        <v>14</v>
      </c>
      <c r="J14" s="216" t="s">
        <v>186</v>
      </c>
      <c r="K14" s="216" t="s">
        <v>15</v>
      </c>
      <c r="L14" s="216" t="s">
        <v>184</v>
      </c>
      <c r="M14" s="216" t="s">
        <v>16</v>
      </c>
      <c r="N14" s="220"/>
      <c r="O14" s="221"/>
      <c r="P14" s="274"/>
      <c r="Q14" s="274"/>
      <c r="R14" s="220"/>
      <c r="S14" s="221"/>
      <c r="T14" s="220"/>
      <c r="U14" s="221"/>
      <c r="V14" s="220"/>
      <c r="W14" s="221"/>
      <c r="X14" s="220"/>
      <c r="Y14" s="221"/>
      <c r="Z14" s="224"/>
      <c r="AA14" s="225"/>
    </row>
    <row r="15" spans="1:27" ht="78" customHeight="1" x14ac:dyDescent="0.25">
      <c r="A15" s="95"/>
      <c r="B15" s="263"/>
      <c r="C15" s="266"/>
      <c r="D15" s="266"/>
      <c r="E15" s="266"/>
      <c r="F15" s="266"/>
      <c r="G15" s="239"/>
      <c r="H15" s="241"/>
      <c r="I15" s="239"/>
      <c r="J15" s="217"/>
      <c r="K15" s="217"/>
      <c r="L15" s="217"/>
      <c r="M15" s="217"/>
      <c r="N15" s="105" t="s">
        <v>163</v>
      </c>
      <c r="O15" s="105" t="s">
        <v>144</v>
      </c>
      <c r="P15" s="105" t="s">
        <v>163</v>
      </c>
      <c r="Q15" s="105" t="s">
        <v>144</v>
      </c>
      <c r="R15" s="105" t="s">
        <v>163</v>
      </c>
      <c r="S15" s="105" t="s">
        <v>144</v>
      </c>
      <c r="T15" s="105" t="s">
        <v>163</v>
      </c>
      <c r="U15" s="105" t="s">
        <v>144</v>
      </c>
      <c r="V15" s="105" t="s">
        <v>163</v>
      </c>
      <c r="W15" s="105" t="s">
        <v>144</v>
      </c>
      <c r="X15" s="105" t="s">
        <v>163</v>
      </c>
      <c r="Y15" s="105" t="s">
        <v>144</v>
      </c>
      <c r="Z15" s="105" t="s">
        <v>222</v>
      </c>
      <c r="AA15" s="105" t="s">
        <v>149</v>
      </c>
    </row>
    <row r="16" spans="1:27" ht="14.45" customHeight="1" x14ac:dyDescent="0.25">
      <c r="B16" s="229" t="s">
        <v>137</v>
      </c>
      <c r="C16" s="13"/>
      <c r="D16" s="50"/>
      <c r="E16" s="50"/>
      <c r="F16" s="112"/>
      <c r="G16" s="45"/>
      <c r="H16" s="45"/>
      <c r="I16" s="45"/>
      <c r="J16" s="45"/>
      <c r="K16" s="45"/>
      <c r="L16" s="45"/>
      <c r="M16" s="45"/>
      <c r="N16" s="58"/>
      <c r="O16" s="59"/>
      <c r="P16" s="58"/>
      <c r="Q16" s="59"/>
      <c r="R16" s="58"/>
      <c r="S16" s="59"/>
      <c r="T16" s="58"/>
      <c r="U16" s="59"/>
      <c r="V16" s="58"/>
      <c r="W16" s="59"/>
      <c r="X16" s="58"/>
      <c r="Y16" s="59"/>
      <c r="Z16" s="55" t="str">
        <f>IF(SUM(N16,P16,R16,T16,V16,X16)=0,"",SUM(N16,P16,R16,T16,V16,X16))</f>
        <v/>
      </c>
      <c r="AA16" s="61"/>
    </row>
    <row r="17" spans="2:27" ht="14.45" customHeight="1" x14ac:dyDescent="0.25">
      <c r="B17" s="230"/>
      <c r="C17" s="13"/>
      <c r="D17" s="50" t="s">
        <v>188</v>
      </c>
      <c r="E17" s="50"/>
      <c r="F17" s="112"/>
      <c r="G17" s="45"/>
      <c r="H17" s="45"/>
      <c r="I17" s="45"/>
      <c r="J17" s="45"/>
      <c r="K17" s="45"/>
      <c r="L17" s="45"/>
      <c r="M17" s="45"/>
      <c r="N17" s="58"/>
      <c r="O17" s="59"/>
      <c r="P17" s="58"/>
      <c r="Q17" s="59"/>
      <c r="R17" s="58"/>
      <c r="S17" s="59"/>
      <c r="T17" s="58"/>
      <c r="U17" s="59"/>
      <c r="V17" s="58"/>
      <c r="W17" s="59"/>
      <c r="X17" s="58"/>
      <c r="Y17" s="59"/>
      <c r="Z17" s="55" t="str">
        <f t="shared" ref="Z17:Z46" si="0">IF(SUM(N17,P17,R17,T17,V17,X17)=0,"",SUM(N17,P17,R17,T17,V17,X17))</f>
        <v/>
      </c>
      <c r="AA17" s="61"/>
    </row>
    <row r="18" spans="2:27" x14ac:dyDescent="0.25">
      <c r="B18" s="230"/>
      <c r="C18" s="13"/>
      <c r="D18" s="50"/>
      <c r="E18" s="50"/>
      <c r="F18" s="112"/>
      <c r="G18" s="45"/>
      <c r="H18" s="45"/>
      <c r="I18" s="45"/>
      <c r="J18" s="45"/>
      <c r="K18" s="45"/>
      <c r="L18" s="45"/>
      <c r="M18" s="45"/>
      <c r="N18" s="58"/>
      <c r="O18" s="59"/>
      <c r="P18" s="58"/>
      <c r="Q18" s="59"/>
      <c r="R18" s="58"/>
      <c r="S18" s="59"/>
      <c r="T18" s="58"/>
      <c r="U18" s="59"/>
      <c r="V18" s="58"/>
      <c r="W18" s="59"/>
      <c r="X18" s="58"/>
      <c r="Y18" s="59"/>
      <c r="Z18" s="55" t="str">
        <f t="shared" si="0"/>
        <v/>
      </c>
      <c r="AA18" s="61"/>
    </row>
    <row r="19" spans="2:27" x14ac:dyDescent="0.25">
      <c r="B19" s="230"/>
      <c r="C19" s="13"/>
      <c r="D19" s="50"/>
      <c r="E19" s="50"/>
      <c r="F19" s="112"/>
      <c r="G19" s="45"/>
      <c r="H19" s="45"/>
      <c r="I19" s="45"/>
      <c r="J19" s="45"/>
      <c r="K19" s="45"/>
      <c r="L19" s="45"/>
      <c r="M19" s="45"/>
      <c r="N19" s="58"/>
      <c r="O19" s="59"/>
      <c r="P19" s="58"/>
      <c r="Q19" s="59"/>
      <c r="R19" s="58"/>
      <c r="S19" s="59"/>
      <c r="T19" s="58"/>
      <c r="U19" s="59"/>
      <c r="V19" s="58"/>
      <c r="W19" s="59"/>
      <c r="X19" s="58"/>
      <c r="Y19" s="59"/>
      <c r="Z19" s="55" t="str">
        <f t="shared" si="0"/>
        <v/>
      </c>
      <c r="AA19" s="61"/>
    </row>
    <row r="20" spans="2:27" x14ac:dyDescent="0.25">
      <c r="B20" s="230"/>
      <c r="C20" s="13"/>
      <c r="D20" s="50"/>
      <c r="E20" s="50"/>
      <c r="F20" s="112"/>
      <c r="G20" s="45"/>
      <c r="H20" s="45"/>
      <c r="I20" s="45"/>
      <c r="J20" s="45"/>
      <c r="K20" s="45"/>
      <c r="L20" s="45"/>
      <c r="M20" s="45"/>
      <c r="N20" s="58"/>
      <c r="O20" s="59"/>
      <c r="P20" s="58"/>
      <c r="Q20" s="59"/>
      <c r="R20" s="58"/>
      <c r="S20" s="59"/>
      <c r="T20" s="58"/>
      <c r="U20" s="59"/>
      <c r="V20" s="58"/>
      <c r="W20" s="59"/>
      <c r="X20" s="58"/>
      <c r="Y20" s="59"/>
      <c r="Z20" s="55" t="str">
        <f t="shared" si="0"/>
        <v/>
      </c>
      <c r="AA20" s="61"/>
    </row>
    <row r="21" spans="2:27" x14ac:dyDescent="0.25">
      <c r="B21" s="230"/>
      <c r="C21" s="13"/>
      <c r="D21" s="50"/>
      <c r="E21" s="50"/>
      <c r="F21" s="112"/>
      <c r="G21" s="45"/>
      <c r="H21" s="45"/>
      <c r="I21" s="45"/>
      <c r="J21" s="45"/>
      <c r="K21" s="45"/>
      <c r="L21" s="45"/>
      <c r="M21" s="45"/>
      <c r="N21" s="58"/>
      <c r="O21" s="59"/>
      <c r="P21" s="58"/>
      <c r="Q21" s="59"/>
      <c r="R21" s="58"/>
      <c r="S21" s="59"/>
      <c r="T21" s="58"/>
      <c r="U21" s="59"/>
      <c r="V21" s="58"/>
      <c r="W21" s="59"/>
      <c r="X21" s="58"/>
      <c r="Y21" s="59"/>
      <c r="Z21" s="55" t="str">
        <f t="shared" si="0"/>
        <v/>
      </c>
      <c r="AA21" s="61"/>
    </row>
    <row r="22" spans="2:27" x14ac:dyDescent="0.25">
      <c r="B22" s="230"/>
      <c r="C22" s="13"/>
      <c r="D22" s="50"/>
      <c r="E22" s="50"/>
      <c r="F22" s="112"/>
      <c r="G22" s="45"/>
      <c r="H22" s="45"/>
      <c r="I22" s="45"/>
      <c r="J22" s="45"/>
      <c r="K22" s="45"/>
      <c r="L22" s="45"/>
      <c r="M22" s="45"/>
      <c r="N22" s="58"/>
      <c r="O22" s="59"/>
      <c r="P22" s="58"/>
      <c r="Q22" s="59"/>
      <c r="R22" s="58"/>
      <c r="S22" s="59"/>
      <c r="T22" s="58"/>
      <c r="U22" s="59"/>
      <c r="V22" s="58"/>
      <c r="W22" s="59"/>
      <c r="X22" s="58"/>
      <c r="Y22" s="59"/>
      <c r="Z22" s="55" t="str">
        <f t="shared" si="0"/>
        <v/>
      </c>
      <c r="AA22" s="61"/>
    </row>
    <row r="23" spans="2:27" x14ac:dyDescent="0.25">
      <c r="B23" s="230"/>
      <c r="C23" s="13"/>
      <c r="D23" s="50"/>
      <c r="E23" s="50"/>
      <c r="F23" s="112"/>
      <c r="G23" s="45"/>
      <c r="H23" s="45"/>
      <c r="I23" s="45"/>
      <c r="J23" s="45"/>
      <c r="K23" s="45"/>
      <c r="L23" s="45"/>
      <c r="M23" s="45"/>
      <c r="N23" s="58"/>
      <c r="O23" s="59"/>
      <c r="P23" s="58"/>
      <c r="Q23" s="59"/>
      <c r="R23" s="58"/>
      <c r="S23" s="59"/>
      <c r="T23" s="58"/>
      <c r="U23" s="59"/>
      <c r="V23" s="58"/>
      <c r="W23" s="59"/>
      <c r="X23" s="58"/>
      <c r="Y23" s="59"/>
      <c r="Z23" s="55" t="str">
        <f t="shared" si="0"/>
        <v/>
      </c>
      <c r="AA23" s="61"/>
    </row>
    <row r="24" spans="2:27" x14ac:dyDescent="0.25">
      <c r="B24" s="230"/>
      <c r="C24" s="13"/>
      <c r="D24" s="50"/>
      <c r="E24" s="50"/>
      <c r="F24" s="112"/>
      <c r="G24" s="45"/>
      <c r="H24" s="45"/>
      <c r="I24" s="45"/>
      <c r="J24" s="45"/>
      <c r="K24" s="45"/>
      <c r="L24" s="45"/>
      <c r="M24" s="45"/>
      <c r="N24" s="58"/>
      <c r="O24" s="59"/>
      <c r="P24" s="58"/>
      <c r="Q24" s="59"/>
      <c r="R24" s="58"/>
      <c r="S24" s="59"/>
      <c r="T24" s="58"/>
      <c r="U24" s="59"/>
      <c r="V24" s="58"/>
      <c r="W24" s="59"/>
      <c r="X24" s="58"/>
      <c r="Y24" s="59"/>
      <c r="Z24" s="55" t="str">
        <f t="shared" si="0"/>
        <v/>
      </c>
      <c r="AA24" s="61"/>
    </row>
    <row r="25" spans="2:27" x14ac:dyDescent="0.25">
      <c r="B25" s="230"/>
      <c r="C25" s="13"/>
      <c r="D25" s="50"/>
      <c r="E25" s="50"/>
      <c r="F25" s="112"/>
      <c r="G25" s="45"/>
      <c r="H25" s="45"/>
      <c r="I25" s="45"/>
      <c r="J25" s="45"/>
      <c r="K25" s="45"/>
      <c r="L25" s="45"/>
      <c r="M25" s="45"/>
      <c r="N25" s="58"/>
      <c r="O25" s="59"/>
      <c r="P25" s="58"/>
      <c r="Q25" s="59"/>
      <c r="R25" s="58"/>
      <c r="S25" s="59"/>
      <c r="T25" s="58"/>
      <c r="U25" s="59"/>
      <c r="V25" s="58"/>
      <c r="W25" s="59"/>
      <c r="X25" s="58"/>
      <c r="Y25" s="59"/>
      <c r="Z25" s="55" t="str">
        <f t="shared" si="0"/>
        <v/>
      </c>
      <c r="AA25" s="61"/>
    </row>
    <row r="26" spans="2:27" x14ac:dyDescent="0.25">
      <c r="B26" s="230"/>
      <c r="C26" s="13"/>
      <c r="D26" s="50"/>
      <c r="E26" s="50"/>
      <c r="F26" s="112"/>
      <c r="G26" s="45"/>
      <c r="H26" s="45"/>
      <c r="I26" s="45"/>
      <c r="J26" s="45"/>
      <c r="K26" s="45"/>
      <c r="L26" s="45"/>
      <c r="M26" s="45"/>
      <c r="N26" s="58"/>
      <c r="O26" s="59"/>
      <c r="P26" s="58"/>
      <c r="Q26" s="59"/>
      <c r="R26" s="58"/>
      <c r="S26" s="59"/>
      <c r="T26" s="58"/>
      <c r="U26" s="59"/>
      <c r="V26" s="58"/>
      <c r="W26" s="59"/>
      <c r="X26" s="58"/>
      <c r="Y26" s="59"/>
      <c r="Z26" s="55" t="str">
        <f t="shared" si="0"/>
        <v/>
      </c>
      <c r="AA26" s="61"/>
    </row>
    <row r="27" spans="2:27" x14ac:dyDescent="0.25">
      <c r="B27" s="230"/>
      <c r="C27" s="13"/>
      <c r="D27" s="50"/>
      <c r="E27" s="50"/>
      <c r="F27" s="112"/>
      <c r="G27" s="45"/>
      <c r="H27" s="45"/>
      <c r="I27" s="45"/>
      <c r="J27" s="45"/>
      <c r="K27" s="45"/>
      <c r="L27" s="45"/>
      <c r="M27" s="45"/>
      <c r="N27" s="58"/>
      <c r="O27" s="59"/>
      <c r="P27" s="58"/>
      <c r="Q27" s="59"/>
      <c r="R27" s="58"/>
      <c r="S27" s="59"/>
      <c r="T27" s="58"/>
      <c r="U27" s="59"/>
      <c r="V27" s="58"/>
      <c r="W27" s="59"/>
      <c r="X27" s="58"/>
      <c r="Y27" s="59"/>
      <c r="Z27" s="55" t="str">
        <f t="shared" si="0"/>
        <v/>
      </c>
      <c r="AA27" s="61"/>
    </row>
    <row r="28" spans="2:27" x14ac:dyDescent="0.25">
      <c r="B28" s="230"/>
      <c r="C28" s="13"/>
      <c r="D28" s="50"/>
      <c r="E28" s="50"/>
      <c r="F28" s="112"/>
      <c r="G28" s="45"/>
      <c r="H28" s="45"/>
      <c r="I28" s="45"/>
      <c r="J28" s="45"/>
      <c r="K28" s="45"/>
      <c r="L28" s="45"/>
      <c r="M28" s="45"/>
      <c r="N28" s="58"/>
      <c r="O28" s="59"/>
      <c r="P28" s="58"/>
      <c r="Q28" s="59"/>
      <c r="R28" s="58"/>
      <c r="S28" s="59"/>
      <c r="T28" s="58"/>
      <c r="U28" s="59"/>
      <c r="V28" s="58"/>
      <c r="W28" s="59"/>
      <c r="X28" s="58"/>
      <c r="Y28" s="59"/>
      <c r="Z28" s="55" t="str">
        <f t="shared" si="0"/>
        <v/>
      </c>
      <c r="AA28" s="61"/>
    </row>
    <row r="29" spans="2:27" x14ac:dyDescent="0.25">
      <c r="B29" s="230"/>
      <c r="C29" s="13"/>
      <c r="D29" s="50"/>
      <c r="E29" s="50"/>
      <c r="F29" s="112"/>
      <c r="G29" s="45"/>
      <c r="H29" s="45"/>
      <c r="I29" s="45"/>
      <c r="J29" s="45"/>
      <c r="K29" s="45"/>
      <c r="L29" s="45"/>
      <c r="M29" s="45"/>
      <c r="N29" s="58"/>
      <c r="O29" s="59"/>
      <c r="P29" s="58"/>
      <c r="Q29" s="59"/>
      <c r="R29" s="58"/>
      <c r="S29" s="59"/>
      <c r="T29" s="58"/>
      <c r="U29" s="59"/>
      <c r="V29" s="58"/>
      <c r="W29" s="59"/>
      <c r="X29" s="58"/>
      <c r="Y29" s="59"/>
      <c r="Z29" s="55" t="str">
        <f t="shared" si="0"/>
        <v/>
      </c>
      <c r="AA29" s="61"/>
    </row>
    <row r="30" spans="2:27" x14ac:dyDescent="0.25">
      <c r="B30" s="230"/>
      <c r="C30" s="13"/>
      <c r="D30" s="50"/>
      <c r="E30" s="50"/>
      <c r="F30" s="112"/>
      <c r="G30" s="45"/>
      <c r="H30" s="45"/>
      <c r="I30" s="45"/>
      <c r="J30" s="45"/>
      <c r="K30" s="45"/>
      <c r="L30" s="45"/>
      <c r="M30" s="45"/>
      <c r="N30" s="58"/>
      <c r="O30" s="59"/>
      <c r="P30" s="58"/>
      <c r="Q30" s="59"/>
      <c r="R30" s="58"/>
      <c r="S30" s="59"/>
      <c r="T30" s="58"/>
      <c r="U30" s="59"/>
      <c r="V30" s="58"/>
      <c r="W30" s="59"/>
      <c r="X30" s="58"/>
      <c r="Y30" s="59"/>
      <c r="Z30" s="55" t="str">
        <f t="shared" si="0"/>
        <v/>
      </c>
      <c r="AA30" s="61"/>
    </row>
    <row r="31" spans="2:27" x14ac:dyDescent="0.25">
      <c r="B31" s="230"/>
      <c r="C31" s="13"/>
      <c r="D31" s="50"/>
      <c r="E31" s="50"/>
      <c r="F31" s="112"/>
      <c r="G31" s="45"/>
      <c r="H31" s="45"/>
      <c r="I31" s="45"/>
      <c r="J31" s="45"/>
      <c r="K31" s="45"/>
      <c r="L31" s="45"/>
      <c r="M31" s="45"/>
      <c r="N31" s="58"/>
      <c r="O31" s="59"/>
      <c r="P31" s="58"/>
      <c r="Q31" s="59"/>
      <c r="R31" s="58"/>
      <c r="S31" s="59"/>
      <c r="T31" s="58"/>
      <c r="U31" s="59"/>
      <c r="V31" s="58"/>
      <c r="W31" s="59"/>
      <c r="X31" s="58"/>
      <c r="Y31" s="59"/>
      <c r="Z31" s="55" t="str">
        <f t="shared" si="0"/>
        <v/>
      </c>
      <c r="AA31" s="61"/>
    </row>
    <row r="32" spans="2:27" x14ac:dyDescent="0.25">
      <c r="B32" s="230"/>
      <c r="C32" s="13"/>
      <c r="D32" s="50"/>
      <c r="E32" s="50"/>
      <c r="F32" s="112"/>
      <c r="G32" s="45"/>
      <c r="H32" s="45"/>
      <c r="I32" s="45"/>
      <c r="J32" s="45"/>
      <c r="K32" s="45"/>
      <c r="L32" s="45"/>
      <c r="M32" s="45"/>
      <c r="N32" s="58"/>
      <c r="O32" s="59"/>
      <c r="P32" s="58"/>
      <c r="Q32" s="59"/>
      <c r="R32" s="58"/>
      <c r="S32" s="59"/>
      <c r="T32" s="58"/>
      <c r="U32" s="59"/>
      <c r="V32" s="58"/>
      <c r="W32" s="59"/>
      <c r="X32" s="58"/>
      <c r="Y32" s="59"/>
      <c r="Z32" s="55" t="str">
        <f t="shared" si="0"/>
        <v/>
      </c>
      <c r="AA32" s="61"/>
    </row>
    <row r="33" spans="2:27" x14ac:dyDescent="0.25">
      <c r="B33" s="230"/>
      <c r="C33" s="13"/>
      <c r="D33" s="50"/>
      <c r="E33" s="50"/>
      <c r="F33" s="112"/>
      <c r="G33" s="45"/>
      <c r="H33" s="45"/>
      <c r="I33" s="45"/>
      <c r="J33" s="45"/>
      <c r="K33" s="45"/>
      <c r="L33" s="45"/>
      <c r="M33" s="45"/>
      <c r="N33" s="58"/>
      <c r="O33" s="59"/>
      <c r="P33" s="58"/>
      <c r="Q33" s="59"/>
      <c r="R33" s="58"/>
      <c r="S33" s="59"/>
      <c r="T33" s="58"/>
      <c r="U33" s="59"/>
      <c r="V33" s="58"/>
      <c r="W33" s="59"/>
      <c r="X33" s="58"/>
      <c r="Y33" s="59"/>
      <c r="Z33" s="55" t="str">
        <f t="shared" si="0"/>
        <v/>
      </c>
      <c r="AA33" s="61"/>
    </row>
    <row r="34" spans="2:27" x14ac:dyDescent="0.25">
      <c r="B34" s="230"/>
      <c r="C34" s="13"/>
      <c r="D34" s="50"/>
      <c r="E34" s="50"/>
      <c r="F34" s="112"/>
      <c r="G34" s="45"/>
      <c r="H34" s="45"/>
      <c r="I34" s="45"/>
      <c r="J34" s="45"/>
      <c r="K34" s="45"/>
      <c r="L34" s="45"/>
      <c r="M34" s="45"/>
      <c r="N34" s="58"/>
      <c r="O34" s="59"/>
      <c r="P34" s="58"/>
      <c r="Q34" s="59"/>
      <c r="R34" s="58"/>
      <c r="S34" s="59"/>
      <c r="T34" s="58"/>
      <c r="U34" s="59"/>
      <c r="V34" s="58"/>
      <c r="W34" s="59"/>
      <c r="X34" s="58"/>
      <c r="Y34" s="59"/>
      <c r="Z34" s="55" t="str">
        <f t="shared" si="0"/>
        <v/>
      </c>
      <c r="AA34" s="61"/>
    </row>
    <row r="35" spans="2:27" x14ac:dyDescent="0.25">
      <c r="B35" s="230"/>
      <c r="C35" s="13"/>
      <c r="D35" s="50"/>
      <c r="E35" s="50"/>
      <c r="F35" s="112"/>
      <c r="G35" s="45"/>
      <c r="H35" s="45"/>
      <c r="I35" s="45"/>
      <c r="J35" s="45"/>
      <c r="K35" s="45"/>
      <c r="L35" s="45"/>
      <c r="M35" s="45"/>
      <c r="N35" s="58"/>
      <c r="O35" s="59"/>
      <c r="P35" s="58"/>
      <c r="Q35" s="59"/>
      <c r="R35" s="58"/>
      <c r="S35" s="59"/>
      <c r="T35" s="58"/>
      <c r="U35" s="59"/>
      <c r="V35" s="58"/>
      <c r="W35" s="59"/>
      <c r="X35" s="58"/>
      <c r="Y35" s="59"/>
      <c r="Z35" s="55" t="str">
        <f t="shared" si="0"/>
        <v/>
      </c>
      <c r="AA35" s="61"/>
    </row>
    <row r="36" spans="2:27" x14ac:dyDescent="0.25">
      <c r="B36" s="230"/>
      <c r="C36" s="13"/>
      <c r="D36" s="50"/>
      <c r="E36" s="50"/>
      <c r="F36" s="112"/>
      <c r="G36" s="45"/>
      <c r="H36" s="45"/>
      <c r="I36" s="45"/>
      <c r="J36" s="45"/>
      <c r="K36" s="45"/>
      <c r="L36" s="45"/>
      <c r="M36" s="45"/>
      <c r="N36" s="58"/>
      <c r="O36" s="59"/>
      <c r="P36" s="58"/>
      <c r="Q36" s="59"/>
      <c r="R36" s="58"/>
      <c r="S36" s="59"/>
      <c r="T36" s="58"/>
      <c r="U36" s="59"/>
      <c r="V36" s="58"/>
      <c r="W36" s="59"/>
      <c r="X36" s="58"/>
      <c r="Y36" s="59"/>
      <c r="Z36" s="55" t="str">
        <f t="shared" si="0"/>
        <v/>
      </c>
      <c r="AA36" s="61"/>
    </row>
    <row r="37" spans="2:27" x14ac:dyDescent="0.25">
      <c r="B37" s="230"/>
      <c r="C37" s="13"/>
      <c r="D37" s="50"/>
      <c r="E37" s="50"/>
      <c r="F37" s="112"/>
      <c r="G37" s="45"/>
      <c r="H37" s="45"/>
      <c r="I37" s="45"/>
      <c r="J37" s="45"/>
      <c r="K37" s="45"/>
      <c r="L37" s="45"/>
      <c r="M37" s="45"/>
      <c r="N37" s="58"/>
      <c r="O37" s="59"/>
      <c r="P37" s="58"/>
      <c r="Q37" s="59"/>
      <c r="R37" s="58"/>
      <c r="S37" s="59"/>
      <c r="T37" s="58"/>
      <c r="U37" s="59"/>
      <c r="V37" s="58"/>
      <c r="W37" s="59"/>
      <c r="X37" s="58"/>
      <c r="Y37" s="59"/>
      <c r="Z37" s="55" t="str">
        <f t="shared" si="0"/>
        <v/>
      </c>
      <c r="AA37" s="61"/>
    </row>
    <row r="38" spans="2:27" x14ac:dyDescent="0.25">
      <c r="B38" s="230"/>
      <c r="C38" s="13"/>
      <c r="D38" s="50"/>
      <c r="E38" s="50"/>
      <c r="F38" s="112"/>
      <c r="G38" s="45"/>
      <c r="H38" s="45"/>
      <c r="I38" s="45"/>
      <c r="J38" s="45"/>
      <c r="K38" s="45"/>
      <c r="L38" s="45"/>
      <c r="M38" s="45"/>
      <c r="N38" s="58"/>
      <c r="O38" s="59"/>
      <c r="P38" s="58"/>
      <c r="Q38" s="59"/>
      <c r="R38" s="58"/>
      <c r="S38" s="59"/>
      <c r="T38" s="58"/>
      <c r="U38" s="59"/>
      <c r="V38" s="58"/>
      <c r="W38" s="59"/>
      <c r="X38" s="58"/>
      <c r="Y38" s="59"/>
      <c r="Z38" s="55" t="str">
        <f t="shared" si="0"/>
        <v/>
      </c>
      <c r="AA38" s="61"/>
    </row>
    <row r="39" spans="2:27" x14ac:dyDescent="0.25">
      <c r="B39" s="230"/>
      <c r="C39" s="13"/>
      <c r="D39" s="50"/>
      <c r="E39" s="50"/>
      <c r="F39" s="112"/>
      <c r="G39" s="45"/>
      <c r="H39" s="45"/>
      <c r="I39" s="45"/>
      <c r="J39" s="45"/>
      <c r="K39" s="45"/>
      <c r="L39" s="45"/>
      <c r="M39" s="45"/>
      <c r="N39" s="58"/>
      <c r="O39" s="59"/>
      <c r="P39" s="58"/>
      <c r="Q39" s="59"/>
      <c r="R39" s="58"/>
      <c r="S39" s="59"/>
      <c r="T39" s="58"/>
      <c r="U39" s="59"/>
      <c r="V39" s="58"/>
      <c r="W39" s="59"/>
      <c r="X39" s="58"/>
      <c r="Y39" s="59"/>
      <c r="Z39" s="55" t="str">
        <f t="shared" si="0"/>
        <v/>
      </c>
      <c r="AA39" s="61"/>
    </row>
    <row r="40" spans="2:27" x14ac:dyDescent="0.25">
      <c r="B40" s="230"/>
      <c r="C40" s="13"/>
      <c r="D40" s="50"/>
      <c r="E40" s="50"/>
      <c r="F40" s="112"/>
      <c r="G40" s="45"/>
      <c r="H40" s="45"/>
      <c r="I40" s="45"/>
      <c r="J40" s="45"/>
      <c r="K40" s="45"/>
      <c r="L40" s="45"/>
      <c r="M40" s="45"/>
      <c r="N40" s="58"/>
      <c r="O40" s="59"/>
      <c r="P40" s="58"/>
      <c r="Q40" s="59"/>
      <c r="R40" s="58"/>
      <c r="S40" s="59"/>
      <c r="T40" s="58"/>
      <c r="U40" s="59"/>
      <c r="V40" s="58"/>
      <c r="W40" s="59"/>
      <c r="X40" s="58"/>
      <c r="Y40" s="59"/>
      <c r="Z40" s="55" t="str">
        <f t="shared" si="0"/>
        <v/>
      </c>
      <c r="AA40" s="61"/>
    </row>
    <row r="41" spans="2:27" x14ac:dyDescent="0.25">
      <c r="B41" s="230"/>
      <c r="C41" s="13"/>
      <c r="D41" s="50"/>
      <c r="E41" s="50"/>
      <c r="F41" s="112"/>
      <c r="G41" s="45"/>
      <c r="H41" s="45"/>
      <c r="I41" s="45"/>
      <c r="J41" s="45"/>
      <c r="K41" s="45"/>
      <c r="L41" s="45"/>
      <c r="M41" s="45"/>
      <c r="N41" s="58"/>
      <c r="O41" s="59"/>
      <c r="P41" s="58"/>
      <c r="Q41" s="59"/>
      <c r="R41" s="58"/>
      <c r="S41" s="59"/>
      <c r="T41" s="58"/>
      <c r="U41" s="59"/>
      <c r="V41" s="58"/>
      <c r="W41" s="59"/>
      <c r="X41" s="58"/>
      <c r="Y41" s="59"/>
      <c r="Z41" s="55" t="str">
        <f t="shared" si="0"/>
        <v/>
      </c>
      <c r="AA41" s="61"/>
    </row>
    <row r="42" spans="2:27" x14ac:dyDescent="0.25">
      <c r="B42" s="230"/>
      <c r="C42" s="13"/>
      <c r="D42" s="50"/>
      <c r="E42" s="50"/>
      <c r="F42" s="112"/>
      <c r="G42" s="45"/>
      <c r="H42" s="45"/>
      <c r="I42" s="45"/>
      <c r="J42" s="45"/>
      <c r="K42" s="45"/>
      <c r="L42" s="45"/>
      <c r="M42" s="45"/>
      <c r="N42" s="58"/>
      <c r="O42" s="59"/>
      <c r="P42" s="58"/>
      <c r="Q42" s="59"/>
      <c r="R42" s="58"/>
      <c r="S42" s="59"/>
      <c r="T42" s="58"/>
      <c r="U42" s="59"/>
      <c r="V42" s="58"/>
      <c r="W42" s="59"/>
      <c r="X42" s="58"/>
      <c r="Y42" s="59"/>
      <c r="Z42" s="55" t="str">
        <f t="shared" si="0"/>
        <v/>
      </c>
      <c r="AA42" s="61"/>
    </row>
    <row r="43" spans="2:27" x14ac:dyDescent="0.25">
      <c r="B43" s="230"/>
      <c r="C43" s="13"/>
      <c r="D43" s="50"/>
      <c r="E43" s="50"/>
      <c r="F43" s="112"/>
      <c r="G43" s="45"/>
      <c r="H43" s="45"/>
      <c r="I43" s="45"/>
      <c r="J43" s="45"/>
      <c r="K43" s="45"/>
      <c r="L43" s="45"/>
      <c r="M43" s="45"/>
      <c r="N43" s="58"/>
      <c r="O43" s="59"/>
      <c r="P43" s="58"/>
      <c r="Q43" s="59"/>
      <c r="R43" s="58"/>
      <c r="S43" s="59"/>
      <c r="T43" s="58"/>
      <c r="U43" s="59"/>
      <c r="V43" s="58"/>
      <c r="W43" s="59"/>
      <c r="X43" s="58"/>
      <c r="Y43" s="59"/>
      <c r="Z43" s="55" t="str">
        <f t="shared" si="0"/>
        <v/>
      </c>
      <c r="AA43" s="61"/>
    </row>
    <row r="44" spans="2:27" x14ac:dyDescent="0.25">
      <c r="B44" s="230"/>
      <c r="C44" s="13"/>
      <c r="D44" s="50"/>
      <c r="E44" s="50"/>
      <c r="F44" s="112"/>
      <c r="G44" s="45"/>
      <c r="H44" s="45"/>
      <c r="I44" s="45"/>
      <c r="J44" s="45"/>
      <c r="K44" s="45"/>
      <c r="L44" s="45"/>
      <c r="M44" s="45"/>
      <c r="N44" s="58"/>
      <c r="O44" s="59"/>
      <c r="P44" s="58"/>
      <c r="Q44" s="59"/>
      <c r="R44" s="58"/>
      <c r="S44" s="59"/>
      <c r="T44" s="58"/>
      <c r="U44" s="59"/>
      <c r="V44" s="58"/>
      <c r="W44" s="59"/>
      <c r="X44" s="58"/>
      <c r="Y44" s="59"/>
      <c r="Z44" s="55" t="str">
        <f t="shared" si="0"/>
        <v/>
      </c>
      <c r="AA44" s="61"/>
    </row>
    <row r="45" spans="2:27" x14ac:dyDescent="0.25">
      <c r="B45" s="230"/>
      <c r="C45" s="13"/>
      <c r="D45" s="50"/>
      <c r="E45" s="50"/>
      <c r="F45" s="112"/>
      <c r="G45" s="45"/>
      <c r="H45" s="45"/>
      <c r="I45" s="45"/>
      <c r="J45" s="45"/>
      <c r="K45" s="45"/>
      <c r="L45" s="45"/>
      <c r="M45" s="45"/>
      <c r="N45" s="58"/>
      <c r="O45" s="59"/>
      <c r="P45" s="58"/>
      <c r="Q45" s="59"/>
      <c r="R45" s="58"/>
      <c r="S45" s="59"/>
      <c r="T45" s="58"/>
      <c r="U45" s="59"/>
      <c r="V45" s="58"/>
      <c r="W45" s="59"/>
      <c r="X45" s="58"/>
      <c r="Y45" s="59"/>
      <c r="Z45" s="55" t="str">
        <f t="shared" si="0"/>
        <v/>
      </c>
      <c r="AA45" s="61"/>
    </row>
    <row r="46" spans="2:27" x14ac:dyDescent="0.25">
      <c r="B46" s="231"/>
      <c r="C46" s="13"/>
      <c r="D46" s="50"/>
      <c r="E46" s="50"/>
      <c r="F46" s="112"/>
      <c r="G46" s="45"/>
      <c r="H46" s="45"/>
      <c r="I46" s="45"/>
      <c r="J46" s="45"/>
      <c r="K46" s="45"/>
      <c r="L46" s="45"/>
      <c r="M46" s="45"/>
      <c r="N46" s="58"/>
      <c r="O46" s="59"/>
      <c r="P46" s="58"/>
      <c r="Q46" s="59"/>
      <c r="R46" s="58"/>
      <c r="S46" s="59"/>
      <c r="T46" s="58"/>
      <c r="U46" s="59"/>
      <c r="V46" s="58"/>
      <c r="W46" s="59"/>
      <c r="X46" s="58"/>
      <c r="Y46" s="59"/>
      <c r="Z46" s="55" t="str">
        <f t="shared" si="0"/>
        <v/>
      </c>
      <c r="AA46" s="61"/>
    </row>
    <row r="47" spans="2:27" ht="22.9" customHeight="1" x14ac:dyDescent="0.25">
      <c r="B47" s="106" t="s">
        <v>145</v>
      </c>
      <c r="C47" s="31"/>
      <c r="D47" s="31"/>
      <c r="E47" s="31"/>
      <c r="F47" s="31"/>
      <c r="G47" s="31"/>
      <c r="H47" s="31"/>
      <c r="I47" s="31"/>
      <c r="J47" s="31"/>
      <c r="K47" s="31"/>
      <c r="L47" s="31"/>
      <c r="M47" s="32"/>
      <c r="N47" s="55">
        <f>SUM(N16:N46)</f>
        <v>0</v>
      </c>
      <c r="O47" s="60">
        <f>SUM(O16:O46)</f>
        <v>0</v>
      </c>
      <c r="P47" s="55">
        <f>SUM(P16:P46)</f>
        <v>0</v>
      </c>
      <c r="Q47" s="60">
        <f t="shared" ref="Q47:AA47" si="1">SUM(Q16:Q46)</f>
        <v>0</v>
      </c>
      <c r="R47" s="55">
        <f>SUM(R16:R46)</f>
        <v>0</v>
      </c>
      <c r="S47" s="60">
        <f t="shared" si="1"/>
        <v>0</v>
      </c>
      <c r="T47" s="55">
        <f t="shared" si="1"/>
        <v>0</v>
      </c>
      <c r="U47" s="60">
        <f t="shared" si="1"/>
        <v>0</v>
      </c>
      <c r="V47" s="55">
        <f t="shared" si="1"/>
        <v>0</v>
      </c>
      <c r="W47" s="60">
        <f t="shared" si="1"/>
        <v>0</v>
      </c>
      <c r="X47" s="55">
        <f t="shared" si="1"/>
        <v>0</v>
      </c>
      <c r="Y47" s="60">
        <f t="shared" si="1"/>
        <v>0</v>
      </c>
      <c r="Z47" s="55">
        <f t="shared" si="1"/>
        <v>0</v>
      </c>
      <c r="AA47" s="60">
        <f t="shared" si="1"/>
        <v>0</v>
      </c>
    </row>
    <row r="48" spans="2:27" s="5" customFormat="1" ht="15" customHeight="1" x14ac:dyDescent="0.25">
      <c r="B48" s="107"/>
      <c r="C48" s="31"/>
      <c r="D48" s="31"/>
      <c r="E48" s="31"/>
      <c r="F48" s="31"/>
      <c r="G48" s="31"/>
      <c r="H48" s="31"/>
      <c r="I48" s="31"/>
      <c r="J48" s="31"/>
      <c r="K48" s="31"/>
      <c r="L48" s="31"/>
      <c r="M48" s="31"/>
      <c r="N48" s="47"/>
      <c r="O48" s="47"/>
      <c r="P48" s="47"/>
      <c r="Q48" s="47"/>
      <c r="R48" s="47"/>
      <c r="S48" s="47"/>
      <c r="T48" s="47"/>
      <c r="U48" s="47"/>
      <c r="V48" s="47"/>
      <c r="W48" s="47"/>
      <c r="X48" s="47"/>
      <c r="Y48" s="47"/>
      <c r="Z48" s="47"/>
      <c r="AA48" s="47"/>
    </row>
    <row r="49" spans="2:27" ht="15" customHeight="1" x14ac:dyDescent="0.25">
      <c r="B49" s="229" t="s">
        <v>138</v>
      </c>
      <c r="C49" s="13"/>
      <c r="D49" s="50"/>
      <c r="E49" s="50"/>
      <c r="F49" s="112"/>
      <c r="G49" s="45"/>
      <c r="H49" s="45"/>
      <c r="I49" s="45"/>
      <c r="J49" s="45"/>
      <c r="K49" s="45"/>
      <c r="L49" s="45"/>
      <c r="M49" s="45"/>
      <c r="N49" s="58"/>
      <c r="O49" s="59"/>
      <c r="P49" s="58"/>
      <c r="Q49" s="59"/>
      <c r="R49" s="58"/>
      <c r="S49" s="59"/>
      <c r="T49" s="58"/>
      <c r="U49" s="59"/>
      <c r="V49" s="58"/>
      <c r="W49" s="59"/>
      <c r="X49" s="58"/>
      <c r="Y49" s="59"/>
      <c r="Z49" s="55" t="str">
        <f t="shared" ref="Z49:Z57" si="2">IF(SUM(N49,P49,R49,T49,V49,X49)=0,"",SUM(N49,P49,R49,T49,V49,X49))</f>
        <v/>
      </c>
      <c r="AA49" s="61"/>
    </row>
    <row r="50" spans="2:27" x14ac:dyDescent="0.25">
      <c r="B50" s="230"/>
      <c r="C50" s="13"/>
      <c r="D50" s="50"/>
      <c r="E50" s="50"/>
      <c r="F50" s="112"/>
      <c r="G50" s="45"/>
      <c r="H50" s="45"/>
      <c r="I50" s="45"/>
      <c r="J50" s="45"/>
      <c r="K50" s="45"/>
      <c r="L50" s="45"/>
      <c r="M50" s="45"/>
      <c r="N50" s="58"/>
      <c r="O50" s="59"/>
      <c r="P50" s="58"/>
      <c r="Q50" s="59"/>
      <c r="R50" s="58"/>
      <c r="S50" s="59"/>
      <c r="T50" s="58"/>
      <c r="U50" s="59"/>
      <c r="V50" s="58"/>
      <c r="W50" s="59"/>
      <c r="X50" s="58"/>
      <c r="Y50" s="59"/>
      <c r="Z50" s="55" t="str">
        <f t="shared" si="2"/>
        <v/>
      </c>
      <c r="AA50" s="61"/>
    </row>
    <row r="51" spans="2:27" x14ac:dyDescent="0.25">
      <c r="B51" s="230"/>
      <c r="C51" s="13"/>
      <c r="D51" s="50"/>
      <c r="E51" s="50"/>
      <c r="F51" s="112"/>
      <c r="G51" s="45"/>
      <c r="H51" s="45"/>
      <c r="I51" s="45"/>
      <c r="J51" s="45"/>
      <c r="K51" s="45"/>
      <c r="L51" s="45"/>
      <c r="M51" s="45"/>
      <c r="N51" s="58"/>
      <c r="O51" s="59"/>
      <c r="P51" s="58"/>
      <c r="Q51" s="59"/>
      <c r="R51" s="58"/>
      <c r="S51" s="59"/>
      <c r="T51" s="58"/>
      <c r="U51" s="59"/>
      <c r="V51" s="58"/>
      <c r="W51" s="59"/>
      <c r="X51" s="58"/>
      <c r="Y51" s="59"/>
      <c r="Z51" s="55" t="str">
        <f t="shared" si="2"/>
        <v/>
      </c>
      <c r="AA51" s="61"/>
    </row>
    <row r="52" spans="2:27" x14ac:dyDescent="0.25">
      <c r="B52" s="230"/>
      <c r="C52" s="13"/>
      <c r="D52" s="50"/>
      <c r="E52" s="50"/>
      <c r="F52" s="112"/>
      <c r="G52" s="45"/>
      <c r="H52" s="45"/>
      <c r="I52" s="45"/>
      <c r="J52" s="45"/>
      <c r="K52" s="45"/>
      <c r="L52" s="45"/>
      <c r="M52" s="45"/>
      <c r="N52" s="58"/>
      <c r="O52" s="59"/>
      <c r="P52" s="58"/>
      <c r="Q52" s="59"/>
      <c r="R52" s="58"/>
      <c r="S52" s="59"/>
      <c r="T52" s="58"/>
      <c r="U52" s="59"/>
      <c r="V52" s="58"/>
      <c r="W52" s="59"/>
      <c r="X52" s="58"/>
      <c r="Y52" s="59"/>
      <c r="Z52" s="55" t="str">
        <f t="shared" si="2"/>
        <v/>
      </c>
      <c r="AA52" s="61"/>
    </row>
    <row r="53" spans="2:27" x14ac:dyDescent="0.25">
      <c r="B53" s="230"/>
      <c r="C53" s="13"/>
      <c r="D53" s="50"/>
      <c r="E53" s="50"/>
      <c r="F53" s="112"/>
      <c r="G53" s="45"/>
      <c r="H53" s="45"/>
      <c r="I53" s="45"/>
      <c r="J53" s="45"/>
      <c r="K53" s="45"/>
      <c r="L53" s="45"/>
      <c r="M53" s="45"/>
      <c r="N53" s="58"/>
      <c r="O53" s="59"/>
      <c r="P53" s="58"/>
      <c r="Q53" s="59"/>
      <c r="R53" s="58"/>
      <c r="S53" s="59"/>
      <c r="T53" s="58"/>
      <c r="U53" s="59"/>
      <c r="V53" s="58"/>
      <c r="W53" s="59"/>
      <c r="X53" s="58"/>
      <c r="Y53" s="59"/>
      <c r="Z53" s="55" t="str">
        <f t="shared" si="2"/>
        <v/>
      </c>
      <c r="AA53" s="61"/>
    </row>
    <row r="54" spans="2:27" x14ac:dyDescent="0.25">
      <c r="B54" s="230"/>
      <c r="C54" s="13"/>
      <c r="D54" s="50"/>
      <c r="E54" s="50"/>
      <c r="F54" s="112"/>
      <c r="G54" s="45"/>
      <c r="H54" s="45"/>
      <c r="I54" s="45"/>
      <c r="J54" s="45"/>
      <c r="K54" s="45"/>
      <c r="L54" s="45"/>
      <c r="M54" s="45"/>
      <c r="N54" s="58"/>
      <c r="O54" s="59"/>
      <c r="P54" s="58"/>
      <c r="Q54" s="59"/>
      <c r="R54" s="58"/>
      <c r="S54" s="59"/>
      <c r="T54" s="58"/>
      <c r="U54" s="59"/>
      <c r="V54" s="58"/>
      <c r="W54" s="59"/>
      <c r="X54" s="58"/>
      <c r="Y54" s="59"/>
      <c r="Z54" s="55" t="str">
        <f t="shared" si="2"/>
        <v/>
      </c>
      <c r="AA54" s="61"/>
    </row>
    <row r="55" spans="2:27" x14ac:dyDescent="0.25">
      <c r="B55" s="230"/>
      <c r="C55" s="13"/>
      <c r="D55" s="50"/>
      <c r="E55" s="50"/>
      <c r="F55" s="112"/>
      <c r="G55" s="45"/>
      <c r="H55" s="45"/>
      <c r="I55" s="45"/>
      <c r="J55" s="45"/>
      <c r="K55" s="45"/>
      <c r="L55" s="45"/>
      <c r="M55" s="45"/>
      <c r="N55" s="58"/>
      <c r="O55" s="59"/>
      <c r="P55" s="58"/>
      <c r="Q55" s="59"/>
      <c r="R55" s="58"/>
      <c r="S55" s="59"/>
      <c r="T55" s="58"/>
      <c r="U55" s="59"/>
      <c r="V55" s="58"/>
      <c r="W55" s="59"/>
      <c r="X55" s="58"/>
      <c r="Y55" s="59"/>
      <c r="Z55" s="55" t="str">
        <f t="shared" si="2"/>
        <v/>
      </c>
      <c r="AA55" s="61"/>
    </row>
    <row r="56" spans="2:27" x14ac:dyDescent="0.25">
      <c r="B56" s="230"/>
      <c r="C56" s="13"/>
      <c r="D56" s="50"/>
      <c r="E56" s="50"/>
      <c r="F56" s="112"/>
      <c r="G56" s="45"/>
      <c r="H56" s="45"/>
      <c r="I56" s="45"/>
      <c r="J56" s="45"/>
      <c r="K56" s="45"/>
      <c r="L56" s="45"/>
      <c r="M56" s="45"/>
      <c r="N56" s="58"/>
      <c r="O56" s="59"/>
      <c r="P56" s="58"/>
      <c r="Q56" s="59"/>
      <c r="R56" s="58"/>
      <c r="S56" s="59"/>
      <c r="T56" s="58"/>
      <c r="U56" s="59"/>
      <c r="V56" s="58"/>
      <c r="W56" s="59"/>
      <c r="X56" s="58"/>
      <c r="Y56" s="59"/>
      <c r="Z56" s="55" t="str">
        <f t="shared" si="2"/>
        <v/>
      </c>
      <c r="AA56" s="61"/>
    </row>
    <row r="57" spans="2:27" x14ac:dyDescent="0.25">
      <c r="B57" s="231"/>
      <c r="C57" s="13"/>
      <c r="D57" s="50"/>
      <c r="E57" s="50"/>
      <c r="F57" s="112"/>
      <c r="G57" s="45"/>
      <c r="H57" s="45"/>
      <c r="I57" s="45"/>
      <c r="J57" s="45"/>
      <c r="K57" s="45"/>
      <c r="L57" s="45"/>
      <c r="M57" s="45"/>
      <c r="N57" s="58"/>
      <c r="O57" s="59"/>
      <c r="P57" s="58"/>
      <c r="Q57" s="59"/>
      <c r="R57" s="58"/>
      <c r="S57" s="59"/>
      <c r="T57" s="58"/>
      <c r="U57" s="59"/>
      <c r="V57" s="58"/>
      <c r="W57" s="59"/>
      <c r="X57" s="58"/>
      <c r="Y57" s="59"/>
      <c r="Z57" s="55" t="str">
        <f t="shared" si="2"/>
        <v/>
      </c>
      <c r="AA57" s="61"/>
    </row>
    <row r="58" spans="2:27" ht="22.9" customHeight="1" x14ac:dyDescent="0.25">
      <c r="B58" s="226" t="s">
        <v>146</v>
      </c>
      <c r="C58" s="227"/>
      <c r="D58" s="227"/>
      <c r="E58" s="227"/>
      <c r="F58" s="227"/>
      <c r="G58" s="227"/>
      <c r="H58" s="227"/>
      <c r="I58" s="227"/>
      <c r="J58" s="227"/>
      <c r="K58" s="227"/>
      <c r="L58" s="227"/>
      <c r="M58" s="228"/>
      <c r="N58" s="55">
        <f t="shared" ref="N58:AA58" si="3">SUM(N49:N57)</f>
        <v>0</v>
      </c>
      <c r="O58" s="60">
        <f t="shared" si="3"/>
        <v>0</v>
      </c>
      <c r="P58" s="55">
        <f t="shared" si="3"/>
        <v>0</v>
      </c>
      <c r="Q58" s="60">
        <f t="shared" si="3"/>
        <v>0</v>
      </c>
      <c r="R58" s="55">
        <f t="shared" si="3"/>
        <v>0</v>
      </c>
      <c r="S58" s="60">
        <f t="shared" si="3"/>
        <v>0</v>
      </c>
      <c r="T58" s="55">
        <f t="shared" si="3"/>
        <v>0</v>
      </c>
      <c r="U58" s="60">
        <f t="shared" si="3"/>
        <v>0</v>
      </c>
      <c r="V58" s="55">
        <f t="shared" si="3"/>
        <v>0</v>
      </c>
      <c r="W58" s="60">
        <f t="shared" si="3"/>
        <v>0</v>
      </c>
      <c r="X58" s="55">
        <f t="shared" si="3"/>
        <v>0</v>
      </c>
      <c r="Y58" s="60">
        <f t="shared" si="3"/>
        <v>0</v>
      </c>
      <c r="Z58" s="55">
        <f t="shared" si="3"/>
        <v>0</v>
      </c>
      <c r="AA58" s="60">
        <f t="shared" si="3"/>
        <v>0</v>
      </c>
    </row>
    <row r="59" spans="2:27" s="5" customFormat="1" ht="15" customHeight="1" x14ac:dyDescent="0.25">
      <c r="B59" s="46"/>
      <c r="C59" s="31"/>
      <c r="D59" s="31"/>
      <c r="E59" s="31"/>
      <c r="F59" s="31"/>
      <c r="G59" s="31"/>
      <c r="H59" s="31"/>
      <c r="I59" s="31"/>
      <c r="J59" s="31"/>
      <c r="K59" s="31"/>
      <c r="L59" s="31"/>
      <c r="M59" s="31"/>
      <c r="N59" s="47"/>
      <c r="O59" s="47"/>
      <c r="P59" s="47"/>
      <c r="Q59" s="47"/>
      <c r="R59" s="47"/>
      <c r="S59" s="47"/>
      <c r="T59" s="47"/>
      <c r="U59" s="47"/>
      <c r="V59" s="47"/>
      <c r="W59" s="47"/>
      <c r="X59" s="47"/>
      <c r="Y59" s="47"/>
      <c r="Z59" s="47"/>
      <c r="AA59" s="47"/>
    </row>
    <row r="60" spans="2:27" x14ac:dyDescent="0.25">
      <c r="B60" s="232" t="s">
        <v>233</v>
      </c>
      <c r="C60" s="13"/>
      <c r="D60" s="242"/>
      <c r="E60" s="243"/>
      <c r="F60" s="243"/>
      <c r="G60" s="243"/>
      <c r="H60" s="243"/>
      <c r="I60" s="243"/>
      <c r="J60" s="243"/>
      <c r="K60" s="243"/>
      <c r="L60" s="243"/>
      <c r="M60" s="244"/>
      <c r="N60" s="51"/>
      <c r="O60" s="59"/>
      <c r="P60" s="51"/>
      <c r="Q60" s="51"/>
      <c r="R60" s="51"/>
      <c r="S60" s="51"/>
      <c r="T60" s="51"/>
      <c r="U60" s="51"/>
      <c r="V60" s="51"/>
      <c r="W60" s="51"/>
      <c r="X60" s="51"/>
      <c r="Y60" s="51"/>
      <c r="Z60" s="64"/>
      <c r="AA60" s="61"/>
    </row>
    <row r="61" spans="2:27" x14ac:dyDescent="0.25">
      <c r="B61" s="233"/>
      <c r="C61" s="13"/>
      <c r="D61" s="245"/>
      <c r="E61" s="246"/>
      <c r="F61" s="246"/>
      <c r="G61" s="246"/>
      <c r="H61" s="246"/>
      <c r="I61" s="246"/>
      <c r="J61" s="246"/>
      <c r="K61" s="246"/>
      <c r="L61" s="246"/>
      <c r="M61" s="247"/>
      <c r="N61" s="51"/>
      <c r="O61" s="59"/>
      <c r="P61" s="51"/>
      <c r="Q61" s="51"/>
      <c r="R61" s="51"/>
      <c r="S61" s="51"/>
      <c r="T61" s="51"/>
      <c r="U61" s="51"/>
      <c r="V61" s="51"/>
      <c r="W61" s="51"/>
      <c r="X61" s="51"/>
      <c r="Y61" s="51"/>
      <c r="Z61" s="64"/>
      <c r="AA61" s="61"/>
    </row>
    <row r="62" spans="2:27" x14ac:dyDescent="0.25">
      <c r="B62" s="233"/>
      <c r="C62" s="13"/>
      <c r="D62" s="245"/>
      <c r="E62" s="246"/>
      <c r="F62" s="246"/>
      <c r="G62" s="246"/>
      <c r="H62" s="246"/>
      <c r="I62" s="246"/>
      <c r="J62" s="246"/>
      <c r="K62" s="246"/>
      <c r="L62" s="246"/>
      <c r="M62" s="247"/>
      <c r="N62" s="51"/>
      <c r="O62" s="59"/>
      <c r="P62" s="51"/>
      <c r="Q62" s="51"/>
      <c r="R62" s="51"/>
      <c r="S62" s="51"/>
      <c r="T62" s="51"/>
      <c r="U62" s="51"/>
      <c r="V62" s="51"/>
      <c r="W62" s="51"/>
      <c r="X62" s="51"/>
      <c r="Y62" s="51"/>
      <c r="Z62" s="64"/>
      <c r="AA62" s="61"/>
    </row>
    <row r="63" spans="2:27" x14ac:dyDescent="0.25">
      <c r="B63" s="233"/>
      <c r="C63" s="13"/>
      <c r="D63" s="245"/>
      <c r="E63" s="246"/>
      <c r="F63" s="246"/>
      <c r="G63" s="246"/>
      <c r="H63" s="246"/>
      <c r="I63" s="246"/>
      <c r="J63" s="246"/>
      <c r="K63" s="246"/>
      <c r="L63" s="246"/>
      <c r="M63" s="247"/>
      <c r="N63" s="51"/>
      <c r="O63" s="59"/>
      <c r="P63" s="51"/>
      <c r="Q63" s="51"/>
      <c r="R63" s="51"/>
      <c r="S63" s="51"/>
      <c r="T63" s="51"/>
      <c r="U63" s="51"/>
      <c r="V63" s="51"/>
      <c r="W63" s="51"/>
      <c r="X63" s="51"/>
      <c r="Y63" s="51"/>
      <c r="Z63" s="64"/>
      <c r="AA63" s="61"/>
    </row>
    <row r="64" spans="2:27" x14ac:dyDescent="0.25">
      <c r="B64" s="233"/>
      <c r="C64" s="13"/>
      <c r="D64" s="245"/>
      <c r="E64" s="246"/>
      <c r="F64" s="246"/>
      <c r="G64" s="246"/>
      <c r="H64" s="246"/>
      <c r="I64" s="246"/>
      <c r="J64" s="246"/>
      <c r="K64" s="246"/>
      <c r="L64" s="246"/>
      <c r="M64" s="247"/>
      <c r="N64" s="51"/>
      <c r="O64" s="59"/>
      <c r="P64" s="51"/>
      <c r="Q64" s="51"/>
      <c r="R64" s="51"/>
      <c r="S64" s="51"/>
      <c r="T64" s="51"/>
      <c r="U64" s="51"/>
      <c r="V64" s="51"/>
      <c r="W64" s="51"/>
      <c r="X64" s="51"/>
      <c r="Y64" s="51"/>
      <c r="Z64" s="64"/>
      <c r="AA64" s="61"/>
    </row>
    <row r="65" spans="2:27" x14ac:dyDescent="0.25">
      <c r="B65" s="233"/>
      <c r="C65" s="13"/>
      <c r="D65" s="245"/>
      <c r="E65" s="246"/>
      <c r="F65" s="246"/>
      <c r="G65" s="246"/>
      <c r="H65" s="246"/>
      <c r="I65" s="246"/>
      <c r="J65" s="246"/>
      <c r="K65" s="246"/>
      <c r="L65" s="246"/>
      <c r="M65" s="247"/>
      <c r="N65" s="51"/>
      <c r="O65" s="59"/>
      <c r="P65" s="51"/>
      <c r="Q65" s="51"/>
      <c r="R65" s="51"/>
      <c r="S65" s="51"/>
      <c r="T65" s="51"/>
      <c r="U65" s="51"/>
      <c r="V65" s="51"/>
      <c r="W65" s="51"/>
      <c r="X65" s="51"/>
      <c r="Y65" s="51"/>
      <c r="Z65" s="64"/>
      <c r="AA65" s="61"/>
    </row>
    <row r="66" spans="2:27" x14ac:dyDescent="0.25">
      <c r="B66" s="233"/>
      <c r="C66" s="13"/>
      <c r="D66" s="245"/>
      <c r="E66" s="246"/>
      <c r="F66" s="246"/>
      <c r="G66" s="246"/>
      <c r="H66" s="246"/>
      <c r="I66" s="246"/>
      <c r="J66" s="246"/>
      <c r="K66" s="246"/>
      <c r="L66" s="246"/>
      <c r="M66" s="247"/>
      <c r="N66" s="51"/>
      <c r="O66" s="59"/>
      <c r="P66" s="51"/>
      <c r="Q66" s="51"/>
      <c r="R66" s="51"/>
      <c r="S66" s="51"/>
      <c r="T66" s="51"/>
      <c r="U66" s="51"/>
      <c r="V66" s="51"/>
      <c r="W66" s="51"/>
      <c r="X66" s="51"/>
      <c r="Y66" s="51"/>
      <c r="Z66" s="64"/>
      <c r="AA66" s="61"/>
    </row>
    <row r="67" spans="2:27" x14ac:dyDescent="0.25">
      <c r="B67" s="233"/>
      <c r="C67" s="13"/>
      <c r="D67" s="245"/>
      <c r="E67" s="246"/>
      <c r="F67" s="246"/>
      <c r="G67" s="246"/>
      <c r="H67" s="246"/>
      <c r="I67" s="246"/>
      <c r="J67" s="246"/>
      <c r="K67" s="246"/>
      <c r="L67" s="246"/>
      <c r="M67" s="247"/>
      <c r="N67" s="51"/>
      <c r="O67" s="59"/>
      <c r="P67" s="51"/>
      <c r="Q67" s="51"/>
      <c r="R67" s="51"/>
      <c r="S67" s="51"/>
      <c r="T67" s="51"/>
      <c r="U67" s="51"/>
      <c r="V67" s="51"/>
      <c r="W67" s="51"/>
      <c r="X67" s="51"/>
      <c r="Y67" s="51"/>
      <c r="Z67" s="64"/>
      <c r="AA67" s="61"/>
    </row>
    <row r="68" spans="2:27" x14ac:dyDescent="0.25">
      <c r="B68" s="233"/>
      <c r="C68" s="13"/>
      <c r="D68" s="245"/>
      <c r="E68" s="246"/>
      <c r="F68" s="246"/>
      <c r="G68" s="246"/>
      <c r="H68" s="246"/>
      <c r="I68" s="246"/>
      <c r="J68" s="246"/>
      <c r="K68" s="246"/>
      <c r="L68" s="246"/>
      <c r="M68" s="247"/>
      <c r="N68" s="51"/>
      <c r="O68" s="59"/>
      <c r="P68" s="51"/>
      <c r="Q68" s="51"/>
      <c r="R68" s="51"/>
      <c r="S68" s="51"/>
      <c r="T68" s="51"/>
      <c r="U68" s="51"/>
      <c r="V68" s="51"/>
      <c r="W68" s="51"/>
      <c r="X68" s="51"/>
      <c r="Y68" s="51"/>
      <c r="Z68" s="64"/>
      <c r="AA68" s="61"/>
    </row>
    <row r="69" spans="2:27" x14ac:dyDescent="0.25">
      <c r="B69" s="233"/>
      <c r="C69" s="13"/>
      <c r="D69" s="245"/>
      <c r="E69" s="246"/>
      <c r="F69" s="246"/>
      <c r="G69" s="246"/>
      <c r="H69" s="246"/>
      <c r="I69" s="246"/>
      <c r="J69" s="246"/>
      <c r="K69" s="246"/>
      <c r="L69" s="246"/>
      <c r="M69" s="247"/>
      <c r="N69" s="51"/>
      <c r="O69" s="59"/>
      <c r="P69" s="51"/>
      <c r="Q69" s="51"/>
      <c r="R69" s="51"/>
      <c r="S69" s="51"/>
      <c r="T69" s="51"/>
      <c r="U69" s="51"/>
      <c r="V69" s="51"/>
      <c r="W69" s="51"/>
      <c r="X69" s="51"/>
      <c r="Y69" s="51"/>
      <c r="Z69" s="64"/>
      <c r="AA69" s="61"/>
    </row>
    <row r="70" spans="2:27" x14ac:dyDescent="0.25">
      <c r="B70" s="233"/>
      <c r="C70" s="13"/>
      <c r="D70" s="245"/>
      <c r="E70" s="246"/>
      <c r="F70" s="246"/>
      <c r="G70" s="246"/>
      <c r="H70" s="246"/>
      <c r="I70" s="246"/>
      <c r="J70" s="246"/>
      <c r="K70" s="246"/>
      <c r="L70" s="246"/>
      <c r="M70" s="247"/>
      <c r="N70" s="51"/>
      <c r="O70" s="59"/>
      <c r="P70" s="51"/>
      <c r="Q70" s="51"/>
      <c r="R70" s="51"/>
      <c r="S70" s="51"/>
      <c r="T70" s="51"/>
      <c r="U70" s="51"/>
      <c r="V70" s="51"/>
      <c r="W70" s="51"/>
      <c r="X70" s="51"/>
      <c r="Y70" s="51"/>
      <c r="Z70" s="64"/>
      <c r="AA70" s="61"/>
    </row>
    <row r="71" spans="2:27" x14ac:dyDescent="0.25">
      <c r="B71" s="233"/>
      <c r="C71" s="13"/>
      <c r="D71" s="245"/>
      <c r="E71" s="246"/>
      <c r="F71" s="246"/>
      <c r="G71" s="246"/>
      <c r="H71" s="246"/>
      <c r="I71" s="246"/>
      <c r="J71" s="246"/>
      <c r="K71" s="246"/>
      <c r="L71" s="246"/>
      <c r="M71" s="247"/>
      <c r="N71" s="51"/>
      <c r="O71" s="59"/>
      <c r="P71" s="51"/>
      <c r="Q71" s="51"/>
      <c r="R71" s="51"/>
      <c r="S71" s="51"/>
      <c r="T71" s="51"/>
      <c r="U71" s="51"/>
      <c r="V71" s="51"/>
      <c r="W71" s="51"/>
      <c r="X71" s="51"/>
      <c r="Y71" s="51"/>
      <c r="Z71" s="64"/>
      <c r="AA71" s="61"/>
    </row>
    <row r="72" spans="2:27" x14ac:dyDescent="0.25">
      <c r="B72" s="233"/>
      <c r="C72" s="13"/>
      <c r="D72" s="245"/>
      <c r="E72" s="246"/>
      <c r="F72" s="246"/>
      <c r="G72" s="246"/>
      <c r="H72" s="246"/>
      <c r="I72" s="246"/>
      <c r="J72" s="246"/>
      <c r="K72" s="246"/>
      <c r="L72" s="246"/>
      <c r="M72" s="247"/>
      <c r="N72" s="51"/>
      <c r="O72" s="59"/>
      <c r="P72" s="51"/>
      <c r="Q72" s="51"/>
      <c r="R72" s="51"/>
      <c r="S72" s="51"/>
      <c r="T72" s="51"/>
      <c r="U72" s="51"/>
      <c r="V72" s="51"/>
      <c r="W72" s="51"/>
      <c r="X72" s="51"/>
      <c r="Y72" s="51"/>
      <c r="Z72" s="64"/>
      <c r="AA72" s="61"/>
    </row>
    <row r="73" spans="2:27" x14ac:dyDescent="0.25">
      <c r="B73" s="233"/>
      <c r="C73" s="13"/>
      <c r="D73" s="245"/>
      <c r="E73" s="246"/>
      <c r="F73" s="246"/>
      <c r="G73" s="246"/>
      <c r="H73" s="246"/>
      <c r="I73" s="246"/>
      <c r="J73" s="246"/>
      <c r="K73" s="246"/>
      <c r="L73" s="246"/>
      <c r="M73" s="247"/>
      <c r="N73" s="51"/>
      <c r="O73" s="59"/>
      <c r="P73" s="51"/>
      <c r="Q73" s="51"/>
      <c r="R73" s="51"/>
      <c r="S73" s="51"/>
      <c r="T73" s="51"/>
      <c r="U73" s="51"/>
      <c r="V73" s="51"/>
      <c r="W73" s="51"/>
      <c r="X73" s="51"/>
      <c r="Y73" s="51"/>
      <c r="Z73" s="64"/>
      <c r="AA73" s="61"/>
    </row>
    <row r="74" spans="2:27" x14ac:dyDescent="0.25">
      <c r="B74" s="233"/>
      <c r="C74" s="13"/>
      <c r="D74" s="245"/>
      <c r="E74" s="246"/>
      <c r="F74" s="246"/>
      <c r="G74" s="246"/>
      <c r="H74" s="246"/>
      <c r="I74" s="246"/>
      <c r="J74" s="246"/>
      <c r="K74" s="246"/>
      <c r="L74" s="246"/>
      <c r="M74" s="247"/>
      <c r="N74" s="51"/>
      <c r="O74" s="59"/>
      <c r="P74" s="51"/>
      <c r="Q74" s="51"/>
      <c r="R74" s="51"/>
      <c r="S74" s="51"/>
      <c r="T74" s="51"/>
      <c r="U74" s="51"/>
      <c r="V74" s="51"/>
      <c r="W74" s="51"/>
      <c r="X74" s="51"/>
      <c r="Y74" s="51"/>
      <c r="Z74" s="64"/>
      <c r="AA74" s="61"/>
    </row>
    <row r="75" spans="2:27" x14ac:dyDescent="0.25">
      <c r="B75" s="234"/>
      <c r="C75" s="13"/>
      <c r="D75" s="248"/>
      <c r="E75" s="249"/>
      <c r="F75" s="249"/>
      <c r="G75" s="249"/>
      <c r="H75" s="249"/>
      <c r="I75" s="249"/>
      <c r="J75" s="249"/>
      <c r="K75" s="249"/>
      <c r="L75" s="249"/>
      <c r="M75" s="250"/>
      <c r="N75" s="51"/>
      <c r="O75" s="59"/>
      <c r="P75" s="51"/>
      <c r="Q75" s="51"/>
      <c r="R75" s="51"/>
      <c r="S75" s="51"/>
      <c r="T75" s="51"/>
      <c r="U75" s="51"/>
      <c r="V75" s="51"/>
      <c r="W75" s="51"/>
      <c r="X75" s="51"/>
      <c r="Y75" s="51"/>
      <c r="Z75" s="64"/>
      <c r="AA75" s="61"/>
    </row>
    <row r="76" spans="2:27" ht="22.9" customHeight="1" x14ac:dyDescent="0.25">
      <c r="B76" s="235" t="s">
        <v>234</v>
      </c>
      <c r="C76" s="236"/>
      <c r="D76" s="236"/>
      <c r="E76" s="236"/>
      <c r="F76" s="236"/>
      <c r="G76" s="236"/>
      <c r="H76" s="236"/>
      <c r="I76" s="236"/>
      <c r="J76" s="236"/>
      <c r="K76" s="236"/>
      <c r="L76" s="236"/>
      <c r="M76" s="237"/>
      <c r="N76" s="55">
        <f>SUM(N60:N75)</f>
        <v>0</v>
      </c>
      <c r="O76" s="60">
        <f>SUM(O60:O75)</f>
        <v>0</v>
      </c>
      <c r="P76" s="51"/>
      <c r="Q76" s="51"/>
      <c r="R76" s="51"/>
      <c r="S76" s="51"/>
      <c r="T76" s="51"/>
      <c r="U76" s="51"/>
      <c r="V76" s="51"/>
      <c r="W76" s="51"/>
      <c r="X76" s="51"/>
      <c r="Y76" s="51"/>
      <c r="Z76" s="18">
        <f>SUM(Z60:Z75)</f>
        <v>0</v>
      </c>
      <c r="AA76" s="60">
        <f>SUM(AA60:AA75)</f>
        <v>0</v>
      </c>
    </row>
    <row r="77" spans="2:27" ht="22.9" customHeight="1" x14ac:dyDescent="0.25">
      <c r="B77" s="117"/>
      <c r="C77" s="117"/>
      <c r="D77" s="117"/>
      <c r="E77" s="117"/>
      <c r="F77" s="117"/>
      <c r="G77" s="117"/>
      <c r="H77" s="117"/>
      <c r="I77" s="117"/>
      <c r="J77" s="117"/>
      <c r="K77" s="117"/>
      <c r="L77" s="117"/>
      <c r="M77" s="117"/>
      <c r="N77" s="47"/>
      <c r="O77" s="47"/>
      <c r="P77" s="47"/>
      <c r="Q77" s="47"/>
      <c r="R77" s="47"/>
      <c r="S77" s="47"/>
      <c r="T77" s="47"/>
      <c r="U77" s="47"/>
      <c r="V77" s="47"/>
      <c r="W77" s="47"/>
      <c r="X77" s="47"/>
      <c r="Y77" s="47"/>
      <c r="Z77" s="47"/>
      <c r="AA77" s="47"/>
    </row>
    <row r="78" spans="2:27" ht="22.9" customHeight="1" x14ac:dyDescent="0.25">
      <c r="B78" s="235" t="s">
        <v>169</v>
      </c>
      <c r="C78" s="236"/>
      <c r="D78" s="236"/>
      <c r="E78" s="236"/>
      <c r="F78" s="236"/>
      <c r="G78" s="236"/>
      <c r="H78" s="236"/>
      <c r="I78" s="236"/>
      <c r="J78" s="236"/>
      <c r="K78" s="236"/>
      <c r="L78" s="236"/>
      <c r="M78" s="237"/>
      <c r="N78" s="19"/>
      <c r="O78" s="59"/>
      <c r="P78" s="19"/>
      <c r="Q78" s="59"/>
      <c r="R78" s="19"/>
      <c r="S78" s="59"/>
      <c r="T78" s="19"/>
      <c r="U78" s="59"/>
      <c r="V78" s="19"/>
      <c r="W78" s="59"/>
      <c r="X78" s="19"/>
      <c r="Y78" s="59"/>
      <c r="Z78" s="18">
        <f>SUM(N78,P78,R78,T78,V78,X78)</f>
        <v>0</v>
      </c>
      <c r="AA78" s="19"/>
    </row>
    <row r="79" spans="2:27" s="21" customFormat="1" x14ac:dyDescent="0.25">
      <c r="B79" s="22"/>
      <c r="C79" s="23"/>
      <c r="D79" s="23"/>
      <c r="E79" s="23"/>
      <c r="F79" s="23"/>
      <c r="G79" s="24"/>
      <c r="H79" s="24"/>
      <c r="I79" s="24"/>
      <c r="J79" s="24"/>
      <c r="K79" s="24"/>
      <c r="L79" s="24"/>
      <c r="M79" s="24"/>
      <c r="N79" s="25"/>
      <c r="O79" s="25"/>
      <c r="P79" s="25"/>
      <c r="Q79" s="25"/>
      <c r="R79" s="25"/>
      <c r="S79" s="25"/>
      <c r="T79" s="25"/>
      <c r="U79" s="25"/>
      <c r="V79" s="25"/>
      <c r="W79" s="25"/>
      <c r="X79" s="25"/>
      <c r="Y79" s="25"/>
      <c r="Z79" s="25"/>
      <c r="AA79" s="25"/>
    </row>
    <row r="80" spans="2:27" ht="24" customHeight="1" x14ac:dyDescent="0.25">
      <c r="B80" s="213" t="s">
        <v>147</v>
      </c>
      <c r="C80" s="214"/>
      <c r="D80" s="214"/>
      <c r="E80" s="214"/>
      <c r="F80" s="214"/>
      <c r="G80" s="214"/>
      <c r="H80" s="214"/>
      <c r="I80" s="214"/>
      <c r="J80" s="214"/>
      <c r="K80" s="214"/>
      <c r="L80" s="214"/>
      <c r="M80" s="215"/>
      <c r="N80" s="55">
        <f>N78+N58+N47</f>
        <v>0</v>
      </c>
      <c r="O80" s="60">
        <f>O78+O76+O47+O58</f>
        <v>0</v>
      </c>
      <c r="P80" s="55">
        <f>P78+P58+P47</f>
        <v>0</v>
      </c>
      <c r="Q80" s="60">
        <f>Q78+Q47+Q58</f>
        <v>0</v>
      </c>
      <c r="R80" s="55">
        <f>R78+R58+R47</f>
        <v>0</v>
      </c>
      <c r="S80" s="60">
        <f>S78+S47+S58</f>
        <v>0</v>
      </c>
      <c r="T80" s="55">
        <f>T78+T58+T47</f>
        <v>0</v>
      </c>
      <c r="U80" s="60">
        <f>U78+U47+U58</f>
        <v>0</v>
      </c>
      <c r="V80" s="55">
        <f>V78+V58+V47</f>
        <v>0</v>
      </c>
      <c r="W80" s="60">
        <f>W78+W47+W58</f>
        <v>0</v>
      </c>
      <c r="X80" s="55">
        <f>X78+X58+X47</f>
        <v>0</v>
      </c>
      <c r="Y80" s="60">
        <f>Y78+Y47+Y58</f>
        <v>0</v>
      </c>
      <c r="Z80" s="55">
        <f>Z78+Z58+Z47</f>
        <v>0</v>
      </c>
      <c r="AA80" s="60">
        <f>AA78+AA76+AA47+AA58</f>
        <v>0</v>
      </c>
    </row>
    <row r="82" spans="2:25" ht="23.45" customHeight="1" x14ac:dyDescent="0.25">
      <c r="B82" s="213" t="s">
        <v>187</v>
      </c>
      <c r="C82" s="214"/>
      <c r="D82" s="214"/>
      <c r="E82" s="214"/>
      <c r="F82" s="214"/>
      <c r="G82" s="214"/>
      <c r="H82" s="214"/>
      <c r="I82" s="214"/>
      <c r="J82" s="214"/>
      <c r="K82" s="214"/>
      <c r="L82" s="214"/>
      <c r="M82" s="215"/>
      <c r="O82" s="65" t="str">
        <f>IF('C. CDM Plan Summary'!$N5=0,"",IF((O80-O78)/'C. CDM Plan Summary'!$N5&gt;0.083,"True","False"))</f>
        <v/>
      </c>
      <c r="Q82" s="65" t="str">
        <f>IF('C. CDM Plan Summary'!$N5=0,"",IF((Q80-Q78)/'C. CDM Plan Summary'!$N5&gt;0.083,"True","False"))</f>
        <v/>
      </c>
      <c r="S82" s="65" t="str">
        <f>IF('C. CDM Plan Summary'!$N5=0,"",IF((S80-S78)/'C. CDM Plan Summary'!$N5&gt;0.083,"True","False"))</f>
        <v/>
      </c>
      <c r="U82" s="65" t="str">
        <f>IF('C. CDM Plan Summary'!$N5=0,"",IF((U80-U78)/'C. CDM Plan Summary'!$N5&gt;0.083,"True","False"))</f>
        <v/>
      </c>
      <c r="W82" s="65" t="str">
        <f>IF('C. CDM Plan Summary'!$N5=0,"",IF((W80-W78)/'C. CDM Plan Summary'!$N5&gt;0.083,"True","False"))</f>
        <v/>
      </c>
      <c r="Y82" s="65" t="str">
        <f>IF('C. CDM Plan Summary'!$N5=0,"",IF((Y80-Y78)/'C. CDM Plan Summary'!$N5&gt;0.083,"True","False"))</f>
        <v/>
      </c>
    </row>
    <row r="101" spans="2:7" x14ac:dyDescent="0.25">
      <c r="B101" s="1" t="s">
        <v>18</v>
      </c>
      <c r="C101"/>
      <c r="D101" s="1" t="s">
        <v>20</v>
      </c>
      <c r="E101"/>
      <c r="F101"/>
      <c r="G101"/>
    </row>
    <row r="102" spans="2:7" x14ac:dyDescent="0.25">
      <c r="B102" t="s">
        <v>133</v>
      </c>
      <c r="C102"/>
      <c r="D102" t="s">
        <v>21</v>
      </c>
      <c r="E102"/>
      <c r="F102"/>
      <c r="G102"/>
    </row>
    <row r="103" spans="2:7" x14ac:dyDescent="0.25">
      <c r="B103" t="s">
        <v>134</v>
      </c>
      <c r="C103"/>
      <c r="D103" t="s">
        <v>22</v>
      </c>
      <c r="E103"/>
      <c r="F103"/>
      <c r="G103"/>
    </row>
    <row r="104" spans="2:7" x14ac:dyDescent="0.25">
      <c r="B104"/>
      <c r="C104"/>
      <c r="D104" t="s">
        <v>135</v>
      </c>
      <c r="E104"/>
      <c r="F104"/>
      <c r="G104"/>
    </row>
    <row r="105" spans="2:7" x14ac:dyDescent="0.25">
      <c r="B105" s="1" t="s">
        <v>259</v>
      </c>
      <c r="C105"/>
      <c r="D105"/>
      <c r="E105"/>
      <c r="F105"/>
      <c r="G105"/>
    </row>
    <row r="106" spans="2:7" x14ac:dyDescent="0.25">
      <c r="B106" s="118" t="s">
        <v>260</v>
      </c>
      <c r="D106" s="119"/>
    </row>
    <row r="107" spans="2:7" x14ac:dyDescent="0.25">
      <c r="B107" s="118" t="s">
        <v>130</v>
      </c>
      <c r="D107" s="119"/>
    </row>
    <row r="108" spans="2:7" x14ac:dyDescent="0.25">
      <c r="B108" s="118" t="s">
        <v>127</v>
      </c>
      <c r="D108" s="119"/>
    </row>
    <row r="109" spans="2:7" x14ac:dyDescent="0.25">
      <c r="B109" s="118" t="s">
        <v>126</v>
      </c>
      <c r="D109" s="119"/>
    </row>
    <row r="110" spans="2:7" x14ac:dyDescent="0.25">
      <c r="B110" s="118" t="s">
        <v>257</v>
      </c>
      <c r="D110" s="119"/>
    </row>
    <row r="111" spans="2:7" x14ac:dyDescent="0.25">
      <c r="B111" s="118" t="s">
        <v>271</v>
      </c>
      <c r="D111" s="119"/>
    </row>
    <row r="112" spans="2:7" x14ac:dyDescent="0.25">
      <c r="B112" s="118" t="s">
        <v>131</v>
      </c>
      <c r="D112" s="119"/>
    </row>
    <row r="113" spans="2:4" x14ac:dyDescent="0.25">
      <c r="B113" s="118" t="s">
        <v>253</v>
      </c>
      <c r="D113" s="119"/>
    </row>
    <row r="114" spans="2:4" x14ac:dyDescent="0.25">
      <c r="B114" s="118" t="s">
        <v>256</v>
      </c>
      <c r="D114" s="119"/>
    </row>
    <row r="115" spans="2:4" x14ac:dyDescent="0.25">
      <c r="B115" s="118" t="s">
        <v>249</v>
      </c>
      <c r="D115" s="119"/>
    </row>
    <row r="116" spans="2:4" x14ac:dyDescent="0.25">
      <c r="B116" s="118" t="s">
        <v>270</v>
      </c>
      <c r="D116" s="119"/>
    </row>
    <row r="117" spans="2:4" x14ac:dyDescent="0.25">
      <c r="B117" s="118" t="s">
        <v>109</v>
      </c>
      <c r="D117" s="119"/>
    </row>
    <row r="118" spans="2:4" x14ac:dyDescent="0.25">
      <c r="B118" s="118" t="s">
        <v>272</v>
      </c>
      <c r="D118" s="119"/>
    </row>
    <row r="119" spans="2:4" x14ac:dyDescent="0.25">
      <c r="B119" s="118" t="s">
        <v>261</v>
      </c>
      <c r="D119" s="119"/>
    </row>
    <row r="120" spans="2:4" x14ac:dyDescent="0.25">
      <c r="B120" s="118" t="s">
        <v>255</v>
      </c>
      <c r="D120" s="119"/>
    </row>
    <row r="121" spans="2:4" x14ac:dyDescent="0.25">
      <c r="B121" s="118" t="s">
        <v>258</v>
      </c>
      <c r="D121" s="119"/>
    </row>
    <row r="122" spans="2:4" x14ac:dyDescent="0.25">
      <c r="B122" s="118" t="s">
        <v>254</v>
      </c>
      <c r="D122" s="119"/>
    </row>
    <row r="123" spans="2:4" x14ac:dyDescent="0.25">
      <c r="D123" s="5"/>
    </row>
    <row r="124" spans="2:4" x14ac:dyDescent="0.25">
      <c r="D124" s="5"/>
    </row>
    <row r="125" spans="2:4" x14ac:dyDescent="0.25">
      <c r="D125" s="5"/>
    </row>
    <row r="126" spans="2:4" x14ac:dyDescent="0.25">
      <c r="B126" s="76" t="s">
        <v>250</v>
      </c>
      <c r="D126" s="5"/>
    </row>
    <row r="127" spans="2:4" x14ac:dyDescent="0.25">
      <c r="B127" s="8" t="s">
        <v>248</v>
      </c>
      <c r="D127" s="120"/>
    </row>
    <row r="128" spans="2:4" x14ac:dyDescent="0.25">
      <c r="B128" s="8" t="s">
        <v>251</v>
      </c>
      <c r="D128" s="119"/>
    </row>
    <row r="129" spans="2:4" x14ac:dyDescent="0.25">
      <c r="B129" s="8" t="s">
        <v>281</v>
      </c>
      <c r="D129" s="119"/>
    </row>
    <row r="130" spans="2:4" x14ac:dyDescent="0.25">
      <c r="B130" s="8" t="s">
        <v>129</v>
      </c>
      <c r="D130" s="119"/>
    </row>
    <row r="131" spans="2:4" x14ac:dyDescent="0.25">
      <c r="B131" s="8" t="s">
        <v>132</v>
      </c>
      <c r="D131" s="119"/>
    </row>
    <row r="132" spans="2:4" x14ac:dyDescent="0.25">
      <c r="B132" s="8" t="s">
        <v>261</v>
      </c>
      <c r="D132" s="119"/>
    </row>
    <row r="133" spans="2:4" x14ac:dyDescent="0.25">
      <c r="B133" s="8" t="s">
        <v>252</v>
      </c>
      <c r="D133" s="119"/>
    </row>
    <row r="134" spans="2:4" x14ac:dyDescent="0.25">
      <c r="B134" s="8" t="s">
        <v>279</v>
      </c>
      <c r="D134" s="6"/>
    </row>
    <row r="135" spans="2:4" x14ac:dyDescent="0.25">
      <c r="B135" s="8" t="s">
        <v>280</v>
      </c>
      <c r="D135" s="119"/>
    </row>
    <row r="136" spans="2:4" x14ac:dyDescent="0.25">
      <c r="B136" s="8" t="s">
        <v>262</v>
      </c>
      <c r="D136" s="119"/>
    </row>
    <row r="137" spans="2:4" x14ac:dyDescent="0.25">
      <c r="B137" s="8" t="s">
        <v>128</v>
      </c>
      <c r="D137" s="119"/>
    </row>
    <row r="138" spans="2:4" x14ac:dyDescent="0.25">
      <c r="B138" s="2" t="s">
        <v>352</v>
      </c>
      <c r="D138" s="119"/>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election activeCell="C19" sqref="C19:F20"/>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3">
      <c r="A1" s="74" t="s">
        <v>225</v>
      </c>
      <c r="B1" s="300" t="s">
        <v>183</v>
      </c>
      <c r="C1" s="300"/>
      <c r="D1" s="300"/>
      <c r="E1" s="300"/>
      <c r="F1" s="300"/>
      <c r="G1" s="300"/>
      <c r="H1" s="300"/>
      <c r="I1" s="300"/>
      <c r="J1" s="300"/>
      <c r="K1" s="300"/>
      <c r="L1" s="300"/>
    </row>
    <row r="2" spans="1:30" ht="25.9" customHeight="1" x14ac:dyDescent="0.3">
      <c r="A2" s="74"/>
      <c r="B2" s="276" t="s">
        <v>240</v>
      </c>
      <c r="C2" s="277"/>
      <c r="D2" s="277"/>
      <c r="E2" s="277"/>
      <c r="F2" s="277"/>
      <c r="G2" s="277"/>
      <c r="H2" s="277"/>
      <c r="I2" s="277"/>
      <c r="J2" s="277"/>
      <c r="K2" s="277"/>
      <c r="L2" s="277"/>
      <c r="M2" s="277"/>
      <c r="N2" s="277"/>
      <c r="O2" s="278"/>
    </row>
    <row r="3" spans="1:30" ht="49.9" customHeight="1" x14ac:dyDescent="0.3">
      <c r="B3" s="279" t="s">
        <v>329</v>
      </c>
      <c r="C3" s="280"/>
      <c r="D3" s="280"/>
      <c r="E3" s="280"/>
      <c r="F3" s="280"/>
      <c r="G3" s="280"/>
      <c r="H3" s="280"/>
      <c r="I3" s="280"/>
      <c r="J3" s="280"/>
      <c r="K3" s="280"/>
      <c r="L3" s="280"/>
      <c r="M3" s="280"/>
      <c r="N3" s="280"/>
      <c r="O3" s="281"/>
    </row>
    <row r="4" spans="1:30" s="6" customFormat="1" ht="27" customHeight="1" x14ac:dyDescent="0.3">
      <c r="B4" s="28"/>
      <c r="C4" s="28"/>
      <c r="D4" s="28"/>
      <c r="E4" s="28"/>
      <c r="F4" s="28"/>
      <c r="G4" s="28"/>
      <c r="H4" s="28"/>
      <c r="I4" s="28"/>
      <c r="J4" s="28"/>
      <c r="K4" s="28"/>
      <c r="L4" s="28"/>
      <c r="M4" s="28"/>
      <c r="N4" s="28"/>
      <c r="O4" s="28"/>
    </row>
    <row r="5" spans="1:30" ht="23.45" customHeight="1" x14ac:dyDescent="0.3">
      <c r="B5" s="307" t="s">
        <v>175</v>
      </c>
      <c r="C5" s="308"/>
      <c r="D5" s="308"/>
      <c r="E5" s="308"/>
      <c r="F5" s="308"/>
      <c r="G5" s="308"/>
      <c r="H5" s="308"/>
      <c r="I5" s="308"/>
      <c r="J5" s="308"/>
      <c r="K5" s="308"/>
      <c r="L5" s="308"/>
      <c r="M5" s="308"/>
      <c r="N5" s="308"/>
      <c r="O5" s="309"/>
      <c r="Q5" s="276" t="s">
        <v>178</v>
      </c>
      <c r="R5" s="277"/>
      <c r="S5" s="277"/>
      <c r="T5" s="277"/>
      <c r="U5" s="277"/>
      <c r="V5" s="277"/>
      <c r="W5" s="277"/>
      <c r="X5" s="277"/>
      <c r="Y5" s="277"/>
      <c r="Z5" s="277"/>
      <c r="AA5" s="277"/>
      <c r="AB5" s="277"/>
      <c r="AC5" s="277"/>
      <c r="AD5" s="278"/>
    </row>
    <row r="6" spans="1:30" ht="14.45" customHeight="1" x14ac:dyDescent="0.3">
      <c r="B6" s="9" t="s">
        <v>5</v>
      </c>
      <c r="C6" s="291" t="s">
        <v>150</v>
      </c>
      <c r="D6" s="292"/>
      <c r="E6" s="292"/>
      <c r="F6" s="293"/>
      <c r="G6" s="288" t="s">
        <v>368</v>
      </c>
      <c r="H6" s="289"/>
      <c r="I6" s="290"/>
      <c r="J6" s="294" t="s">
        <v>241</v>
      </c>
      <c r="K6" s="295"/>
      <c r="L6" s="295"/>
      <c r="M6" s="295"/>
      <c r="N6" s="295"/>
      <c r="O6" s="296"/>
      <c r="Q6" s="108" t="s">
        <v>5</v>
      </c>
      <c r="R6" s="291" t="s">
        <v>150</v>
      </c>
      <c r="S6" s="292"/>
      <c r="T6" s="292"/>
      <c r="U6" s="293"/>
      <c r="V6" s="288" t="s">
        <v>366</v>
      </c>
      <c r="W6" s="289"/>
      <c r="X6" s="290"/>
      <c r="Y6" s="304" t="s">
        <v>241</v>
      </c>
      <c r="Z6" s="305"/>
      <c r="AA6" s="305"/>
      <c r="AB6" s="305"/>
      <c r="AC6" s="305"/>
      <c r="AD6" s="306"/>
    </row>
    <row r="7" spans="1:30" ht="14.45" customHeight="1" x14ac:dyDescent="0.3">
      <c r="B7" s="9" t="s">
        <v>6</v>
      </c>
      <c r="C7" s="291" t="s">
        <v>19</v>
      </c>
      <c r="D7" s="292"/>
      <c r="E7" s="292"/>
      <c r="F7" s="293"/>
      <c r="G7" s="288" t="s">
        <v>171</v>
      </c>
      <c r="H7" s="289"/>
      <c r="I7" s="290"/>
      <c r="J7" s="294"/>
      <c r="K7" s="295"/>
      <c r="L7" s="295"/>
      <c r="M7" s="295"/>
      <c r="N7" s="295"/>
      <c r="O7" s="296"/>
      <c r="Q7" s="108" t="s">
        <v>6</v>
      </c>
      <c r="R7" s="291" t="s">
        <v>19</v>
      </c>
      <c r="S7" s="292"/>
      <c r="T7" s="292"/>
      <c r="U7" s="293"/>
      <c r="V7" s="288" t="s">
        <v>171</v>
      </c>
      <c r="W7" s="289"/>
      <c r="X7" s="290"/>
      <c r="Y7" s="294"/>
      <c r="Z7" s="295"/>
      <c r="AA7" s="295"/>
      <c r="AB7" s="295"/>
      <c r="AC7" s="295"/>
      <c r="AD7" s="296"/>
    </row>
    <row r="8" spans="1:30" ht="29.45" customHeight="1" x14ac:dyDescent="0.3">
      <c r="B8" s="9" t="s">
        <v>6</v>
      </c>
      <c r="C8" s="291" t="s">
        <v>285</v>
      </c>
      <c r="D8" s="292"/>
      <c r="E8" s="292"/>
      <c r="F8" s="293"/>
      <c r="G8" s="301">
        <v>42583</v>
      </c>
      <c r="H8" s="302"/>
      <c r="I8" s="303"/>
      <c r="J8" s="294"/>
      <c r="K8" s="295"/>
      <c r="L8" s="295"/>
      <c r="M8" s="295"/>
      <c r="N8" s="295"/>
      <c r="O8" s="296"/>
      <c r="Q8" s="108" t="s">
        <v>6</v>
      </c>
      <c r="R8" s="291" t="s">
        <v>285</v>
      </c>
      <c r="S8" s="292"/>
      <c r="T8" s="292"/>
      <c r="U8" s="293"/>
      <c r="V8" s="301">
        <v>43466</v>
      </c>
      <c r="W8" s="302"/>
      <c r="X8" s="303"/>
      <c r="Y8" s="294"/>
      <c r="Z8" s="295"/>
      <c r="AA8" s="295"/>
      <c r="AB8" s="295"/>
      <c r="AC8" s="295"/>
      <c r="AD8" s="296"/>
    </row>
    <row r="9" spans="1:30" ht="14.45" customHeight="1" x14ac:dyDescent="0.3">
      <c r="B9" s="9" t="s">
        <v>7</v>
      </c>
      <c r="C9" s="291" t="s">
        <v>151</v>
      </c>
      <c r="D9" s="292"/>
      <c r="E9" s="292"/>
      <c r="F9" s="293"/>
      <c r="G9" s="288" t="s">
        <v>12</v>
      </c>
      <c r="H9" s="289"/>
      <c r="I9" s="290"/>
      <c r="J9" s="288"/>
      <c r="K9" s="289"/>
      <c r="L9" s="290"/>
      <c r="M9" s="288"/>
      <c r="N9" s="289"/>
      <c r="O9" s="290"/>
      <c r="Q9" s="108" t="s">
        <v>7</v>
      </c>
      <c r="R9" s="291" t="s">
        <v>151</v>
      </c>
      <c r="S9" s="292"/>
      <c r="T9" s="292"/>
      <c r="U9" s="293"/>
      <c r="V9" s="288" t="s">
        <v>12</v>
      </c>
      <c r="W9" s="289"/>
      <c r="X9" s="290"/>
      <c r="Y9" s="288" t="s">
        <v>24</v>
      </c>
      <c r="Z9" s="289"/>
      <c r="AA9" s="290"/>
      <c r="AB9" s="288"/>
      <c r="AC9" s="289"/>
      <c r="AD9" s="290"/>
    </row>
    <row r="10" spans="1:30" ht="22.9" customHeight="1" x14ac:dyDescent="0.25">
      <c r="B10" s="52" t="s">
        <v>8</v>
      </c>
      <c r="C10" s="284" t="s">
        <v>182</v>
      </c>
      <c r="D10" s="285"/>
      <c r="E10" s="285"/>
      <c r="F10" s="196"/>
      <c r="G10" s="288" t="s">
        <v>72</v>
      </c>
      <c r="H10" s="289"/>
      <c r="I10" s="290"/>
      <c r="J10" s="288" t="s">
        <v>109</v>
      </c>
      <c r="K10" s="289"/>
      <c r="L10" s="290"/>
      <c r="M10" s="288"/>
      <c r="N10" s="289"/>
      <c r="O10" s="290"/>
      <c r="Q10" s="109" t="s">
        <v>8</v>
      </c>
      <c r="R10" s="284" t="s">
        <v>182</v>
      </c>
      <c r="S10" s="285"/>
      <c r="T10" s="285"/>
      <c r="U10" s="196"/>
      <c r="V10" s="288" t="s">
        <v>72</v>
      </c>
      <c r="W10" s="289"/>
      <c r="X10" s="290"/>
      <c r="Y10" s="288" t="s">
        <v>72</v>
      </c>
      <c r="Z10" s="289"/>
      <c r="AA10" s="290"/>
      <c r="AB10" s="288"/>
      <c r="AC10" s="289"/>
      <c r="AD10" s="290"/>
    </row>
    <row r="11" spans="1:30" ht="22.9" customHeight="1" x14ac:dyDescent="0.25">
      <c r="B11" s="52"/>
      <c r="C11" s="286"/>
      <c r="D11" s="287"/>
      <c r="E11" s="287"/>
      <c r="F11" s="198"/>
      <c r="G11" s="288"/>
      <c r="H11" s="289"/>
      <c r="I11" s="290"/>
      <c r="J11" s="288"/>
      <c r="K11" s="289"/>
      <c r="L11" s="290"/>
      <c r="M11" s="288"/>
      <c r="N11" s="289"/>
      <c r="O11" s="290"/>
      <c r="Q11" s="109"/>
      <c r="R11" s="286"/>
      <c r="S11" s="287"/>
      <c r="T11" s="287"/>
      <c r="U11" s="198"/>
      <c r="V11" s="288"/>
      <c r="W11" s="289"/>
      <c r="X11" s="290"/>
      <c r="Y11" s="288"/>
      <c r="Z11" s="289"/>
      <c r="AA11" s="290"/>
      <c r="AB11" s="288"/>
      <c r="AC11" s="289"/>
      <c r="AD11" s="290"/>
    </row>
    <row r="12" spans="1:30" ht="89.45" customHeight="1" x14ac:dyDescent="0.3">
      <c r="B12" s="9" t="s">
        <v>174</v>
      </c>
      <c r="C12" s="291" t="s">
        <v>181</v>
      </c>
      <c r="D12" s="292"/>
      <c r="E12" s="292"/>
      <c r="F12" s="293"/>
      <c r="G12" s="297" t="s">
        <v>379</v>
      </c>
      <c r="H12" s="298"/>
      <c r="I12" s="298"/>
      <c r="J12" s="298"/>
      <c r="K12" s="298"/>
      <c r="L12" s="298"/>
      <c r="M12" s="298"/>
      <c r="N12" s="298"/>
      <c r="O12" s="299"/>
      <c r="Q12" s="108" t="s">
        <v>174</v>
      </c>
      <c r="R12" s="291" t="s">
        <v>181</v>
      </c>
      <c r="S12" s="292"/>
      <c r="T12" s="292"/>
      <c r="U12" s="293"/>
      <c r="V12" s="297" t="s">
        <v>372</v>
      </c>
      <c r="W12" s="298"/>
      <c r="X12" s="298"/>
      <c r="Y12" s="298"/>
      <c r="Z12" s="298"/>
      <c r="AA12" s="298"/>
      <c r="AB12" s="298"/>
      <c r="AC12" s="298"/>
      <c r="AD12" s="299"/>
    </row>
    <row r="13" spans="1:30" s="42" customFormat="1" ht="28.9" customHeight="1" x14ac:dyDescent="0.3">
      <c r="B13" s="38"/>
      <c r="C13" s="39"/>
      <c r="D13" s="39"/>
      <c r="E13" s="39"/>
      <c r="F13" s="39"/>
      <c r="G13" s="39"/>
      <c r="H13" s="39"/>
      <c r="I13" s="39"/>
      <c r="J13" s="39"/>
      <c r="K13" s="39"/>
      <c r="L13" s="39"/>
      <c r="M13" s="39"/>
      <c r="N13" s="39"/>
      <c r="O13" s="39"/>
      <c r="Q13" s="39"/>
      <c r="R13" s="39"/>
      <c r="S13" s="39"/>
      <c r="T13" s="39"/>
      <c r="U13" s="39"/>
      <c r="V13" s="39"/>
      <c r="W13" s="39"/>
      <c r="X13" s="39"/>
      <c r="Y13" s="39"/>
      <c r="Z13" s="39"/>
      <c r="AA13" s="39"/>
      <c r="AB13" s="39"/>
      <c r="AC13" s="39"/>
      <c r="AD13" s="40"/>
    </row>
    <row r="14" spans="1:30" ht="23.45" customHeight="1" x14ac:dyDescent="0.3">
      <c r="B14" s="276" t="s">
        <v>176</v>
      </c>
      <c r="C14" s="277"/>
      <c r="D14" s="277"/>
      <c r="E14" s="277"/>
      <c r="F14" s="277"/>
      <c r="G14" s="277"/>
      <c r="H14" s="277"/>
      <c r="I14" s="277"/>
      <c r="J14" s="277"/>
      <c r="K14" s="277"/>
      <c r="L14" s="277"/>
      <c r="M14" s="277"/>
      <c r="N14" s="277"/>
      <c r="O14" s="278"/>
      <c r="Q14" s="276" t="s">
        <v>177</v>
      </c>
      <c r="R14" s="277"/>
      <c r="S14" s="277"/>
      <c r="T14" s="277"/>
      <c r="U14" s="277"/>
      <c r="V14" s="277"/>
      <c r="W14" s="277"/>
      <c r="X14" s="277"/>
      <c r="Y14" s="277"/>
      <c r="Z14" s="277"/>
      <c r="AA14" s="277"/>
      <c r="AB14" s="277"/>
      <c r="AC14" s="277"/>
      <c r="AD14" s="278"/>
    </row>
    <row r="15" spans="1:30" ht="14.45" customHeight="1" x14ac:dyDescent="0.3">
      <c r="B15" s="108" t="s">
        <v>5</v>
      </c>
      <c r="C15" s="291" t="s">
        <v>150</v>
      </c>
      <c r="D15" s="292"/>
      <c r="E15" s="292"/>
      <c r="F15" s="293"/>
      <c r="G15" s="288" t="s">
        <v>369</v>
      </c>
      <c r="H15" s="289"/>
      <c r="I15" s="290"/>
      <c r="J15" s="294" t="s">
        <v>241</v>
      </c>
      <c r="K15" s="295"/>
      <c r="L15" s="295"/>
      <c r="M15" s="295"/>
      <c r="N15" s="295"/>
      <c r="O15" s="296"/>
      <c r="Q15" s="108" t="s">
        <v>5</v>
      </c>
      <c r="R15" s="291" t="s">
        <v>150</v>
      </c>
      <c r="S15" s="292"/>
      <c r="T15" s="292"/>
      <c r="U15" s="293"/>
      <c r="V15" s="288"/>
      <c r="W15" s="289"/>
      <c r="X15" s="290"/>
      <c r="Y15" s="304" t="s">
        <v>241</v>
      </c>
      <c r="Z15" s="305"/>
      <c r="AA15" s="305"/>
      <c r="AB15" s="305"/>
      <c r="AC15" s="305"/>
      <c r="AD15" s="306"/>
    </row>
    <row r="16" spans="1:30" ht="14.45" customHeight="1" x14ac:dyDescent="0.3">
      <c r="B16" s="108" t="s">
        <v>6</v>
      </c>
      <c r="C16" s="291" t="s">
        <v>19</v>
      </c>
      <c r="D16" s="292"/>
      <c r="E16" s="292"/>
      <c r="F16" s="293"/>
      <c r="G16" s="288" t="s">
        <v>171</v>
      </c>
      <c r="H16" s="289"/>
      <c r="I16" s="290"/>
      <c r="J16" s="294"/>
      <c r="K16" s="295"/>
      <c r="L16" s="295"/>
      <c r="M16" s="295"/>
      <c r="N16" s="295"/>
      <c r="O16" s="296"/>
      <c r="Q16" s="108" t="s">
        <v>6</v>
      </c>
      <c r="R16" s="291" t="s">
        <v>19</v>
      </c>
      <c r="S16" s="292"/>
      <c r="T16" s="292"/>
      <c r="U16" s="293"/>
      <c r="V16" s="288"/>
      <c r="W16" s="289"/>
      <c r="X16" s="290"/>
      <c r="Y16" s="294"/>
      <c r="Z16" s="295"/>
      <c r="AA16" s="295"/>
      <c r="AB16" s="295"/>
      <c r="AC16" s="295"/>
      <c r="AD16" s="296"/>
    </row>
    <row r="17" spans="2:30" ht="31.9" customHeight="1" x14ac:dyDescent="0.3">
      <c r="B17" s="108" t="s">
        <v>6</v>
      </c>
      <c r="C17" s="291" t="s">
        <v>285</v>
      </c>
      <c r="D17" s="292"/>
      <c r="E17" s="292"/>
      <c r="F17" s="293"/>
      <c r="G17" s="301">
        <v>42887</v>
      </c>
      <c r="H17" s="302"/>
      <c r="I17" s="303"/>
      <c r="J17" s="294"/>
      <c r="K17" s="295"/>
      <c r="L17" s="295"/>
      <c r="M17" s="295"/>
      <c r="N17" s="295"/>
      <c r="O17" s="296"/>
      <c r="Q17" s="108" t="s">
        <v>6</v>
      </c>
      <c r="R17" s="291" t="s">
        <v>285</v>
      </c>
      <c r="S17" s="292"/>
      <c r="T17" s="292"/>
      <c r="U17" s="293"/>
      <c r="V17" s="301"/>
      <c r="W17" s="302"/>
      <c r="X17" s="303"/>
      <c r="Y17" s="294"/>
      <c r="Z17" s="295"/>
      <c r="AA17" s="295"/>
      <c r="AB17" s="295"/>
      <c r="AC17" s="295"/>
      <c r="AD17" s="296"/>
    </row>
    <row r="18" spans="2:30" ht="32.25" customHeight="1" x14ac:dyDescent="0.3">
      <c r="B18" s="108" t="s">
        <v>7</v>
      </c>
      <c r="C18" s="291" t="s">
        <v>151</v>
      </c>
      <c r="D18" s="292"/>
      <c r="E18" s="292"/>
      <c r="F18" s="293"/>
      <c r="G18" s="288" t="s">
        <v>12</v>
      </c>
      <c r="H18" s="289"/>
      <c r="I18" s="290"/>
      <c r="J18" s="288"/>
      <c r="K18" s="289"/>
      <c r="L18" s="290"/>
      <c r="M18" s="288"/>
      <c r="N18" s="289"/>
      <c r="O18" s="290"/>
      <c r="Q18" s="108" t="s">
        <v>7</v>
      </c>
      <c r="R18" s="291" t="s">
        <v>151</v>
      </c>
      <c r="S18" s="292"/>
      <c r="T18" s="292"/>
      <c r="U18" s="293"/>
      <c r="V18" s="288"/>
      <c r="W18" s="289"/>
      <c r="X18" s="290"/>
      <c r="Y18" s="288"/>
      <c r="Z18" s="289"/>
      <c r="AA18" s="290"/>
      <c r="AB18" s="288"/>
      <c r="AC18" s="289"/>
      <c r="AD18" s="290"/>
    </row>
    <row r="19" spans="2:30" ht="22.9" customHeight="1" x14ac:dyDescent="0.25">
      <c r="B19" s="109" t="s">
        <v>8</v>
      </c>
      <c r="C19" s="284" t="s">
        <v>182</v>
      </c>
      <c r="D19" s="285"/>
      <c r="E19" s="285"/>
      <c r="F19" s="196"/>
      <c r="G19" s="288" t="s">
        <v>68</v>
      </c>
      <c r="H19" s="289"/>
      <c r="I19" s="290"/>
      <c r="J19" s="288"/>
      <c r="K19" s="289"/>
      <c r="L19" s="290"/>
      <c r="M19" s="288"/>
      <c r="N19" s="289"/>
      <c r="O19" s="290"/>
      <c r="Q19" s="109" t="s">
        <v>8</v>
      </c>
      <c r="R19" s="284" t="s">
        <v>182</v>
      </c>
      <c r="S19" s="285"/>
      <c r="T19" s="285"/>
      <c r="U19" s="196"/>
      <c r="V19" s="288"/>
      <c r="W19" s="289"/>
      <c r="X19" s="290"/>
      <c r="Y19" s="288"/>
      <c r="Z19" s="289"/>
      <c r="AA19" s="290"/>
      <c r="AB19" s="288"/>
      <c r="AC19" s="289"/>
      <c r="AD19" s="290"/>
    </row>
    <row r="20" spans="2:30" ht="22.9" customHeight="1" x14ac:dyDescent="0.25">
      <c r="B20" s="109"/>
      <c r="C20" s="286"/>
      <c r="D20" s="287"/>
      <c r="E20" s="287"/>
      <c r="F20" s="198"/>
      <c r="G20" s="288"/>
      <c r="H20" s="289"/>
      <c r="I20" s="290"/>
      <c r="J20" s="288"/>
      <c r="K20" s="289"/>
      <c r="L20" s="290"/>
      <c r="M20" s="288"/>
      <c r="N20" s="289"/>
      <c r="O20" s="290"/>
      <c r="Q20" s="109"/>
      <c r="R20" s="286"/>
      <c r="S20" s="287"/>
      <c r="T20" s="287"/>
      <c r="U20" s="198"/>
      <c r="V20" s="288"/>
      <c r="W20" s="289"/>
      <c r="X20" s="290"/>
      <c r="Y20" s="288"/>
      <c r="Z20" s="289"/>
      <c r="AA20" s="290"/>
      <c r="AB20" s="288"/>
      <c r="AC20" s="289"/>
      <c r="AD20" s="290"/>
    </row>
    <row r="21" spans="2:30" ht="89.45" customHeight="1" x14ac:dyDescent="0.3">
      <c r="B21" s="108" t="s">
        <v>174</v>
      </c>
      <c r="C21" s="291" t="s">
        <v>181</v>
      </c>
      <c r="D21" s="292"/>
      <c r="E21" s="292"/>
      <c r="F21" s="293"/>
      <c r="G21" s="297" t="s">
        <v>373</v>
      </c>
      <c r="H21" s="298"/>
      <c r="I21" s="298"/>
      <c r="J21" s="298"/>
      <c r="K21" s="298"/>
      <c r="L21" s="298"/>
      <c r="M21" s="298"/>
      <c r="N21" s="298"/>
      <c r="O21" s="299"/>
      <c r="Q21" s="108" t="s">
        <v>174</v>
      </c>
      <c r="R21" s="291" t="s">
        <v>181</v>
      </c>
      <c r="S21" s="292"/>
      <c r="T21" s="292"/>
      <c r="U21" s="293"/>
      <c r="V21" s="297"/>
      <c r="W21" s="298"/>
      <c r="X21" s="298"/>
      <c r="Y21" s="298"/>
      <c r="Z21" s="298"/>
      <c r="AA21" s="298"/>
      <c r="AB21" s="298"/>
      <c r="AC21" s="298"/>
      <c r="AD21" s="299"/>
    </row>
    <row r="22" spans="2:30" s="42" customFormat="1" ht="28.9" customHeight="1" x14ac:dyDescent="0.3">
      <c r="B22" s="38"/>
      <c r="C22" s="39"/>
      <c r="D22" s="39"/>
      <c r="E22" s="39"/>
      <c r="F22" s="39"/>
      <c r="G22" s="40"/>
      <c r="H22" s="41"/>
      <c r="I22" s="41"/>
      <c r="J22" s="40"/>
      <c r="K22" s="40"/>
      <c r="L22" s="40"/>
      <c r="M22" s="40"/>
      <c r="N22" s="40"/>
      <c r="O22" s="40"/>
      <c r="Q22" s="39"/>
      <c r="R22" s="39"/>
      <c r="S22" s="39"/>
      <c r="T22" s="39"/>
      <c r="U22" s="39"/>
      <c r="V22" s="39"/>
      <c r="W22" s="39"/>
      <c r="X22" s="39"/>
      <c r="Y22" s="39"/>
      <c r="Z22" s="39"/>
      <c r="AA22" s="39"/>
      <c r="AB22" s="39"/>
      <c r="AC22" s="39"/>
      <c r="AD22" s="40"/>
    </row>
    <row r="23" spans="2:30" ht="23.45" customHeight="1" x14ac:dyDescent="0.3">
      <c r="B23" s="276" t="s">
        <v>179</v>
      </c>
      <c r="C23" s="277"/>
      <c r="D23" s="277"/>
      <c r="E23" s="277"/>
      <c r="F23" s="277"/>
      <c r="G23" s="277"/>
      <c r="H23" s="277"/>
      <c r="I23" s="277"/>
      <c r="J23" s="277"/>
      <c r="K23" s="277"/>
      <c r="L23" s="277"/>
      <c r="M23" s="277"/>
      <c r="N23" s="277"/>
      <c r="O23" s="278"/>
      <c r="Q23" s="307" t="s">
        <v>180</v>
      </c>
      <c r="R23" s="308"/>
      <c r="S23" s="308"/>
      <c r="T23" s="308"/>
      <c r="U23" s="308"/>
      <c r="V23" s="308"/>
      <c r="W23" s="308"/>
      <c r="X23" s="308"/>
      <c r="Y23" s="308"/>
      <c r="Z23" s="308"/>
      <c r="AA23" s="308"/>
      <c r="AB23" s="308"/>
      <c r="AC23" s="308"/>
      <c r="AD23" s="309"/>
    </row>
    <row r="24" spans="2:30" ht="14.45" customHeight="1" x14ac:dyDescent="0.3">
      <c r="B24" s="108" t="s">
        <v>5</v>
      </c>
      <c r="C24" s="291" t="s">
        <v>150</v>
      </c>
      <c r="D24" s="292"/>
      <c r="E24" s="292"/>
      <c r="F24" s="293"/>
      <c r="G24" s="288"/>
      <c r="H24" s="289"/>
      <c r="I24" s="290"/>
      <c r="J24" s="294"/>
      <c r="K24" s="295"/>
      <c r="L24" s="295"/>
      <c r="M24" s="295"/>
      <c r="N24" s="295"/>
      <c r="O24" s="296"/>
      <c r="Q24" s="108" t="s">
        <v>5</v>
      </c>
      <c r="R24" s="291" t="s">
        <v>150</v>
      </c>
      <c r="S24" s="292"/>
      <c r="T24" s="292"/>
      <c r="U24" s="293"/>
      <c r="V24" s="288"/>
      <c r="W24" s="289"/>
      <c r="X24" s="290"/>
      <c r="Y24" s="304" t="s">
        <v>241</v>
      </c>
      <c r="Z24" s="305"/>
      <c r="AA24" s="305"/>
      <c r="AB24" s="305"/>
      <c r="AC24" s="305"/>
      <c r="AD24" s="306"/>
    </row>
    <row r="25" spans="2:30" ht="14.45" customHeight="1" x14ac:dyDescent="0.3">
      <c r="B25" s="108" t="s">
        <v>6</v>
      </c>
      <c r="C25" s="291" t="s">
        <v>19</v>
      </c>
      <c r="D25" s="292"/>
      <c r="E25" s="292"/>
      <c r="F25" s="293"/>
      <c r="G25" s="288"/>
      <c r="H25" s="289"/>
      <c r="I25" s="290"/>
      <c r="J25" s="294"/>
      <c r="K25" s="295"/>
      <c r="L25" s="295"/>
      <c r="M25" s="295"/>
      <c r="N25" s="295"/>
      <c r="O25" s="296"/>
      <c r="Q25" s="108" t="s">
        <v>6</v>
      </c>
      <c r="R25" s="291" t="s">
        <v>19</v>
      </c>
      <c r="S25" s="292"/>
      <c r="T25" s="292"/>
      <c r="U25" s="293"/>
      <c r="V25" s="288"/>
      <c r="W25" s="289"/>
      <c r="X25" s="290"/>
      <c r="Y25" s="294"/>
      <c r="Z25" s="295"/>
      <c r="AA25" s="295"/>
      <c r="AB25" s="295"/>
      <c r="AC25" s="295"/>
      <c r="AD25" s="296"/>
    </row>
    <row r="26" spans="2:30" ht="31.9" customHeight="1" x14ac:dyDescent="0.3">
      <c r="B26" s="108" t="s">
        <v>6</v>
      </c>
      <c r="C26" s="291" t="s">
        <v>285</v>
      </c>
      <c r="D26" s="292"/>
      <c r="E26" s="292"/>
      <c r="F26" s="293"/>
      <c r="G26" s="301"/>
      <c r="H26" s="302"/>
      <c r="I26" s="303"/>
      <c r="J26" s="294"/>
      <c r="K26" s="295"/>
      <c r="L26" s="295"/>
      <c r="M26" s="295"/>
      <c r="N26" s="295"/>
      <c r="O26" s="296"/>
      <c r="Q26" s="108" t="s">
        <v>6</v>
      </c>
      <c r="R26" s="291" t="s">
        <v>285</v>
      </c>
      <c r="S26" s="292"/>
      <c r="T26" s="292"/>
      <c r="U26" s="293"/>
      <c r="V26" s="301"/>
      <c r="W26" s="302"/>
      <c r="X26" s="303"/>
      <c r="Y26" s="294"/>
      <c r="Z26" s="295"/>
      <c r="AA26" s="295"/>
      <c r="AB26" s="295"/>
      <c r="AC26" s="295"/>
      <c r="AD26" s="296"/>
    </row>
    <row r="27" spans="2:30" ht="33.75" customHeight="1" x14ac:dyDescent="0.3">
      <c r="B27" s="108" t="s">
        <v>7</v>
      </c>
      <c r="C27" s="291" t="s">
        <v>151</v>
      </c>
      <c r="D27" s="292"/>
      <c r="E27" s="292"/>
      <c r="F27" s="293"/>
      <c r="G27" s="288"/>
      <c r="H27" s="289"/>
      <c r="I27" s="290"/>
      <c r="J27" s="288"/>
      <c r="K27" s="289"/>
      <c r="L27" s="290"/>
      <c r="M27" s="288"/>
      <c r="N27" s="289"/>
      <c r="O27" s="290"/>
      <c r="Q27" s="108" t="s">
        <v>7</v>
      </c>
      <c r="R27" s="291" t="s">
        <v>151</v>
      </c>
      <c r="S27" s="292"/>
      <c r="T27" s="292"/>
      <c r="U27" s="293"/>
      <c r="V27" s="288"/>
      <c r="W27" s="289"/>
      <c r="X27" s="290"/>
      <c r="Y27" s="288"/>
      <c r="Z27" s="289"/>
      <c r="AA27" s="290"/>
      <c r="AB27" s="288"/>
      <c r="AC27" s="289"/>
      <c r="AD27" s="290"/>
    </row>
    <row r="28" spans="2:30" ht="22.9" customHeight="1" x14ac:dyDescent="0.25">
      <c r="B28" s="109" t="s">
        <v>8</v>
      </c>
      <c r="C28" s="284" t="s">
        <v>182</v>
      </c>
      <c r="D28" s="285"/>
      <c r="E28" s="285"/>
      <c r="F28" s="196"/>
      <c r="G28" s="288"/>
      <c r="H28" s="289"/>
      <c r="I28" s="290"/>
      <c r="J28" s="288"/>
      <c r="K28" s="289"/>
      <c r="L28" s="290"/>
      <c r="M28" s="288"/>
      <c r="N28" s="289"/>
      <c r="O28" s="290"/>
      <c r="Q28" s="109" t="s">
        <v>8</v>
      </c>
      <c r="R28" s="284" t="s">
        <v>182</v>
      </c>
      <c r="S28" s="285"/>
      <c r="T28" s="285"/>
      <c r="U28" s="196"/>
      <c r="V28" s="288"/>
      <c r="W28" s="289"/>
      <c r="X28" s="290"/>
      <c r="Y28" s="288"/>
      <c r="Z28" s="289"/>
      <c r="AA28" s="290"/>
      <c r="AB28" s="288"/>
      <c r="AC28" s="289"/>
      <c r="AD28" s="290"/>
    </row>
    <row r="29" spans="2:30" ht="22.9" customHeight="1" x14ac:dyDescent="0.25">
      <c r="B29" s="109"/>
      <c r="C29" s="286"/>
      <c r="D29" s="287"/>
      <c r="E29" s="287"/>
      <c r="F29" s="198"/>
      <c r="G29" s="288"/>
      <c r="H29" s="289"/>
      <c r="I29" s="290"/>
      <c r="J29" s="288"/>
      <c r="K29" s="289"/>
      <c r="L29" s="290"/>
      <c r="M29" s="288"/>
      <c r="N29" s="289"/>
      <c r="O29" s="290"/>
      <c r="Q29" s="109"/>
      <c r="R29" s="286"/>
      <c r="S29" s="287"/>
      <c r="T29" s="287"/>
      <c r="U29" s="198"/>
      <c r="V29" s="288"/>
      <c r="W29" s="289"/>
      <c r="X29" s="290"/>
      <c r="Y29" s="288"/>
      <c r="Z29" s="289"/>
      <c r="AA29" s="290"/>
      <c r="AB29" s="288"/>
      <c r="AC29" s="289"/>
      <c r="AD29" s="290"/>
    </row>
    <row r="30" spans="2:30" ht="77.45" customHeight="1" x14ac:dyDescent="0.25">
      <c r="B30" s="108" t="s">
        <v>174</v>
      </c>
      <c r="C30" s="291" t="s">
        <v>181</v>
      </c>
      <c r="D30" s="292"/>
      <c r="E30" s="292"/>
      <c r="F30" s="293"/>
      <c r="G30" s="297"/>
      <c r="H30" s="298"/>
      <c r="I30" s="298"/>
      <c r="J30" s="298"/>
      <c r="K30" s="298"/>
      <c r="L30" s="298"/>
      <c r="M30" s="298"/>
      <c r="N30" s="298"/>
      <c r="O30" s="299"/>
      <c r="Q30" s="108" t="s">
        <v>174</v>
      </c>
      <c r="R30" s="291" t="s">
        <v>181</v>
      </c>
      <c r="S30" s="292"/>
      <c r="T30" s="292"/>
      <c r="U30" s="293"/>
      <c r="V30" s="297"/>
      <c r="W30" s="298"/>
      <c r="X30" s="298"/>
      <c r="Y30" s="298"/>
      <c r="Z30" s="298"/>
      <c r="AA30" s="298"/>
      <c r="AB30" s="298"/>
      <c r="AC30" s="298"/>
      <c r="AD30" s="299"/>
    </row>
    <row r="31" spans="2:30" s="42" customFormat="1" ht="28.9" customHeight="1" x14ac:dyDescent="0.25">
      <c r="B31" s="38"/>
      <c r="C31" s="39"/>
      <c r="D31" s="39"/>
      <c r="E31" s="39"/>
      <c r="F31" s="39"/>
      <c r="G31" s="39"/>
      <c r="H31" s="39"/>
      <c r="I31" s="39"/>
      <c r="J31" s="39"/>
      <c r="K31" s="39"/>
      <c r="L31" s="39"/>
      <c r="M31" s="39"/>
      <c r="N31" s="39"/>
      <c r="O31" s="39"/>
      <c r="Q31" s="39"/>
      <c r="R31" s="39"/>
      <c r="S31" s="39"/>
      <c r="T31" s="39"/>
      <c r="U31" s="39"/>
      <c r="V31" s="39"/>
      <c r="W31" s="39"/>
      <c r="X31" s="39"/>
      <c r="Y31" s="39"/>
      <c r="Z31" s="39"/>
      <c r="AA31" s="39"/>
      <c r="AB31" s="39"/>
      <c r="AC31" s="39"/>
      <c r="AD31" s="40"/>
    </row>
    <row r="32" spans="2:30" ht="23.45" customHeight="1" x14ac:dyDescent="0.25">
      <c r="B32" s="276" t="s">
        <v>297</v>
      </c>
      <c r="C32" s="277"/>
      <c r="D32" s="277"/>
      <c r="E32" s="277"/>
      <c r="F32" s="277"/>
      <c r="G32" s="277"/>
      <c r="H32" s="277"/>
      <c r="I32" s="277"/>
      <c r="J32" s="277"/>
      <c r="K32" s="277"/>
      <c r="L32" s="277"/>
      <c r="M32" s="277"/>
      <c r="N32" s="277"/>
      <c r="O32" s="278"/>
      <c r="Q32" s="276" t="s">
        <v>298</v>
      </c>
      <c r="R32" s="277"/>
      <c r="S32" s="277"/>
      <c r="T32" s="277"/>
      <c r="U32" s="277"/>
      <c r="V32" s="277"/>
      <c r="W32" s="277"/>
      <c r="X32" s="277"/>
      <c r="Y32" s="277"/>
      <c r="Z32" s="277"/>
      <c r="AA32" s="277"/>
      <c r="AB32" s="277"/>
      <c r="AC32" s="277"/>
      <c r="AD32" s="278"/>
    </row>
    <row r="33" spans="2:30" ht="14.45" customHeight="1" x14ac:dyDescent="0.25">
      <c r="B33" s="108" t="s">
        <v>5</v>
      </c>
      <c r="C33" s="291" t="s">
        <v>150</v>
      </c>
      <c r="D33" s="292"/>
      <c r="E33" s="292"/>
      <c r="F33" s="293"/>
      <c r="G33" s="288"/>
      <c r="H33" s="289"/>
      <c r="I33" s="290"/>
      <c r="J33" s="304" t="s">
        <v>241</v>
      </c>
      <c r="K33" s="305"/>
      <c r="L33" s="305"/>
      <c r="M33" s="305"/>
      <c r="N33" s="305"/>
      <c r="O33" s="306"/>
      <c r="Q33" s="108" t="s">
        <v>5</v>
      </c>
      <c r="R33" s="291" t="s">
        <v>150</v>
      </c>
      <c r="S33" s="292"/>
      <c r="T33" s="292"/>
      <c r="U33" s="293"/>
      <c r="V33" s="288"/>
      <c r="W33" s="289"/>
      <c r="X33" s="290"/>
      <c r="Y33" s="304" t="s">
        <v>241</v>
      </c>
      <c r="Z33" s="305"/>
      <c r="AA33" s="305"/>
      <c r="AB33" s="305"/>
      <c r="AC33" s="305"/>
      <c r="AD33" s="306"/>
    </row>
    <row r="34" spans="2:30" ht="14.45" customHeight="1" x14ac:dyDescent="0.25">
      <c r="B34" s="108" t="s">
        <v>6</v>
      </c>
      <c r="C34" s="291" t="s">
        <v>19</v>
      </c>
      <c r="D34" s="292"/>
      <c r="E34" s="292"/>
      <c r="F34" s="293"/>
      <c r="G34" s="288"/>
      <c r="H34" s="289"/>
      <c r="I34" s="290"/>
      <c r="J34" s="294"/>
      <c r="K34" s="295"/>
      <c r="L34" s="295"/>
      <c r="M34" s="295"/>
      <c r="N34" s="295"/>
      <c r="O34" s="296"/>
      <c r="Q34" s="108" t="s">
        <v>6</v>
      </c>
      <c r="R34" s="291" t="s">
        <v>19</v>
      </c>
      <c r="S34" s="292"/>
      <c r="T34" s="292"/>
      <c r="U34" s="293"/>
      <c r="V34" s="288"/>
      <c r="W34" s="289"/>
      <c r="X34" s="290"/>
      <c r="Y34" s="294"/>
      <c r="Z34" s="295"/>
      <c r="AA34" s="295"/>
      <c r="AB34" s="295"/>
      <c r="AC34" s="295"/>
      <c r="AD34" s="296"/>
    </row>
    <row r="35" spans="2:30" ht="31.9" customHeight="1" x14ac:dyDescent="0.25">
      <c r="B35" s="108" t="s">
        <v>6</v>
      </c>
      <c r="C35" s="291" t="s">
        <v>285</v>
      </c>
      <c r="D35" s="292"/>
      <c r="E35" s="292"/>
      <c r="F35" s="293"/>
      <c r="G35" s="301"/>
      <c r="H35" s="302"/>
      <c r="I35" s="303"/>
      <c r="J35" s="294"/>
      <c r="K35" s="295"/>
      <c r="L35" s="295"/>
      <c r="M35" s="295"/>
      <c r="N35" s="295"/>
      <c r="O35" s="296"/>
      <c r="Q35" s="108" t="s">
        <v>6</v>
      </c>
      <c r="R35" s="291" t="s">
        <v>285</v>
      </c>
      <c r="S35" s="292"/>
      <c r="T35" s="292"/>
      <c r="U35" s="293"/>
      <c r="V35" s="301"/>
      <c r="W35" s="302"/>
      <c r="X35" s="303"/>
      <c r="Y35" s="294"/>
      <c r="Z35" s="295"/>
      <c r="AA35" s="295"/>
      <c r="AB35" s="295"/>
      <c r="AC35" s="295"/>
      <c r="AD35" s="296"/>
    </row>
    <row r="36" spans="2:30" ht="36" customHeight="1" x14ac:dyDescent="0.25">
      <c r="B36" s="108" t="s">
        <v>7</v>
      </c>
      <c r="C36" s="291" t="s">
        <v>151</v>
      </c>
      <c r="D36" s="292"/>
      <c r="E36" s="292"/>
      <c r="F36" s="293"/>
      <c r="G36" s="288"/>
      <c r="H36" s="289"/>
      <c r="I36" s="290"/>
      <c r="J36" s="288"/>
      <c r="K36" s="289"/>
      <c r="L36" s="290"/>
      <c r="M36" s="288"/>
      <c r="N36" s="289"/>
      <c r="O36" s="290"/>
      <c r="Q36" s="108" t="s">
        <v>7</v>
      </c>
      <c r="R36" s="291" t="s">
        <v>151</v>
      </c>
      <c r="S36" s="292"/>
      <c r="T36" s="292"/>
      <c r="U36" s="293"/>
      <c r="V36" s="288"/>
      <c r="W36" s="289"/>
      <c r="X36" s="290"/>
      <c r="Y36" s="288"/>
      <c r="Z36" s="289"/>
      <c r="AA36" s="290"/>
      <c r="AB36" s="288"/>
      <c r="AC36" s="289"/>
      <c r="AD36" s="290"/>
    </row>
    <row r="37" spans="2:30" ht="22.9" customHeight="1" x14ac:dyDescent="0.25">
      <c r="B37" s="109" t="s">
        <v>8</v>
      </c>
      <c r="C37" s="284" t="s">
        <v>182</v>
      </c>
      <c r="D37" s="285"/>
      <c r="E37" s="285"/>
      <c r="F37" s="196"/>
      <c r="G37" s="288"/>
      <c r="H37" s="289"/>
      <c r="I37" s="290"/>
      <c r="J37" s="288"/>
      <c r="K37" s="289"/>
      <c r="L37" s="290"/>
      <c r="M37" s="288"/>
      <c r="N37" s="289"/>
      <c r="O37" s="290"/>
      <c r="Q37" s="109" t="s">
        <v>8</v>
      </c>
      <c r="R37" s="284" t="s">
        <v>182</v>
      </c>
      <c r="S37" s="285"/>
      <c r="T37" s="285"/>
      <c r="U37" s="196"/>
      <c r="V37" s="288"/>
      <c r="W37" s="289"/>
      <c r="X37" s="290"/>
      <c r="Y37" s="288"/>
      <c r="Z37" s="289"/>
      <c r="AA37" s="290"/>
      <c r="AB37" s="288"/>
      <c r="AC37" s="289"/>
      <c r="AD37" s="290"/>
    </row>
    <row r="38" spans="2:30" ht="22.9" customHeight="1" x14ac:dyDescent="0.25">
      <c r="B38" s="109"/>
      <c r="C38" s="286"/>
      <c r="D38" s="287"/>
      <c r="E38" s="287"/>
      <c r="F38" s="198"/>
      <c r="G38" s="288"/>
      <c r="H38" s="289"/>
      <c r="I38" s="290"/>
      <c r="J38" s="288"/>
      <c r="K38" s="289"/>
      <c r="L38" s="290"/>
      <c r="M38" s="288"/>
      <c r="N38" s="289"/>
      <c r="O38" s="290"/>
      <c r="Q38" s="109"/>
      <c r="R38" s="286"/>
      <c r="S38" s="287"/>
      <c r="T38" s="287"/>
      <c r="U38" s="198"/>
      <c r="V38" s="288"/>
      <c r="W38" s="289"/>
      <c r="X38" s="290"/>
      <c r="Y38" s="288"/>
      <c r="Z38" s="289"/>
      <c r="AA38" s="290"/>
      <c r="AB38" s="288"/>
      <c r="AC38" s="289"/>
      <c r="AD38" s="290"/>
    </row>
    <row r="39" spans="2:30" ht="89.45" customHeight="1" x14ac:dyDescent="0.25">
      <c r="B39" s="108" t="s">
        <v>174</v>
      </c>
      <c r="C39" s="291" t="s">
        <v>181</v>
      </c>
      <c r="D39" s="292"/>
      <c r="E39" s="292"/>
      <c r="F39" s="293"/>
      <c r="G39" s="297"/>
      <c r="H39" s="298"/>
      <c r="I39" s="298"/>
      <c r="J39" s="298"/>
      <c r="K39" s="298"/>
      <c r="L39" s="298"/>
      <c r="M39" s="298"/>
      <c r="N39" s="298"/>
      <c r="O39" s="299"/>
      <c r="Q39" s="108" t="s">
        <v>174</v>
      </c>
      <c r="R39" s="291" t="s">
        <v>181</v>
      </c>
      <c r="S39" s="292"/>
      <c r="T39" s="292"/>
      <c r="U39" s="293"/>
      <c r="V39" s="297"/>
      <c r="W39" s="298"/>
      <c r="X39" s="298"/>
      <c r="Y39" s="298"/>
      <c r="Z39" s="298"/>
      <c r="AA39" s="298"/>
      <c r="AB39" s="298"/>
      <c r="AC39" s="298"/>
      <c r="AD39" s="299"/>
    </row>
    <row r="40" spans="2:30" s="42" customFormat="1" ht="28.9" customHeight="1" x14ac:dyDescent="0.25">
      <c r="B40" s="38"/>
      <c r="C40" s="39"/>
      <c r="D40" s="39"/>
      <c r="E40" s="39"/>
      <c r="F40" s="39"/>
      <c r="G40" s="40"/>
      <c r="H40" s="41"/>
      <c r="I40" s="41"/>
      <c r="J40" s="40"/>
      <c r="K40" s="40"/>
      <c r="L40" s="40"/>
      <c r="M40" s="40"/>
      <c r="N40" s="40"/>
      <c r="O40" s="40"/>
      <c r="Q40" s="39"/>
      <c r="R40" s="39"/>
      <c r="S40" s="39"/>
      <c r="T40" s="39"/>
      <c r="U40" s="39"/>
      <c r="V40" s="39"/>
      <c r="W40" s="39"/>
      <c r="X40" s="39"/>
      <c r="Y40" s="39"/>
      <c r="Z40" s="39"/>
      <c r="AA40" s="39"/>
      <c r="AB40" s="39"/>
      <c r="AC40" s="39"/>
      <c r="AD40" s="40"/>
    </row>
    <row r="41" spans="2:30" ht="23.45" customHeight="1" x14ac:dyDescent="0.25">
      <c r="B41" s="276" t="s">
        <v>299</v>
      </c>
      <c r="C41" s="277"/>
      <c r="D41" s="277"/>
      <c r="E41" s="277"/>
      <c r="F41" s="277"/>
      <c r="G41" s="277"/>
      <c r="H41" s="277"/>
      <c r="I41" s="277"/>
      <c r="J41" s="277"/>
      <c r="K41" s="277"/>
      <c r="L41" s="277"/>
      <c r="M41" s="277"/>
      <c r="N41" s="277"/>
      <c r="O41" s="278"/>
      <c r="Q41" s="307" t="s">
        <v>300</v>
      </c>
      <c r="R41" s="308"/>
      <c r="S41" s="308"/>
      <c r="T41" s="308"/>
      <c r="U41" s="308"/>
      <c r="V41" s="308"/>
      <c r="W41" s="308"/>
      <c r="X41" s="308"/>
      <c r="Y41" s="308"/>
      <c r="Z41" s="308"/>
      <c r="AA41" s="308"/>
      <c r="AB41" s="308"/>
      <c r="AC41" s="308"/>
      <c r="AD41" s="309"/>
    </row>
    <row r="42" spans="2:30" ht="14.45" customHeight="1" x14ac:dyDescent="0.25">
      <c r="B42" s="108" t="s">
        <v>5</v>
      </c>
      <c r="C42" s="291" t="s">
        <v>150</v>
      </c>
      <c r="D42" s="292"/>
      <c r="E42" s="292"/>
      <c r="F42" s="293"/>
      <c r="G42" s="288"/>
      <c r="H42" s="289"/>
      <c r="I42" s="290"/>
      <c r="J42" s="304" t="s">
        <v>241</v>
      </c>
      <c r="K42" s="305"/>
      <c r="L42" s="305"/>
      <c r="M42" s="305"/>
      <c r="N42" s="305"/>
      <c r="O42" s="306"/>
      <c r="Q42" s="108" t="s">
        <v>5</v>
      </c>
      <c r="R42" s="291" t="s">
        <v>150</v>
      </c>
      <c r="S42" s="292"/>
      <c r="T42" s="292"/>
      <c r="U42" s="293"/>
      <c r="V42" s="288"/>
      <c r="W42" s="289"/>
      <c r="X42" s="290"/>
      <c r="Y42" s="304" t="s">
        <v>241</v>
      </c>
      <c r="Z42" s="305"/>
      <c r="AA42" s="305"/>
      <c r="AB42" s="305"/>
      <c r="AC42" s="305"/>
      <c r="AD42" s="306"/>
    </row>
    <row r="43" spans="2:30" ht="14.45" customHeight="1" x14ac:dyDescent="0.25">
      <c r="B43" s="108" t="s">
        <v>6</v>
      </c>
      <c r="C43" s="291" t="s">
        <v>19</v>
      </c>
      <c r="D43" s="292"/>
      <c r="E43" s="292"/>
      <c r="F43" s="293"/>
      <c r="G43" s="288"/>
      <c r="H43" s="289"/>
      <c r="I43" s="290"/>
      <c r="J43" s="294"/>
      <c r="K43" s="295"/>
      <c r="L43" s="295"/>
      <c r="M43" s="295"/>
      <c r="N43" s="295"/>
      <c r="O43" s="296"/>
      <c r="Q43" s="108" t="s">
        <v>6</v>
      </c>
      <c r="R43" s="291" t="s">
        <v>19</v>
      </c>
      <c r="S43" s="292"/>
      <c r="T43" s="292"/>
      <c r="U43" s="293"/>
      <c r="V43" s="288"/>
      <c r="W43" s="289"/>
      <c r="X43" s="290"/>
      <c r="Y43" s="294"/>
      <c r="Z43" s="295"/>
      <c r="AA43" s="295"/>
      <c r="AB43" s="295"/>
      <c r="AC43" s="295"/>
      <c r="AD43" s="296"/>
    </row>
    <row r="44" spans="2:30" ht="31.9" customHeight="1" x14ac:dyDescent="0.25">
      <c r="B44" s="108" t="s">
        <v>6</v>
      </c>
      <c r="C44" s="291" t="s">
        <v>285</v>
      </c>
      <c r="D44" s="292"/>
      <c r="E44" s="292"/>
      <c r="F44" s="293"/>
      <c r="G44" s="301"/>
      <c r="H44" s="302"/>
      <c r="I44" s="303"/>
      <c r="J44" s="294"/>
      <c r="K44" s="295"/>
      <c r="L44" s="295"/>
      <c r="M44" s="295"/>
      <c r="N44" s="295"/>
      <c r="O44" s="296"/>
      <c r="Q44" s="108" t="s">
        <v>6</v>
      </c>
      <c r="R44" s="291" t="s">
        <v>285</v>
      </c>
      <c r="S44" s="292"/>
      <c r="T44" s="292"/>
      <c r="U44" s="293"/>
      <c r="V44" s="301"/>
      <c r="W44" s="302"/>
      <c r="X44" s="303"/>
      <c r="Y44" s="294"/>
      <c r="Z44" s="295"/>
      <c r="AA44" s="295"/>
      <c r="AB44" s="295"/>
      <c r="AC44" s="295"/>
      <c r="AD44" s="296"/>
    </row>
    <row r="45" spans="2:30" ht="31.5" customHeight="1" x14ac:dyDescent="0.25">
      <c r="B45" s="108" t="s">
        <v>7</v>
      </c>
      <c r="C45" s="291" t="s">
        <v>151</v>
      </c>
      <c r="D45" s="292"/>
      <c r="E45" s="292"/>
      <c r="F45" s="293"/>
      <c r="G45" s="288"/>
      <c r="H45" s="289"/>
      <c r="I45" s="290"/>
      <c r="J45" s="288"/>
      <c r="K45" s="289"/>
      <c r="L45" s="290"/>
      <c r="M45" s="288"/>
      <c r="N45" s="289"/>
      <c r="O45" s="290"/>
      <c r="Q45" s="108" t="s">
        <v>7</v>
      </c>
      <c r="R45" s="291" t="s">
        <v>151</v>
      </c>
      <c r="S45" s="292"/>
      <c r="T45" s="292"/>
      <c r="U45" s="293"/>
      <c r="V45" s="288"/>
      <c r="W45" s="289"/>
      <c r="X45" s="290"/>
      <c r="Y45" s="288"/>
      <c r="Z45" s="289"/>
      <c r="AA45" s="290"/>
      <c r="AB45" s="288"/>
      <c r="AC45" s="289"/>
      <c r="AD45" s="290"/>
    </row>
    <row r="46" spans="2:30" ht="22.9" customHeight="1" x14ac:dyDescent="0.25">
      <c r="B46" s="109" t="s">
        <v>8</v>
      </c>
      <c r="C46" s="284" t="s">
        <v>182</v>
      </c>
      <c r="D46" s="285"/>
      <c r="E46" s="285"/>
      <c r="F46" s="196"/>
      <c r="G46" s="288"/>
      <c r="H46" s="289"/>
      <c r="I46" s="290"/>
      <c r="J46" s="288"/>
      <c r="K46" s="289"/>
      <c r="L46" s="290"/>
      <c r="M46" s="288"/>
      <c r="N46" s="289"/>
      <c r="O46" s="290"/>
      <c r="Q46" s="109" t="s">
        <v>8</v>
      </c>
      <c r="R46" s="284" t="s">
        <v>182</v>
      </c>
      <c r="S46" s="285"/>
      <c r="T46" s="285"/>
      <c r="U46" s="196"/>
      <c r="V46" s="288"/>
      <c r="W46" s="289"/>
      <c r="X46" s="290"/>
      <c r="Y46" s="288"/>
      <c r="Z46" s="289"/>
      <c r="AA46" s="290"/>
      <c r="AB46" s="288"/>
      <c r="AC46" s="289"/>
      <c r="AD46" s="290"/>
    </row>
    <row r="47" spans="2:30" ht="22.9" customHeight="1" x14ac:dyDescent="0.25">
      <c r="B47" s="109"/>
      <c r="C47" s="286"/>
      <c r="D47" s="287"/>
      <c r="E47" s="287"/>
      <c r="F47" s="198"/>
      <c r="G47" s="288"/>
      <c r="H47" s="289"/>
      <c r="I47" s="290"/>
      <c r="J47" s="288"/>
      <c r="K47" s="289"/>
      <c r="L47" s="290"/>
      <c r="M47" s="288"/>
      <c r="N47" s="289"/>
      <c r="O47" s="290"/>
      <c r="Q47" s="109"/>
      <c r="R47" s="286"/>
      <c r="S47" s="287"/>
      <c r="T47" s="287"/>
      <c r="U47" s="198"/>
      <c r="V47" s="288"/>
      <c r="W47" s="289"/>
      <c r="X47" s="290"/>
      <c r="Y47" s="288"/>
      <c r="Z47" s="289"/>
      <c r="AA47" s="290"/>
      <c r="AB47" s="288"/>
      <c r="AC47" s="289"/>
      <c r="AD47" s="290"/>
    </row>
    <row r="48" spans="2:30" ht="77.45" customHeight="1" x14ac:dyDescent="0.25">
      <c r="B48" s="108" t="s">
        <v>174</v>
      </c>
      <c r="C48" s="291" t="s">
        <v>181</v>
      </c>
      <c r="D48" s="292"/>
      <c r="E48" s="292"/>
      <c r="F48" s="293"/>
      <c r="G48" s="297"/>
      <c r="H48" s="298"/>
      <c r="I48" s="298"/>
      <c r="J48" s="298"/>
      <c r="K48" s="298"/>
      <c r="L48" s="298"/>
      <c r="M48" s="298"/>
      <c r="N48" s="298"/>
      <c r="O48" s="299"/>
      <c r="Q48" s="108" t="s">
        <v>174</v>
      </c>
      <c r="R48" s="291" t="s">
        <v>181</v>
      </c>
      <c r="S48" s="292"/>
      <c r="T48" s="292"/>
      <c r="U48" s="293"/>
      <c r="V48" s="297"/>
      <c r="W48" s="298"/>
      <c r="X48" s="298"/>
      <c r="Y48" s="298"/>
      <c r="Z48" s="298"/>
      <c r="AA48" s="298"/>
      <c r="AB48" s="298"/>
      <c r="AC48" s="298"/>
      <c r="AD48" s="299"/>
    </row>
    <row r="49" spans="3:32" x14ac:dyDescent="0.25">
      <c r="Q49" s="39"/>
      <c r="R49" s="39"/>
      <c r="S49" s="39"/>
      <c r="T49" s="39"/>
      <c r="U49" s="39"/>
      <c r="V49" s="39"/>
      <c r="W49" s="39"/>
      <c r="X49" s="39"/>
      <c r="Y49" s="39"/>
      <c r="Z49" s="39"/>
      <c r="AA49" s="39"/>
      <c r="AB49" s="39"/>
      <c r="AC49" s="39"/>
    </row>
    <row r="50" spans="3:32" ht="14.45" hidden="1" x14ac:dyDescent="0.3">
      <c r="AF50" t="s">
        <v>247</v>
      </c>
    </row>
    <row r="51" spans="3:32" ht="14.45" hidden="1" x14ac:dyDescent="0.3"/>
    <row r="52" spans="3:32" ht="14.45" hidden="1" x14ac:dyDescent="0.3"/>
    <row r="53" spans="3:32" ht="14.45" hidden="1" x14ac:dyDescent="0.3"/>
    <row r="54" spans="3:32" ht="14.45" hidden="1" outlineLevel="1" x14ac:dyDescent="0.3"/>
    <row r="55" spans="3:32" ht="14.45" hidden="1" outlineLevel="1" x14ac:dyDescent="0.3">
      <c r="C55" s="1" t="s">
        <v>23</v>
      </c>
      <c r="E55" s="1" t="s">
        <v>340</v>
      </c>
      <c r="G55" s="1" t="s">
        <v>31</v>
      </c>
      <c r="J55" s="1" t="s">
        <v>33</v>
      </c>
    </row>
    <row r="56" spans="3:32" ht="14.45" hidden="1" outlineLevel="1" x14ac:dyDescent="0.3">
      <c r="C56" t="s">
        <v>12</v>
      </c>
      <c r="E56" t="e">
        <f>#REF!</f>
        <v>#REF!</v>
      </c>
      <c r="G56" t="e">
        <f>#REF!</f>
        <v>#REF!</v>
      </c>
      <c r="J56" t="s">
        <v>124</v>
      </c>
    </row>
    <row r="57" spans="3:32" ht="14.45" hidden="1" outlineLevel="1" x14ac:dyDescent="0.3">
      <c r="C57" t="s">
        <v>24</v>
      </c>
      <c r="E57" t="e">
        <f>#REF!</f>
        <v>#REF!</v>
      </c>
      <c r="G57" t="e">
        <f>#REF!</f>
        <v>#REF!</v>
      </c>
      <c r="J57" t="s">
        <v>114</v>
      </c>
    </row>
    <row r="58" spans="3:32" ht="14.45" hidden="1" outlineLevel="1" x14ac:dyDescent="0.3">
      <c r="C58" t="s">
        <v>25</v>
      </c>
      <c r="E58" t="e">
        <f>#REF!</f>
        <v>#REF!</v>
      </c>
      <c r="G58" t="e">
        <f>#REF!</f>
        <v>#REF!</v>
      </c>
      <c r="J58" t="s">
        <v>30</v>
      </c>
    </row>
    <row r="59" spans="3:32" ht="14.45" hidden="1" outlineLevel="1" x14ac:dyDescent="0.3">
      <c r="C59" t="s">
        <v>185</v>
      </c>
      <c r="E59" t="e">
        <f>#REF!</f>
        <v>#REF!</v>
      </c>
      <c r="G59" t="e">
        <f>#REF!</f>
        <v>#REF!</v>
      </c>
      <c r="J59" t="s">
        <v>115</v>
      </c>
    </row>
    <row r="60" spans="3:32" ht="14.45" hidden="1" outlineLevel="1" x14ac:dyDescent="0.3">
      <c r="C60" t="s">
        <v>15</v>
      </c>
      <c r="E60" t="e">
        <f>#REF!</f>
        <v>#REF!</v>
      </c>
      <c r="G60" t="e">
        <f>#REF!</f>
        <v>#REF!</v>
      </c>
      <c r="J60" t="s">
        <v>116</v>
      </c>
    </row>
    <row r="61" spans="3:32" ht="14.45" hidden="1" outlineLevel="1" x14ac:dyDescent="0.3">
      <c r="C61" t="s">
        <v>184</v>
      </c>
      <c r="E61" t="e">
        <f>#REF!</f>
        <v>#REF!</v>
      </c>
      <c r="G61" t="e">
        <f>#REF!</f>
        <v>#REF!</v>
      </c>
      <c r="J61" t="s">
        <v>118</v>
      </c>
    </row>
    <row r="62" spans="3:32" ht="14.45" hidden="1" outlineLevel="1" x14ac:dyDescent="0.3">
      <c r="C62" t="s">
        <v>16</v>
      </c>
      <c r="G62" t="e">
        <f>#REF!</f>
        <v>#REF!</v>
      </c>
      <c r="J62" t="s">
        <v>117</v>
      </c>
    </row>
    <row r="63" spans="3:32" ht="14.45" hidden="1" outlineLevel="1" x14ac:dyDescent="0.3">
      <c r="C63" t="s">
        <v>109</v>
      </c>
      <c r="J63" s="7" t="s">
        <v>120</v>
      </c>
    </row>
    <row r="64" spans="3:32" ht="14.45" hidden="1" outlineLevel="1" x14ac:dyDescent="0.3"/>
    <row r="65" spans="3:9" ht="14.45" hidden="1" outlineLevel="1" x14ac:dyDescent="0.3">
      <c r="C65" s="1" t="s">
        <v>27</v>
      </c>
      <c r="E65" s="1" t="s">
        <v>26</v>
      </c>
      <c r="G65" s="1" t="s">
        <v>20</v>
      </c>
      <c r="I65" s="1" t="s">
        <v>11</v>
      </c>
    </row>
    <row r="66" spans="3:9" ht="14.45" hidden="1" outlineLevel="1" x14ac:dyDescent="0.3">
      <c r="C66" t="e">
        <f>#REF!</f>
        <v>#REF!</v>
      </c>
      <c r="E66" t="e">
        <f>#REF!</f>
        <v>#REF!</v>
      </c>
      <c r="G66" t="s">
        <v>171</v>
      </c>
      <c r="I66" t="s">
        <v>136</v>
      </c>
    </row>
    <row r="67" spans="3:9" ht="14.45" hidden="1" outlineLevel="1" x14ac:dyDescent="0.3">
      <c r="C67" t="e">
        <f>#REF!</f>
        <v>#REF!</v>
      </c>
      <c r="E67" t="e">
        <f>#REF!</f>
        <v>#REF!</v>
      </c>
      <c r="G67" t="s">
        <v>172</v>
      </c>
      <c r="I67" t="s">
        <v>34</v>
      </c>
    </row>
    <row r="68" spans="3:9" ht="14.45" hidden="1" outlineLevel="1" x14ac:dyDescent="0.3">
      <c r="C68" t="e">
        <f>#REF!</f>
        <v>#REF!</v>
      </c>
      <c r="E68" t="e">
        <f>#REF!</f>
        <v>#REF!</v>
      </c>
      <c r="G68" t="s">
        <v>173</v>
      </c>
      <c r="I68" t="s">
        <v>35</v>
      </c>
    </row>
    <row r="69" spans="3:9" ht="14.45" hidden="1" outlineLevel="1" x14ac:dyDescent="0.3">
      <c r="C69" t="e">
        <f>#REF!</f>
        <v>#REF!</v>
      </c>
      <c r="E69" t="e">
        <f>#REF!</f>
        <v>#REF!</v>
      </c>
      <c r="I69" t="s">
        <v>36</v>
      </c>
    </row>
    <row r="70" spans="3:9" ht="14.45" hidden="1" outlineLevel="1" x14ac:dyDescent="0.3">
      <c r="C70" t="e">
        <f>#REF!</f>
        <v>#REF!</v>
      </c>
      <c r="E70" t="e">
        <f>#REF!</f>
        <v>#REF!</v>
      </c>
      <c r="I70" t="s">
        <v>37</v>
      </c>
    </row>
    <row r="71" spans="3:9" ht="14.45" hidden="1" outlineLevel="1" x14ac:dyDescent="0.3">
      <c r="C71" t="e">
        <f>#REF!</f>
        <v>#REF!</v>
      </c>
      <c r="E71" t="e">
        <f>#REF!</f>
        <v>#REF!</v>
      </c>
      <c r="G71" s="1" t="s">
        <v>28</v>
      </c>
      <c r="I71" t="s">
        <v>38</v>
      </c>
    </row>
    <row r="72" spans="3:9" ht="14.45" hidden="1" outlineLevel="1" x14ac:dyDescent="0.3">
      <c r="C72" t="e">
        <f>#REF!</f>
        <v>#REF!</v>
      </c>
      <c r="E72" t="e">
        <f>#REF!</f>
        <v>#REF!</v>
      </c>
      <c r="G72" t="s">
        <v>29</v>
      </c>
      <c r="I72" t="s">
        <v>39</v>
      </c>
    </row>
    <row r="73" spans="3:9" ht="14.45" hidden="1" outlineLevel="1" x14ac:dyDescent="0.3">
      <c r="C73" t="e">
        <f>#REF!</f>
        <v>#REF!</v>
      </c>
      <c r="E73" t="e">
        <f>#REF!</f>
        <v>#REF!</v>
      </c>
      <c r="G73" t="s">
        <v>30</v>
      </c>
      <c r="I73" t="s">
        <v>40</v>
      </c>
    </row>
    <row r="74" spans="3:9" ht="14.45" hidden="1" outlineLevel="1" x14ac:dyDescent="0.3">
      <c r="C74" t="e">
        <f>#REF!</f>
        <v>#REF!</v>
      </c>
      <c r="E74" t="e">
        <f>#REF!</f>
        <v>#REF!</v>
      </c>
      <c r="G74" t="s">
        <v>112</v>
      </c>
      <c r="I74" t="s">
        <v>41</v>
      </c>
    </row>
    <row r="75" spans="3:9" ht="14.45" hidden="1" outlineLevel="1" x14ac:dyDescent="0.3">
      <c r="C75" t="e">
        <f>#REF!</f>
        <v>#REF!</v>
      </c>
      <c r="E75" t="e">
        <f>#REF!</f>
        <v>#REF!</v>
      </c>
      <c r="G75" t="s">
        <v>113</v>
      </c>
      <c r="I75" t="s">
        <v>42</v>
      </c>
    </row>
    <row r="76" spans="3:9" ht="14.45" hidden="1" outlineLevel="1" x14ac:dyDescent="0.3">
      <c r="C76" t="e">
        <f>#REF!</f>
        <v>#REF!</v>
      </c>
      <c r="E76" t="e">
        <f>#REF!</f>
        <v>#REF!</v>
      </c>
      <c r="G76" t="s">
        <v>110</v>
      </c>
      <c r="I76" t="s">
        <v>43</v>
      </c>
    </row>
    <row r="77" spans="3:9" ht="14.45" hidden="1" outlineLevel="1" x14ac:dyDescent="0.3">
      <c r="C77" t="e">
        <f>#REF!</f>
        <v>#REF!</v>
      </c>
      <c r="E77" t="e">
        <f>#REF!</f>
        <v>#REF!</v>
      </c>
      <c r="G77" t="s">
        <v>111</v>
      </c>
      <c r="I77" t="s">
        <v>44</v>
      </c>
    </row>
    <row r="78" spans="3:9" ht="14.45" hidden="1" outlineLevel="1" x14ac:dyDescent="0.3">
      <c r="C78" t="e">
        <f>#REF!</f>
        <v>#REF!</v>
      </c>
      <c r="E78" t="e">
        <f>#REF!</f>
        <v>#REF!</v>
      </c>
      <c r="G78" t="s">
        <v>119</v>
      </c>
      <c r="I78" t="s">
        <v>45</v>
      </c>
    </row>
    <row r="79" spans="3:9" ht="14.45" hidden="1" outlineLevel="1" x14ac:dyDescent="0.3">
      <c r="C79" t="e">
        <f>#REF!</f>
        <v>#REF!</v>
      </c>
      <c r="E79" t="e">
        <f>#REF!</f>
        <v>#REF!</v>
      </c>
      <c r="G79" t="s">
        <v>109</v>
      </c>
      <c r="I79" t="s">
        <v>46</v>
      </c>
    </row>
    <row r="80" spans="3:9" ht="14.45" hidden="1" outlineLevel="1" x14ac:dyDescent="0.3">
      <c r="C80" t="e">
        <f>#REF!</f>
        <v>#REF!</v>
      </c>
      <c r="E80" t="e">
        <f>#REF!</f>
        <v>#REF!</v>
      </c>
      <c r="I80" t="s">
        <v>47</v>
      </c>
    </row>
    <row r="81" spans="3:9" ht="14.45" hidden="1" outlineLevel="1" x14ac:dyDescent="0.3">
      <c r="C81" t="e">
        <f>#REF!</f>
        <v>#REF!</v>
      </c>
      <c r="E81" t="e">
        <f>#REF!</f>
        <v>#REF!</v>
      </c>
      <c r="I81" t="s">
        <v>48</v>
      </c>
    </row>
    <row r="82" spans="3:9" ht="14.45" hidden="1" outlineLevel="1" x14ac:dyDescent="0.3">
      <c r="C82" t="e">
        <f>#REF!</f>
        <v>#REF!</v>
      </c>
      <c r="E82" t="e">
        <f>#REF!</f>
        <v>#REF!</v>
      </c>
      <c r="I82" t="s">
        <v>49</v>
      </c>
    </row>
    <row r="83" spans="3:9" ht="14.45" hidden="1" outlineLevel="1" x14ac:dyDescent="0.3">
      <c r="C83" t="e">
        <f>#REF!</f>
        <v>#REF!</v>
      </c>
      <c r="E83" t="e">
        <f>#REF!</f>
        <v>#REF!</v>
      </c>
      <c r="I83" t="s">
        <v>50</v>
      </c>
    </row>
    <row r="84" spans="3:9" ht="14.45" hidden="1" outlineLevel="1" x14ac:dyDescent="0.3">
      <c r="C84" t="e">
        <f>#REF!</f>
        <v>#REF!</v>
      </c>
      <c r="E84" t="e">
        <f>#REF!</f>
        <v>#REF!</v>
      </c>
      <c r="I84" t="s">
        <v>51</v>
      </c>
    </row>
    <row r="85" spans="3:9" ht="14.45" hidden="1" outlineLevel="1" x14ac:dyDescent="0.3">
      <c r="C85" t="e">
        <f>#REF!</f>
        <v>#REF!</v>
      </c>
      <c r="E85" t="e">
        <f>#REF!</f>
        <v>#REF!</v>
      </c>
      <c r="I85" t="s">
        <v>52</v>
      </c>
    </row>
    <row r="86" spans="3:9" ht="14.45" hidden="1" outlineLevel="1" x14ac:dyDescent="0.3">
      <c r="C86" t="e">
        <f>#REF!</f>
        <v>#REF!</v>
      </c>
      <c r="E86" t="e">
        <f>#REF!</f>
        <v>#REF!</v>
      </c>
      <c r="I86" t="s">
        <v>53</v>
      </c>
    </row>
    <row r="87" spans="3:9" ht="14.45" hidden="1" outlineLevel="1" x14ac:dyDescent="0.3">
      <c r="C87" t="e">
        <f>#REF!</f>
        <v>#REF!</v>
      </c>
      <c r="E87" t="e">
        <f>#REF!</f>
        <v>#REF!</v>
      </c>
      <c r="I87" t="s">
        <v>54</v>
      </c>
    </row>
    <row r="88" spans="3:9" ht="14.45" hidden="1" outlineLevel="1" x14ac:dyDescent="0.3">
      <c r="C88" t="e">
        <f>#REF!</f>
        <v>#REF!</v>
      </c>
      <c r="I88" t="s">
        <v>55</v>
      </c>
    </row>
    <row r="89" spans="3:9" ht="14.45" hidden="1" outlineLevel="1" x14ac:dyDescent="0.3">
      <c r="C89" t="e">
        <f>#REF!</f>
        <v>#REF!</v>
      </c>
      <c r="I89" t="s">
        <v>56</v>
      </c>
    </row>
    <row r="90" spans="3:9" ht="14.45" hidden="1" outlineLevel="1" x14ac:dyDescent="0.3">
      <c r="C90" t="e">
        <f>#REF!</f>
        <v>#REF!</v>
      </c>
      <c r="I90" t="s">
        <v>57</v>
      </c>
    </row>
    <row r="91" spans="3:9" ht="14.45" hidden="1" outlineLevel="1" x14ac:dyDescent="0.3">
      <c r="C91" t="e">
        <f>#REF!</f>
        <v>#REF!</v>
      </c>
      <c r="I91" t="s">
        <v>58</v>
      </c>
    </row>
    <row r="92" spans="3:9" ht="14.45" hidden="1" outlineLevel="1" x14ac:dyDescent="0.3">
      <c r="C92" t="e">
        <f>#REF!</f>
        <v>#REF!</v>
      </c>
      <c r="I92" t="s">
        <v>59</v>
      </c>
    </row>
    <row r="93" spans="3:9" ht="14.45" hidden="1" outlineLevel="1" x14ac:dyDescent="0.3">
      <c r="C93" t="e">
        <f>#REF!</f>
        <v>#REF!</v>
      </c>
      <c r="I93" t="s">
        <v>60</v>
      </c>
    </row>
    <row r="94" spans="3:9" ht="14.45" hidden="1" outlineLevel="1" x14ac:dyDescent="0.3">
      <c r="C94" t="e">
        <f>#REF!</f>
        <v>#REF!</v>
      </c>
      <c r="I94" t="s">
        <v>61</v>
      </c>
    </row>
    <row r="95" spans="3:9" ht="14.45" hidden="1" outlineLevel="1" x14ac:dyDescent="0.3">
      <c r="C95" t="e">
        <f>#REF!</f>
        <v>#REF!</v>
      </c>
      <c r="I95" t="s">
        <v>62</v>
      </c>
    </row>
    <row r="96" spans="3:9" ht="14.45" hidden="1" outlineLevel="1" x14ac:dyDescent="0.3">
      <c r="C96" t="e">
        <f>#REF!</f>
        <v>#REF!</v>
      </c>
      <c r="I96" t="s">
        <v>63</v>
      </c>
    </row>
    <row r="97" spans="3:9" ht="14.45" hidden="1" outlineLevel="1" x14ac:dyDescent="0.3">
      <c r="C97" t="e">
        <f>#REF!</f>
        <v>#REF!</v>
      </c>
      <c r="I97" t="s">
        <v>64</v>
      </c>
    </row>
    <row r="98" spans="3:9" ht="14.45" hidden="1" outlineLevel="1" x14ac:dyDescent="0.3">
      <c r="C98" t="e">
        <f>#REF!</f>
        <v>#REF!</v>
      </c>
      <c r="I98" t="s">
        <v>65</v>
      </c>
    </row>
    <row r="99" spans="3:9" ht="14.45" hidden="1" outlineLevel="1" x14ac:dyDescent="0.3">
      <c r="C99" t="e">
        <f>#REF!</f>
        <v>#REF!</v>
      </c>
      <c r="I99" t="s">
        <v>66</v>
      </c>
    </row>
    <row r="100" spans="3:9" ht="14.45" hidden="1" outlineLevel="1" x14ac:dyDescent="0.3">
      <c r="C100" t="e">
        <f>#REF!</f>
        <v>#REF!</v>
      </c>
      <c r="I100" t="s">
        <v>67</v>
      </c>
    </row>
    <row r="101" spans="3:9" ht="14.45" hidden="1" outlineLevel="1" x14ac:dyDescent="0.3">
      <c r="C101" t="e">
        <f>#REF!</f>
        <v>#REF!</v>
      </c>
      <c r="I101" t="s">
        <v>68</v>
      </c>
    </row>
    <row r="102" spans="3:9" ht="14.45" hidden="1" outlineLevel="1" x14ac:dyDescent="0.3">
      <c r="C102" t="e">
        <f>#REF!</f>
        <v>#REF!</v>
      </c>
      <c r="I102" t="s">
        <v>69</v>
      </c>
    </row>
    <row r="103" spans="3:9" ht="14.45" hidden="1" outlineLevel="1" x14ac:dyDescent="0.3">
      <c r="C103" t="e">
        <f>#REF!</f>
        <v>#REF!</v>
      </c>
      <c r="I103" t="s">
        <v>70</v>
      </c>
    </row>
    <row r="104" spans="3:9" ht="14.45" hidden="1" outlineLevel="1" x14ac:dyDescent="0.3">
      <c r="C104" t="e">
        <f>#REF!</f>
        <v>#REF!</v>
      </c>
      <c r="I104" t="s">
        <v>71</v>
      </c>
    </row>
    <row r="105" spans="3:9" ht="14.45" hidden="1" outlineLevel="1" x14ac:dyDescent="0.3">
      <c r="C105" t="e">
        <f>#REF!</f>
        <v>#REF!</v>
      </c>
      <c r="I105" t="s">
        <v>72</v>
      </c>
    </row>
    <row r="106" spans="3:9" ht="14.45" hidden="1" outlineLevel="1" x14ac:dyDescent="0.3">
      <c r="C106" t="e">
        <f>#REF!</f>
        <v>#REF!</v>
      </c>
      <c r="I106" t="s">
        <v>73</v>
      </c>
    </row>
    <row r="107" spans="3:9" ht="14.45" hidden="1" outlineLevel="1" x14ac:dyDescent="0.3">
      <c r="C107" t="e">
        <f>#REF!</f>
        <v>#REF!</v>
      </c>
      <c r="I107" t="s">
        <v>74</v>
      </c>
    </row>
    <row r="108" spans="3:9" ht="14.45" hidden="1" outlineLevel="1" x14ac:dyDescent="0.3">
      <c r="C108" t="e">
        <f>#REF!</f>
        <v>#REF!</v>
      </c>
      <c r="I108" t="s">
        <v>75</v>
      </c>
    </row>
    <row r="109" spans="3:9" ht="14.45" hidden="1" outlineLevel="1" x14ac:dyDescent="0.3">
      <c r="C109" t="e">
        <f>#REF!</f>
        <v>#REF!</v>
      </c>
      <c r="I109" t="s">
        <v>76</v>
      </c>
    </row>
    <row r="110" spans="3:9" ht="14.45" hidden="1" outlineLevel="1" x14ac:dyDescent="0.3">
      <c r="C110" t="e">
        <f>#REF!</f>
        <v>#REF!</v>
      </c>
      <c r="I110" t="s">
        <v>77</v>
      </c>
    </row>
    <row r="111" spans="3:9" ht="14.45" hidden="1" outlineLevel="1" x14ac:dyDescent="0.3">
      <c r="C111" t="e">
        <f>#REF!</f>
        <v>#REF!</v>
      </c>
      <c r="I111" t="s">
        <v>78</v>
      </c>
    </row>
    <row r="112" spans="3:9" ht="14.45" hidden="1" outlineLevel="1" x14ac:dyDescent="0.3">
      <c r="C112" t="e">
        <f>#REF!</f>
        <v>#REF!</v>
      </c>
      <c r="I112" t="s">
        <v>79</v>
      </c>
    </row>
    <row r="113" spans="3:9" ht="14.45" hidden="1" outlineLevel="1" x14ac:dyDescent="0.3">
      <c r="C113" t="e">
        <f>#REF!</f>
        <v>#REF!</v>
      </c>
      <c r="I113" t="s">
        <v>80</v>
      </c>
    </row>
    <row r="114" spans="3:9" ht="14.45" hidden="1" outlineLevel="1" x14ac:dyDescent="0.3">
      <c r="C114" t="e">
        <f>#REF!</f>
        <v>#REF!</v>
      </c>
      <c r="I114" t="s">
        <v>81</v>
      </c>
    </row>
    <row r="115" spans="3:9" ht="14.45" hidden="1" outlineLevel="1" x14ac:dyDescent="0.3">
      <c r="C115" t="e">
        <f>#REF!</f>
        <v>#REF!</v>
      </c>
      <c r="I115" t="s">
        <v>82</v>
      </c>
    </row>
    <row r="116" spans="3:9" ht="14.45" hidden="1" outlineLevel="1" x14ac:dyDescent="0.3">
      <c r="C116" t="e">
        <f>#REF!</f>
        <v>#REF!</v>
      </c>
      <c r="I116" t="s">
        <v>83</v>
      </c>
    </row>
    <row r="117" spans="3:9" ht="14.45" hidden="1" outlineLevel="1" x14ac:dyDescent="0.3">
      <c r="C117" t="e">
        <f>#REF!</f>
        <v>#REF!</v>
      </c>
      <c r="I117" t="s">
        <v>84</v>
      </c>
    </row>
    <row r="118" spans="3:9" ht="14.45" hidden="1" outlineLevel="1" x14ac:dyDescent="0.3">
      <c r="C118" t="e">
        <f>#REF!</f>
        <v>#REF!</v>
      </c>
      <c r="I118" t="s">
        <v>85</v>
      </c>
    </row>
    <row r="119" spans="3:9" ht="14.45" hidden="1" outlineLevel="1" x14ac:dyDescent="0.3">
      <c r="C119" t="e">
        <f>#REF!</f>
        <v>#REF!</v>
      </c>
      <c r="I119" t="s">
        <v>86</v>
      </c>
    </row>
    <row r="120" spans="3:9" ht="14.45" hidden="1" outlineLevel="1" x14ac:dyDescent="0.3">
      <c r="C120" t="e">
        <f>#REF!</f>
        <v>#REF!</v>
      </c>
      <c r="I120" t="s">
        <v>87</v>
      </c>
    </row>
    <row r="121" spans="3:9" ht="14.45" hidden="1" outlineLevel="1" x14ac:dyDescent="0.3">
      <c r="C121" t="e">
        <f>#REF!</f>
        <v>#REF!</v>
      </c>
      <c r="I121" t="s">
        <v>88</v>
      </c>
    </row>
    <row r="122" spans="3:9" ht="14.45" hidden="1" outlineLevel="1" x14ac:dyDescent="0.3">
      <c r="C122" t="e">
        <f>#REF!</f>
        <v>#REF!</v>
      </c>
      <c r="I122" t="s">
        <v>89</v>
      </c>
    </row>
    <row r="123" spans="3:9" ht="14.45" hidden="1" outlineLevel="1" x14ac:dyDescent="0.3">
      <c r="C123" t="e">
        <f>#REF!</f>
        <v>#REF!</v>
      </c>
      <c r="I123" t="s">
        <v>90</v>
      </c>
    </row>
    <row r="124" spans="3:9" ht="14.45" hidden="1" outlineLevel="1" x14ac:dyDescent="0.3">
      <c r="C124" t="e">
        <f>#REF!</f>
        <v>#REF!</v>
      </c>
      <c r="I124" t="s">
        <v>91</v>
      </c>
    </row>
    <row r="125" spans="3:9" ht="14.45" hidden="1" outlineLevel="1" x14ac:dyDescent="0.3">
      <c r="C125" t="e">
        <f>#REF!</f>
        <v>#REF!</v>
      </c>
      <c r="I125" t="s">
        <v>92</v>
      </c>
    </row>
    <row r="126" spans="3:9" ht="14.45" hidden="1" outlineLevel="1" x14ac:dyDescent="0.3">
      <c r="C126" t="e">
        <f>#REF!</f>
        <v>#REF!</v>
      </c>
      <c r="I126" t="s">
        <v>93</v>
      </c>
    </row>
    <row r="127" spans="3:9" ht="14.45" hidden="1" outlineLevel="1" x14ac:dyDescent="0.3">
      <c r="C127" t="e">
        <f>#REF!</f>
        <v>#REF!</v>
      </c>
      <c r="I127" t="s">
        <v>94</v>
      </c>
    </row>
    <row r="128" spans="3:9" ht="14.45" hidden="1" outlineLevel="1" x14ac:dyDescent="0.3">
      <c r="C128" t="e">
        <f>#REF!</f>
        <v>#REF!</v>
      </c>
      <c r="I128" t="s">
        <v>95</v>
      </c>
    </row>
    <row r="129" spans="3:9" ht="14.45" hidden="1" outlineLevel="1" x14ac:dyDescent="0.3">
      <c r="C129" t="e">
        <f>#REF!</f>
        <v>#REF!</v>
      </c>
      <c r="I129" t="s">
        <v>96</v>
      </c>
    </row>
    <row r="130" spans="3:9" ht="14.45" hidden="1" outlineLevel="1" x14ac:dyDescent="0.3">
      <c r="C130" t="e">
        <f>#REF!</f>
        <v>#REF!</v>
      </c>
      <c r="I130" t="s">
        <v>97</v>
      </c>
    </row>
    <row r="131" spans="3:9" ht="14.45" hidden="1" outlineLevel="1" x14ac:dyDescent="0.3">
      <c r="C131" t="e">
        <f>#REF!</f>
        <v>#REF!</v>
      </c>
      <c r="I131" t="s">
        <v>98</v>
      </c>
    </row>
    <row r="132" spans="3:9" ht="14.45" hidden="1" outlineLevel="1" x14ac:dyDescent="0.3">
      <c r="C132" t="e">
        <f>#REF!</f>
        <v>#REF!</v>
      </c>
      <c r="I132" t="s">
        <v>99</v>
      </c>
    </row>
    <row r="133" spans="3:9" ht="14.45" hidden="1" outlineLevel="1" x14ac:dyDescent="0.3">
      <c r="C133" t="e">
        <f>#REF!</f>
        <v>#REF!</v>
      </c>
      <c r="I133" t="s">
        <v>100</v>
      </c>
    </row>
    <row r="134" spans="3:9" ht="14.45" hidden="1" outlineLevel="1" x14ac:dyDescent="0.3">
      <c r="C134" t="e">
        <f>#REF!</f>
        <v>#REF!</v>
      </c>
      <c r="I134" t="s">
        <v>101</v>
      </c>
    </row>
    <row r="135" spans="3:9" ht="14.45" hidden="1" outlineLevel="1" x14ac:dyDescent="0.3">
      <c r="C135" t="e">
        <f>#REF!</f>
        <v>#REF!</v>
      </c>
      <c r="I135" t="s">
        <v>102</v>
      </c>
    </row>
    <row r="136" spans="3:9" ht="14.45" hidden="1" outlineLevel="1" x14ac:dyDescent="0.3">
      <c r="C136" t="e">
        <f>#REF!</f>
        <v>#REF!</v>
      </c>
      <c r="I136" t="s">
        <v>103</v>
      </c>
    </row>
    <row r="137" spans="3:9" ht="14.45" hidden="1" outlineLevel="1" x14ac:dyDescent="0.3">
      <c r="C137" t="e">
        <f>#REF!</f>
        <v>#REF!</v>
      </c>
      <c r="I137" t="s">
        <v>104</v>
      </c>
    </row>
    <row r="138" spans="3:9" ht="14.45" hidden="1" outlineLevel="1" x14ac:dyDescent="0.3">
      <c r="C138" t="e">
        <f>#REF!</f>
        <v>#REF!</v>
      </c>
      <c r="I138" t="s">
        <v>105</v>
      </c>
    </row>
    <row r="139" spans="3:9" ht="14.45" hidden="1" outlineLevel="1" x14ac:dyDescent="0.3">
      <c r="C139" t="e">
        <f>#REF!</f>
        <v>#REF!</v>
      </c>
      <c r="I139" t="s">
        <v>106</v>
      </c>
    </row>
    <row r="140" spans="3:9" ht="14.45" hidden="1" outlineLevel="1" x14ac:dyDescent="0.3">
      <c r="C140" t="e">
        <f>#REF!</f>
        <v>#REF!</v>
      </c>
      <c r="I140" t="s">
        <v>107</v>
      </c>
    </row>
    <row r="141" spans="3:9" ht="14.45" hidden="1" outlineLevel="1" x14ac:dyDescent="0.3">
      <c r="C141" t="e">
        <f>#REF!</f>
        <v>#REF!</v>
      </c>
      <c r="I141" t="s">
        <v>108</v>
      </c>
    </row>
    <row r="142" spans="3:9" ht="14.45" hidden="1" outlineLevel="1" x14ac:dyDescent="0.3">
      <c r="C142" t="e">
        <f>#REF!</f>
        <v>#REF!</v>
      </c>
      <c r="I142" t="s">
        <v>109</v>
      </c>
    </row>
    <row r="143" spans="3:9" ht="14.45" hidden="1" outlineLevel="1" x14ac:dyDescent="0.3">
      <c r="C143" t="e">
        <f>#REF!</f>
        <v>#REF!</v>
      </c>
    </row>
    <row r="144" spans="3:9" ht="14.45" hidden="1" outlineLevel="1" x14ac:dyDescent="0.3">
      <c r="C144" t="e">
        <f>#REF!</f>
        <v>#REF!</v>
      </c>
    </row>
    <row r="145" spans="3:3" ht="14.45" hidden="1" outlineLevel="1" x14ac:dyDescent="0.3">
      <c r="C145" t="e">
        <f>#REF!</f>
        <v>#REF!</v>
      </c>
    </row>
    <row r="146" spans="3:3" ht="14.45" hidden="1" outlineLevel="1" x14ac:dyDescent="0.3">
      <c r="C146" t="e">
        <f>#REF!</f>
        <v>#REF!</v>
      </c>
    </row>
    <row r="147" spans="3:3" ht="14.45" hidden="1" outlineLevel="1" x14ac:dyDescent="0.3">
      <c r="C147" t="e">
        <f>#REF!</f>
        <v>#REF!</v>
      </c>
    </row>
    <row r="148" spans="3:3" ht="14.45" hidden="1" outlineLevel="1" x14ac:dyDescent="0.3">
      <c r="C148" t="e">
        <f>#REF!</f>
        <v>#REF!</v>
      </c>
    </row>
    <row r="149" spans="3:3" ht="14.45" hidden="1" outlineLevel="1" x14ac:dyDescent="0.3">
      <c r="C149" t="e">
        <f>#REF!</f>
        <v>#REF!</v>
      </c>
    </row>
    <row r="150" spans="3:3" ht="14.45" hidden="1" outlineLevel="1" x14ac:dyDescent="0.3">
      <c r="C150" t="e">
        <f>#REF!</f>
        <v>#REF!</v>
      </c>
    </row>
    <row r="151" spans="3:3" ht="14.45" hidden="1" outlineLevel="1" x14ac:dyDescent="0.3">
      <c r="C151" t="e">
        <f>#REF!</f>
        <v>#REF!</v>
      </c>
    </row>
    <row r="152" spans="3:3" ht="14.45" hidden="1" outlineLevel="1" x14ac:dyDescent="0.3">
      <c r="C152" t="e">
        <f>#REF!</f>
        <v>#REF!</v>
      </c>
    </row>
    <row r="153" spans="3:3" ht="14.45" hidden="1" outlineLevel="1" x14ac:dyDescent="0.3">
      <c r="C153" t="e">
        <f>#REF!</f>
        <v>#REF!</v>
      </c>
    </row>
    <row r="154" spans="3:3" ht="14.45" hidden="1" outlineLevel="1" x14ac:dyDescent="0.3">
      <c r="C154" t="e">
        <f>#REF!</f>
        <v>#REF!</v>
      </c>
    </row>
    <row r="155" spans="3:3" ht="14.45" hidden="1" outlineLevel="1" x14ac:dyDescent="0.3">
      <c r="C155" t="e">
        <f>#REF!</f>
        <v>#REF!</v>
      </c>
    </row>
    <row r="156" spans="3:3" ht="14.45" hidden="1" outlineLevel="1" x14ac:dyDescent="0.3">
      <c r="C156" t="e">
        <f>#REF!</f>
        <v>#REF!</v>
      </c>
    </row>
    <row r="157" spans="3:3" ht="14.45" hidden="1" outlineLevel="1" x14ac:dyDescent="0.3">
      <c r="C157" t="e">
        <f>#REF!</f>
        <v>#REF!</v>
      </c>
    </row>
    <row r="158" spans="3:3" ht="14.45" hidden="1" outlineLevel="1" x14ac:dyDescent="0.3">
      <c r="C158" t="e">
        <f>#REF!</f>
        <v>#REF!</v>
      </c>
    </row>
    <row r="159" spans="3:3" ht="14.45" hidden="1" outlineLevel="1" x14ac:dyDescent="0.3">
      <c r="C159" t="e">
        <f>#REF!</f>
        <v>#REF!</v>
      </c>
    </row>
    <row r="160" spans="3:3" ht="14.45" hidden="1" outlineLevel="1" x14ac:dyDescent="0.3">
      <c r="C160" t="e">
        <f>#REF!</f>
        <v>#REF!</v>
      </c>
    </row>
    <row r="161" spans="3:3" ht="14.45" hidden="1" outlineLevel="1" x14ac:dyDescent="0.3">
      <c r="C161" t="e">
        <f>#REF!</f>
        <v>#REF!</v>
      </c>
    </row>
    <row r="162" spans="3:3" ht="14.45" hidden="1" outlineLevel="1" x14ac:dyDescent="0.3">
      <c r="C162" t="e">
        <f>#REF!</f>
        <v>#REF!</v>
      </c>
    </row>
    <row r="163" spans="3:3" ht="14.45" hidden="1" outlineLevel="1" x14ac:dyDescent="0.3">
      <c r="C163" t="e">
        <f>#REF!</f>
        <v>#REF!</v>
      </c>
    </row>
    <row r="164" spans="3:3" ht="14.45" hidden="1" outlineLevel="1" x14ac:dyDescent="0.3">
      <c r="C164" t="e">
        <f>#REF!</f>
        <v>#REF!</v>
      </c>
    </row>
    <row r="165" spans="3:3" ht="14.45" hidden="1" outlineLevel="1" x14ac:dyDescent="0.3">
      <c r="C165" t="e">
        <f>#REF!</f>
        <v>#REF!</v>
      </c>
    </row>
    <row r="166" spans="3:3" ht="14.45" hidden="1" outlineLevel="1" x14ac:dyDescent="0.3">
      <c r="C166" t="e">
        <f>#REF!</f>
        <v>#REF!</v>
      </c>
    </row>
    <row r="167" spans="3:3" ht="14.45" hidden="1" outlineLevel="1" x14ac:dyDescent="0.3">
      <c r="C167" t="e">
        <f>#REF!</f>
        <v>#REF!</v>
      </c>
    </row>
    <row r="168" spans="3:3" ht="14.45" hidden="1" outlineLevel="1" x14ac:dyDescent="0.3">
      <c r="C168" t="e">
        <f>#REF!</f>
        <v>#REF!</v>
      </c>
    </row>
    <row r="169" spans="3:3" ht="14.45" hidden="1" outlineLevel="1" x14ac:dyDescent="0.3">
      <c r="C169" t="e">
        <f>#REF!</f>
        <v>#REF!</v>
      </c>
    </row>
    <row r="170" spans="3:3" ht="14.45" hidden="1" outlineLevel="1" x14ac:dyDescent="0.3">
      <c r="C170" t="e">
        <f>#REF!</f>
        <v>#REF!</v>
      </c>
    </row>
    <row r="171" spans="3:3" ht="14.45" hidden="1" outlineLevel="1" x14ac:dyDescent="0.3">
      <c r="C171" t="e">
        <f>#REF!</f>
        <v>#REF!</v>
      </c>
    </row>
    <row r="172" spans="3:3" ht="14.45" hidden="1" outlineLevel="1" x14ac:dyDescent="0.3">
      <c r="C172" t="e">
        <f>#REF!</f>
        <v>#REF!</v>
      </c>
    </row>
    <row r="173" spans="3:3" ht="14.45" hidden="1" outlineLevel="1" x14ac:dyDescent="0.3">
      <c r="C173" t="e">
        <f>#REF!</f>
        <v>#REF!</v>
      </c>
    </row>
    <row r="174" spans="3:3" ht="14.45" hidden="1" outlineLevel="1" x14ac:dyDescent="0.3">
      <c r="C174" t="e">
        <f>#REF!</f>
        <v>#REF!</v>
      </c>
    </row>
    <row r="175" spans="3:3" ht="14.45" hidden="1" outlineLevel="1" x14ac:dyDescent="0.3">
      <c r="C175" t="e">
        <f>#REF!</f>
        <v>#REF!</v>
      </c>
    </row>
    <row r="176" spans="3:3" ht="14.45" hidden="1" outlineLevel="1" x14ac:dyDescent="0.3">
      <c r="C176" t="e">
        <f>#REF!</f>
        <v>#REF!</v>
      </c>
    </row>
    <row r="177" spans="3:3" ht="14.45" hidden="1" outlineLevel="1" x14ac:dyDescent="0.3">
      <c r="C177" t="e">
        <f>#REF!</f>
        <v>#REF!</v>
      </c>
    </row>
    <row r="178" spans="3:3" ht="14.45" hidden="1" outlineLevel="1" x14ac:dyDescent="0.3">
      <c r="C178" t="e">
        <f>#REF!</f>
        <v>#REF!</v>
      </c>
    </row>
    <row r="179" spans="3:3" ht="14.45" hidden="1" outlineLevel="1" x14ac:dyDescent="0.3">
      <c r="C179" t="e">
        <f>#REF!</f>
        <v>#REF!</v>
      </c>
    </row>
    <row r="180" spans="3:3" ht="14.45" hidden="1" outlineLevel="1" x14ac:dyDescent="0.3">
      <c r="C180" t="e">
        <f>#REF!</f>
        <v>#REF!</v>
      </c>
    </row>
    <row r="181" spans="3:3" ht="14.45" hidden="1" outlineLevel="1" x14ac:dyDescent="0.3">
      <c r="C181" t="e">
        <f>#REF!</f>
        <v>#REF!</v>
      </c>
    </row>
    <row r="182" spans="3:3" ht="14.45" hidden="1" outlineLevel="1" x14ac:dyDescent="0.3">
      <c r="C182" t="e">
        <f>#REF!</f>
        <v>#REF!</v>
      </c>
    </row>
    <row r="183" spans="3:3" ht="14.45" hidden="1" outlineLevel="1" x14ac:dyDescent="0.3">
      <c r="C183" t="e">
        <f>#REF!</f>
        <v>#REF!</v>
      </c>
    </row>
    <row r="184" spans="3:3" ht="14.45" hidden="1" outlineLevel="1" x14ac:dyDescent="0.3">
      <c r="C184" t="e">
        <f>#REF!</f>
        <v>#REF!</v>
      </c>
    </row>
    <row r="185" spans="3:3" ht="14.45" hidden="1" outlineLevel="1" x14ac:dyDescent="0.3">
      <c r="C185" t="e">
        <f>#REF!</f>
        <v>#REF!</v>
      </c>
    </row>
    <row r="186" spans="3:3" ht="14.45" hidden="1" outlineLevel="1" x14ac:dyDescent="0.3">
      <c r="C186" t="e">
        <f>#REF!</f>
        <v>#REF!</v>
      </c>
    </row>
    <row r="187" spans="3:3" ht="14.45" hidden="1" x14ac:dyDescent="0.3"/>
    <row r="188" spans="3:3" ht="14.45" hidden="1" x14ac:dyDescent="0.3"/>
    <row r="189" spans="3:3" ht="14.45" hidden="1" x14ac:dyDescent="0.3"/>
    <row r="190" spans="3:3" ht="14.45" hidden="1" x14ac:dyDescent="0.3"/>
  </sheetData>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43:I43 V16:X16 V25:X25 G25:I25 G7:I7 V7:X7 V34:X34 V43:X43 G34:I34 G16:I16">
      <formula1>$G$66:$G$68</formula1>
    </dataValidation>
    <dataValidation allowBlank="1" showInputMessage="1" showErrorMessage="1" promptTitle="Criteria" prompt="Input Program Name" sqref="G42:I42 G24:I24 G6:I6 V15:X15 V24:X24 V6:X6 G33:I33 V33:X33 V42:X42 G15:I15"/>
    <dataValidation allowBlank="1" showInputMessage="1" showErrorMessage="1" promptTitle="Criteria" prompt="Input estimated submission date of Local or Regional Program or Pilot Business Case " sqref="G44:I44 G26:I26 V26:X26 V17:X17 G8:I8 V8:X8 V44:X44 V35:X35 G35:I35 G17:I17"/>
    <dataValidation type="list" allowBlank="1" showInputMessage="1" showErrorMessage="1" promptTitle="Criteria" prompt="Select customer segment(s) to be served by the Proposed Program/Pilot" sqref="G45:O45 G27:O27 V27:AD27 V18:AD18 G9:O9 V9:AD9 V45:AD45 V36:AD36 G36:O36 G18:O18">
      <formula1>$C$56:$C$63</formula1>
    </dataValidation>
    <dataValidation type="list" allowBlank="1" showInputMessage="1" showErrorMessage="1" promptTitle="Criteria" prompt="If applicable, input LDCs who will be participating in proposed Program / Pilot." sqref="G46:O47 G28:O29 V28:AD29 V19:AD20 G10:O11 V10:AD11 V46:AD47 V37:AD38 G37:O38 G19:O20">
      <formula1>$I$66:$I$143</formula1>
    </dataValidation>
    <dataValidation allowBlank="1" showInputMessage="1" showErrorMessage="1" promptTitle="Criteria" prompt="Provide general overview of proposed program or pilot objectives, eligible measures, target end-uses, delivery type, and duration (pilots). " sqref="G48:O48 G12:O12 G30:O30 V21:AD21 V30:AD30 V12:AD12 G39:O39 V39:AD39 V48:AD48 G21:O21"/>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C6" sqref="C6"/>
    </sheetView>
  </sheetViews>
  <sheetFormatPr defaultRowHeight="15" x14ac:dyDescent="0.25"/>
  <cols>
    <col min="1" max="1" width="3.28515625" customWidth="1"/>
    <col min="2" max="2" width="62.85546875" customWidth="1"/>
    <col min="3" max="3" width="138.5703125" customWidth="1"/>
  </cols>
  <sheetData>
    <row r="1" spans="1:6" ht="23.45" x14ac:dyDescent="0.45">
      <c r="A1" s="75" t="s">
        <v>226</v>
      </c>
      <c r="B1" s="300" t="s">
        <v>166</v>
      </c>
      <c r="C1" s="300"/>
    </row>
    <row r="3" spans="1:6" ht="19.149999999999999" customHeight="1" x14ac:dyDescent="0.3">
      <c r="B3" s="310" t="s">
        <v>148</v>
      </c>
      <c r="C3" s="311"/>
    </row>
    <row r="4" spans="1:6" ht="187.15" customHeight="1" x14ac:dyDescent="0.3">
      <c r="B4" s="110" t="s">
        <v>290</v>
      </c>
      <c r="C4" s="135" t="s">
        <v>377</v>
      </c>
      <c r="D4" s="29"/>
      <c r="E4" s="6"/>
      <c r="F4" s="6"/>
    </row>
    <row r="5" spans="1:6" ht="126.6" customHeight="1" x14ac:dyDescent="0.3">
      <c r="B5" s="111" t="s">
        <v>289</v>
      </c>
      <c r="C5" s="136" t="s">
        <v>376</v>
      </c>
      <c r="D5" s="29"/>
      <c r="E5" s="6"/>
      <c r="F5" s="6"/>
    </row>
    <row r="6" spans="1:6" ht="375" customHeight="1" x14ac:dyDescent="0.3">
      <c r="B6" s="111" t="s">
        <v>330</v>
      </c>
      <c r="C6" s="48" t="s">
        <v>378</v>
      </c>
      <c r="D6" s="29"/>
      <c r="E6" s="6"/>
      <c r="F6" s="6"/>
    </row>
  </sheetData>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69"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5" zoomScaleNormal="85" workbookViewId="0">
      <selection activeCell="C8" sqref="C8"/>
    </sheetView>
  </sheetViews>
  <sheetFormatPr defaultRowHeight="15" x14ac:dyDescent="0.25"/>
  <cols>
    <col min="1" max="1" width="3.28515625" customWidth="1"/>
    <col min="2" max="2" width="62.85546875" customWidth="1"/>
    <col min="3" max="3" width="139.140625" customWidth="1"/>
  </cols>
  <sheetData>
    <row r="1" spans="1:6" ht="23.45" x14ac:dyDescent="0.45">
      <c r="A1" s="75" t="s">
        <v>231</v>
      </c>
      <c r="B1" s="300" t="s">
        <v>193</v>
      </c>
      <c r="C1" s="300"/>
    </row>
    <row r="4" spans="1:6" ht="19.149999999999999" customHeight="1" x14ac:dyDescent="0.3">
      <c r="B4" s="312" t="s">
        <v>194</v>
      </c>
      <c r="C4" s="313"/>
    </row>
    <row r="5" spans="1:6" ht="120.6" customHeight="1" x14ac:dyDescent="0.3">
      <c r="B5" s="110" t="s">
        <v>227</v>
      </c>
      <c r="C5" s="48" t="s">
        <v>374</v>
      </c>
      <c r="D5" s="29"/>
      <c r="E5" s="6"/>
      <c r="F5" s="6"/>
    </row>
    <row r="6" spans="1:6" ht="128.44999999999999" customHeight="1" x14ac:dyDescent="0.3">
      <c r="B6" s="111" t="s">
        <v>229</v>
      </c>
      <c r="C6" s="48" t="s">
        <v>188</v>
      </c>
      <c r="D6" s="29"/>
      <c r="E6" s="6"/>
      <c r="F6" s="6"/>
    </row>
    <row r="7" spans="1:6" ht="178.15" customHeight="1" x14ac:dyDescent="0.3">
      <c r="B7" s="111" t="s">
        <v>230</v>
      </c>
      <c r="C7" s="48" t="s">
        <v>375</v>
      </c>
      <c r="D7" s="29"/>
      <c r="E7" s="6"/>
      <c r="F7" s="6"/>
    </row>
    <row r="8" spans="1:6" ht="144" customHeight="1" x14ac:dyDescent="0.3">
      <c r="B8" s="111" t="s">
        <v>228</v>
      </c>
      <c r="C8" s="48" t="s">
        <v>188</v>
      </c>
    </row>
    <row r="9" spans="1:6" ht="138" customHeight="1" x14ac:dyDescent="0.3">
      <c r="B9" s="111" t="s">
        <v>235</v>
      </c>
      <c r="C9" s="48" t="s">
        <v>188</v>
      </c>
    </row>
    <row r="10" spans="1:6" ht="114" customHeight="1" x14ac:dyDescent="0.25">
      <c r="B10" s="111" t="s">
        <v>195</v>
      </c>
      <c r="C10" s="48" t="s">
        <v>188</v>
      </c>
    </row>
  </sheetData>
  <dataConsolidate/>
  <mergeCells count="2">
    <mergeCell ref="B1:C1"/>
    <mergeCell ref="B4:C4"/>
  </mergeCells>
  <dataValidations xWindow="874" yWindow="474" count="4">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P13" sqref="P13"/>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 x14ac:dyDescent="0.35">
      <c r="A1" s="127" t="s">
        <v>351</v>
      </c>
      <c r="B1" s="127"/>
    </row>
    <row r="3" spans="1:5" ht="28.9" x14ac:dyDescent="0.3">
      <c r="A3" s="133" t="s">
        <v>301</v>
      </c>
      <c r="B3" s="133" t="s">
        <v>341</v>
      </c>
      <c r="C3" s="124" t="s">
        <v>302</v>
      </c>
      <c r="D3" s="124" t="s">
        <v>324</v>
      </c>
      <c r="E3" s="124" t="s">
        <v>303</v>
      </c>
    </row>
    <row r="4" spans="1:5" x14ac:dyDescent="0.25">
      <c r="A4" s="317">
        <v>2</v>
      </c>
      <c r="B4" s="320">
        <v>42024</v>
      </c>
      <c r="C4" s="314" t="s">
        <v>304</v>
      </c>
      <c r="D4" s="125" t="s">
        <v>306</v>
      </c>
      <c r="E4" s="125" t="s">
        <v>305</v>
      </c>
    </row>
    <row r="5" spans="1:5" ht="30" x14ac:dyDescent="0.25">
      <c r="A5" s="318"/>
      <c r="B5" s="318"/>
      <c r="C5" s="315"/>
      <c r="D5" s="125" t="s">
        <v>307</v>
      </c>
      <c r="E5" s="125" t="s">
        <v>342</v>
      </c>
    </row>
    <row r="6" spans="1:5" ht="60" x14ac:dyDescent="0.25">
      <c r="A6" s="318"/>
      <c r="B6" s="318"/>
      <c r="C6" s="315"/>
      <c r="D6" s="125" t="s">
        <v>314</v>
      </c>
      <c r="E6" s="125" t="s">
        <v>321</v>
      </c>
    </row>
    <row r="7" spans="1:5" x14ac:dyDescent="0.25">
      <c r="A7" s="318"/>
      <c r="B7" s="318"/>
      <c r="C7" s="315"/>
      <c r="D7" s="125" t="s">
        <v>336</v>
      </c>
      <c r="E7" s="125" t="s">
        <v>338</v>
      </c>
    </row>
    <row r="8" spans="1:5" x14ac:dyDescent="0.25">
      <c r="A8" s="318"/>
      <c r="B8" s="318"/>
      <c r="C8" s="316"/>
      <c r="D8" s="125" t="s">
        <v>309</v>
      </c>
      <c r="E8" s="125" t="s">
        <v>320</v>
      </c>
    </row>
    <row r="9" spans="1:5" ht="30" x14ac:dyDescent="0.25">
      <c r="A9" s="318"/>
      <c r="B9" s="318"/>
      <c r="C9" s="125" t="s">
        <v>315</v>
      </c>
      <c r="D9" s="125" t="s">
        <v>314</v>
      </c>
      <c r="E9" s="125" t="s">
        <v>316</v>
      </c>
    </row>
    <row r="10" spans="1:5" ht="30" x14ac:dyDescent="0.25">
      <c r="A10" s="318"/>
      <c r="B10" s="318"/>
      <c r="C10" s="314" t="s">
        <v>345</v>
      </c>
      <c r="D10" s="125" t="s">
        <v>308</v>
      </c>
      <c r="E10" s="126" t="s">
        <v>310</v>
      </c>
    </row>
    <row r="11" spans="1:5" ht="30" x14ac:dyDescent="0.25">
      <c r="A11" s="318"/>
      <c r="B11" s="318"/>
      <c r="C11" s="315"/>
      <c r="D11" s="125" t="s">
        <v>309</v>
      </c>
      <c r="E11" s="125" t="s">
        <v>343</v>
      </c>
    </row>
    <row r="12" spans="1:5" x14ac:dyDescent="0.25">
      <c r="A12" s="318"/>
      <c r="B12" s="318"/>
      <c r="C12" s="315"/>
      <c r="D12" s="125" t="s">
        <v>313</v>
      </c>
      <c r="E12" s="125" t="s">
        <v>344</v>
      </c>
    </row>
    <row r="13" spans="1:5" ht="30" x14ac:dyDescent="0.25">
      <c r="A13" s="318"/>
      <c r="B13" s="318"/>
      <c r="C13" s="315"/>
      <c r="D13" s="125" t="s">
        <v>314</v>
      </c>
      <c r="E13" s="125" t="s">
        <v>318</v>
      </c>
    </row>
    <row r="14" spans="1:5" ht="45" x14ac:dyDescent="0.25">
      <c r="A14" s="318"/>
      <c r="B14" s="318"/>
      <c r="C14" s="315"/>
      <c r="D14" s="125" t="s">
        <v>319</v>
      </c>
      <c r="E14" s="125" t="s">
        <v>346</v>
      </c>
    </row>
    <row r="15" spans="1:5" x14ac:dyDescent="0.25">
      <c r="A15" s="318"/>
      <c r="B15" s="318"/>
      <c r="C15" s="315"/>
      <c r="D15" s="125" t="s">
        <v>336</v>
      </c>
      <c r="E15" s="125" t="s">
        <v>337</v>
      </c>
    </row>
    <row r="16" spans="1:5" ht="45" x14ac:dyDescent="0.25">
      <c r="A16" s="318"/>
      <c r="B16" s="318"/>
      <c r="C16" s="316"/>
      <c r="D16" s="125" t="s">
        <v>322</v>
      </c>
      <c r="E16" s="125" t="s">
        <v>323</v>
      </c>
    </row>
    <row r="17" spans="1:5" ht="45" x14ac:dyDescent="0.25">
      <c r="A17" s="318"/>
      <c r="B17" s="318"/>
      <c r="C17" s="314" t="s">
        <v>347</v>
      </c>
      <c r="D17" s="125" t="s">
        <v>349</v>
      </c>
      <c r="E17" s="126" t="s">
        <v>348</v>
      </c>
    </row>
    <row r="18" spans="1:5" ht="30" x14ac:dyDescent="0.25">
      <c r="A18" s="318"/>
      <c r="B18" s="318"/>
      <c r="C18" s="316"/>
      <c r="D18" s="125" t="s">
        <v>314</v>
      </c>
      <c r="E18" s="125" t="s">
        <v>317</v>
      </c>
    </row>
    <row r="19" spans="1:5" x14ac:dyDescent="0.25">
      <c r="A19" s="319"/>
      <c r="B19" s="319"/>
      <c r="C19" s="125" t="s">
        <v>311</v>
      </c>
      <c r="D19" s="125" t="s">
        <v>312</v>
      </c>
      <c r="E19" s="125" t="s">
        <v>350</v>
      </c>
    </row>
    <row r="20" spans="1:5" x14ac:dyDescent="0.25">
      <c r="A20" s="121">
        <v>3</v>
      </c>
      <c r="B20" s="134">
        <v>42373</v>
      </c>
      <c r="C20" s="314" t="s">
        <v>345</v>
      </c>
      <c r="D20" s="121" t="s">
        <v>353</v>
      </c>
      <c r="E20" s="121"/>
    </row>
    <row r="21" spans="1:5" x14ac:dyDescent="0.25">
      <c r="A21" s="121"/>
      <c r="B21" s="121"/>
      <c r="C21" s="315"/>
      <c r="D21" s="121"/>
      <c r="E21" s="121"/>
    </row>
    <row r="22" spans="1:5" x14ac:dyDescent="0.25">
      <c r="A22" s="121"/>
      <c r="B22" s="121"/>
      <c r="C22" s="315"/>
      <c r="D22" s="121"/>
      <c r="E22" s="121"/>
    </row>
    <row r="23" spans="1:5" x14ac:dyDescent="0.25">
      <c r="A23" s="121"/>
      <c r="B23" s="121"/>
      <c r="C23" s="315"/>
      <c r="D23" s="121"/>
      <c r="E23" s="123"/>
    </row>
    <row r="24" spans="1:5" x14ac:dyDescent="0.25">
      <c r="A24" s="121"/>
      <c r="B24" s="121"/>
      <c r="C24" s="315"/>
      <c r="D24" s="121"/>
      <c r="E24" s="121"/>
    </row>
    <row r="25" spans="1:5" x14ac:dyDescent="0.25">
      <c r="A25" s="121"/>
      <c r="B25" s="121"/>
      <c r="C25" s="315"/>
      <c r="D25" s="121"/>
      <c r="E25" s="121"/>
    </row>
    <row r="26" spans="1:5" x14ac:dyDescent="0.25">
      <c r="A26" s="121"/>
      <c r="B26" s="121"/>
      <c r="C26" s="316"/>
      <c r="D26" s="121"/>
      <c r="E26" s="123"/>
    </row>
    <row r="27" spans="1:5" ht="14.45" x14ac:dyDescent="0.3">
      <c r="A27" s="121"/>
      <c r="B27" s="121"/>
      <c r="C27" s="121"/>
      <c r="D27" s="121"/>
      <c r="E27" s="122"/>
    </row>
    <row r="28" spans="1:5" ht="14.45" x14ac:dyDescent="0.3">
      <c r="A28" s="121"/>
      <c r="B28" s="121"/>
    </row>
    <row r="29" spans="1:5" ht="14.45" x14ac:dyDescent="0.3">
      <c r="A29" s="121"/>
      <c r="B29" s="121"/>
      <c r="C29" s="121"/>
      <c r="D29" s="121"/>
      <c r="E29" s="121"/>
    </row>
    <row r="30" spans="1:5" ht="14.45" x14ac:dyDescent="0.3">
      <c r="A30" s="121"/>
      <c r="B30" s="121"/>
      <c r="C30" s="121"/>
      <c r="D30" s="121"/>
      <c r="E30" s="121"/>
    </row>
    <row r="31" spans="1:5" ht="14.45" x14ac:dyDescent="0.3">
      <c r="A31" s="121"/>
      <c r="B31" s="121"/>
      <c r="C31" s="121"/>
      <c r="D31" s="121"/>
      <c r="E31" s="121"/>
    </row>
    <row r="32" spans="1:5" ht="14.45" x14ac:dyDescent="0.3">
      <c r="A32" s="121"/>
      <c r="B32" s="121"/>
      <c r="C32" s="121"/>
      <c r="D32" s="121"/>
      <c r="E32" s="121"/>
    </row>
    <row r="33" spans="1:5" ht="14.45" x14ac:dyDescent="0.3">
      <c r="A33" s="121"/>
      <c r="B33" s="121"/>
      <c r="C33" s="121"/>
      <c r="D33" s="121"/>
      <c r="E33" s="121"/>
    </row>
    <row r="34" spans="1:5" ht="14.45" x14ac:dyDescent="0.3">
      <c r="A34" s="121"/>
      <c r="B34" s="121"/>
      <c r="C34" s="121"/>
      <c r="D34" s="121"/>
      <c r="E34" s="121"/>
    </row>
    <row r="35" spans="1:5" ht="14.45" x14ac:dyDescent="0.3">
      <c r="A35" s="121"/>
      <c r="B35" s="121"/>
      <c r="C35" s="121"/>
      <c r="D35" s="121"/>
      <c r="E35" s="121"/>
    </row>
    <row r="36" spans="1:5" ht="14.45" x14ac:dyDescent="0.3">
      <c r="A36" s="121"/>
      <c r="B36" s="121"/>
      <c r="C36" s="121"/>
      <c r="D36" s="121"/>
      <c r="E36" s="121"/>
    </row>
    <row r="37" spans="1:5" ht="14.45" x14ac:dyDescent="0.3">
      <c r="A37" s="121"/>
      <c r="B37" s="121"/>
      <c r="C37" s="121"/>
      <c r="D37" s="121"/>
      <c r="E37" s="121"/>
    </row>
    <row r="38" spans="1:5" ht="14.45" x14ac:dyDescent="0.3">
      <c r="A38" s="121"/>
      <c r="B38" s="121"/>
      <c r="C38" s="121"/>
      <c r="D38" s="121"/>
      <c r="E38" s="121"/>
    </row>
    <row r="39" spans="1:5" ht="14.45" x14ac:dyDescent="0.3">
      <c r="A39" s="121"/>
      <c r="B39" s="121"/>
      <c r="C39" s="121"/>
      <c r="D39" s="121"/>
      <c r="E39" s="121"/>
    </row>
    <row r="40" spans="1:5" ht="14.45" x14ac:dyDescent="0.3">
      <c r="A40" s="121"/>
      <c r="B40" s="121"/>
      <c r="C40" s="121"/>
      <c r="D40" s="121"/>
      <c r="E40" s="121"/>
    </row>
    <row r="41" spans="1:5" ht="14.45" x14ac:dyDescent="0.3">
      <c r="A41" s="121"/>
      <c r="B41" s="121"/>
      <c r="C41" s="121"/>
      <c r="D41" s="121"/>
      <c r="E41" s="121"/>
    </row>
    <row r="42" spans="1:5" ht="14.45" x14ac:dyDescent="0.3">
      <c r="A42" s="121"/>
      <c r="B42" s="121"/>
      <c r="C42" s="121"/>
      <c r="D42" s="121"/>
      <c r="E42" s="121"/>
    </row>
    <row r="43" spans="1:5" ht="14.45" x14ac:dyDescent="0.3">
      <c r="A43" s="121"/>
      <c r="B43" s="121"/>
      <c r="C43" s="121"/>
      <c r="D43" s="121"/>
      <c r="E43" s="121"/>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99274-EC9E-40B4-8390-BCAA66816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B51A6C-5CC7-4016-BF5C-EFB18165510B}">
  <ds:schemaRefs>
    <ds:schemaRef ds:uri="http://purl.org/dc/elements/1.1/"/>
    <ds:schemaRef ds:uri="http://purl.org/dc/term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81e61187-b3c0-4681-a19e-11b25b9fdc4c"/>
    <ds:schemaRef ds:uri="http://www.w3.org/XML/1998/namespace"/>
    <ds:schemaRef ds:uri="http://schemas.microsoft.com/office/2006/documentManagement/types"/>
    <ds:schemaRef ds:uri="e51ee78b-51b9-4e39-9608-909d6ed1169f"/>
    <ds:schemaRef ds:uri="http://schemas.microsoft.com/sharepoint/v3"/>
  </ds:schemaRefs>
</ds:datastoreItem>
</file>

<file path=customXml/itemProps3.xml><?xml version="1.0" encoding="utf-8"?>
<ds:datastoreItem xmlns:ds="http://schemas.openxmlformats.org/officeDocument/2006/customXml" ds:itemID="{D4757834-EEFA-440C-9EDE-363B0BA71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A. General Information</vt:lpstr>
      <vt:lpstr>B. LDC Authorization LDC 1</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CDM Plan Template</dc:title>
  <dc:creator>IESO</dc:creator>
  <cp:keywords>Conservation, Demand Management, Conservation First Framework</cp:keywords>
  <cp:lastModifiedBy>Gonzalo Aleman</cp:lastModifiedBy>
  <cp:lastPrinted>2017-08-23T13:48:24Z</cp:lastPrinted>
  <dcterms:created xsi:type="dcterms:W3CDTF">2014-07-07T16:14:19Z</dcterms:created>
  <dcterms:modified xsi:type="dcterms:W3CDTF">2017-11-03T12:24:29Z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