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Files\Client Files\School Energy Coalition\Alectra\Alectra 2020 Rates\Interrogatories\"/>
    </mc:Choice>
  </mc:AlternateContent>
  <xr:revisionPtr revIDLastSave="0" documentId="13_ncr:1_{DC240964-1071-4F28-852C-F8561A13CEFD}" xr6:coauthVersionLast="43" xr6:coauthVersionMax="43" xr10:uidLastSave="{00000000-0000-0000-0000-000000000000}"/>
  <bookViews>
    <workbookView xWindow="-98" yWindow="-98" windowWidth="20715" windowHeight="13276" xr2:uid="{D479AAC5-0A84-4BD5-9485-D801BC6ECF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X9" i="1"/>
  <c r="X8" i="1"/>
  <c r="X7" i="1"/>
  <c r="X6" i="1"/>
  <c r="U9" i="1"/>
  <c r="U8" i="1"/>
  <c r="U7" i="1"/>
  <c r="U6" i="1"/>
  <c r="R9" i="1"/>
  <c r="R8" i="1"/>
  <c r="R7" i="1"/>
  <c r="R6" i="1"/>
  <c r="O9" i="1"/>
  <c r="O8" i="1"/>
  <c r="O7" i="1"/>
  <c r="O6" i="1"/>
  <c r="L9" i="1"/>
  <c r="B9" i="1" s="1"/>
  <c r="L8" i="1"/>
  <c r="B8" i="1" s="1"/>
  <c r="L7" i="1"/>
  <c r="B7" i="1" s="1"/>
  <c r="L6" i="1"/>
  <c r="B5" i="1"/>
  <c r="X5" i="1"/>
  <c r="V3" i="1"/>
  <c r="U5" i="1"/>
  <c r="S3" i="1"/>
  <c r="R5" i="1"/>
  <c r="P3" i="1"/>
  <c r="M3" i="1"/>
  <c r="O5" i="1"/>
  <c r="C5" i="1" s="1"/>
  <c r="L5" i="1"/>
  <c r="C6" i="1" l="1"/>
  <c r="D6" i="1" s="1"/>
  <c r="E6" i="1" s="1"/>
  <c r="F6" i="1" s="1"/>
  <c r="C8" i="1"/>
  <c r="D8" i="1" s="1"/>
  <c r="E8" i="1" s="1"/>
  <c r="F8" i="1" s="1"/>
  <c r="C7" i="1"/>
  <c r="D7" i="1" s="1"/>
  <c r="E7" i="1" s="1"/>
  <c r="F7" i="1" s="1"/>
  <c r="C9" i="1"/>
  <c r="D9" i="1" s="1"/>
  <c r="E9" i="1" s="1"/>
  <c r="F9" i="1" s="1"/>
  <c r="D5" i="1"/>
  <c r="E5" i="1" s="1"/>
  <c r="F5" i="1" s="1"/>
  <c r="G7" i="1" l="1"/>
  <c r="G8" i="1"/>
  <c r="G9" i="1"/>
  <c r="G6" i="1"/>
  <c r="G5" i="1"/>
</calcChain>
</file>

<file path=xl/sharedStrings.xml><?xml version="1.0" encoding="utf-8"?>
<sst xmlns="http://schemas.openxmlformats.org/spreadsheetml/2006/main" count="24" uniqueCount="12">
  <si>
    <t>Enersource</t>
  </si>
  <si>
    <t>Fixed</t>
  </si>
  <si>
    <t>Variable</t>
  </si>
  <si>
    <t>Annual</t>
  </si>
  <si>
    <t>kw</t>
  </si>
  <si>
    <t>GS&gt;50; 100 kW demand</t>
  </si>
  <si>
    <t>Total</t>
  </si>
  <si>
    <t>M-Factor GS&gt;50 Impacts</t>
  </si>
  <si>
    <t>Brampton</t>
  </si>
  <si>
    <t>Horizon</t>
  </si>
  <si>
    <t>Powerstream</t>
  </si>
  <si>
    <t>Guelph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</si>
</sst>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924B-460E-4A02-BD3D-3D1D9C750C51}">
  <dimension ref="A2:X9"/>
  <sheetViews>
    <sheetView tabSelected="1" workbookViewId="0">
      <selection activeCell="M13" sqref="M13"/>
    </sheetView>
  </sheetViews>
  <sheetFormatPr defaultRowHeight="14.25" x14ac:dyDescent="0.45"/>
  <cols>
    <col min="1" max="1" width="20.46484375" customWidth="1"/>
  </cols>
  <sheetData>
    <row r="2" spans="1:24" x14ac:dyDescent="0.45">
      <c r="A2" t="s">
        <v>7</v>
      </c>
      <c r="C2">
        <v>100</v>
      </c>
      <c r="D2" t="s">
        <v>4</v>
      </c>
    </row>
    <row r="3" spans="1:24" x14ac:dyDescent="0.45">
      <c r="J3" s="4">
        <v>2020</v>
      </c>
      <c r="K3" s="4"/>
      <c r="L3" s="4"/>
      <c r="M3" s="4">
        <f>+J3+1</f>
        <v>2021</v>
      </c>
      <c r="N3" s="4"/>
      <c r="O3" s="4"/>
      <c r="P3" s="4">
        <f>+M3+1</f>
        <v>2022</v>
      </c>
      <c r="Q3" s="4"/>
      <c r="R3" s="4"/>
      <c r="S3" s="4">
        <f>+P3+1</f>
        <v>2023</v>
      </c>
      <c r="T3" s="4"/>
      <c r="U3" s="4"/>
      <c r="V3" s="4">
        <f>+S3+1</f>
        <v>2024</v>
      </c>
      <c r="W3" s="4"/>
      <c r="X3" s="4"/>
    </row>
    <row r="4" spans="1:24" x14ac:dyDescent="0.45">
      <c r="A4" s="5" t="s">
        <v>5</v>
      </c>
      <c r="B4" s="5">
        <v>2020</v>
      </c>
      <c r="C4" s="5">
        <v>2021</v>
      </c>
      <c r="D4" s="5">
        <v>2022</v>
      </c>
      <c r="E4" s="5">
        <v>2023</v>
      </c>
      <c r="F4" s="5">
        <v>2024</v>
      </c>
      <c r="G4" s="5" t="s">
        <v>6</v>
      </c>
      <c r="J4" t="s">
        <v>1</v>
      </c>
      <c r="K4" t="s">
        <v>2</v>
      </c>
      <c r="L4" t="s">
        <v>3</v>
      </c>
      <c r="M4" t="s">
        <v>1</v>
      </c>
      <c r="N4" t="s">
        <v>2</v>
      </c>
      <c r="O4" t="s">
        <v>3</v>
      </c>
      <c r="P4" t="s">
        <v>1</v>
      </c>
      <c r="Q4" t="s">
        <v>2</v>
      </c>
      <c r="R4" t="s">
        <v>3</v>
      </c>
      <c r="S4" t="s">
        <v>1</v>
      </c>
      <c r="T4" t="s">
        <v>2</v>
      </c>
      <c r="U4" t="s">
        <v>3</v>
      </c>
      <c r="V4" t="s">
        <v>1</v>
      </c>
      <c r="W4" t="s">
        <v>2</v>
      </c>
      <c r="X4" t="s">
        <v>3</v>
      </c>
    </row>
    <row r="5" spans="1:24" x14ac:dyDescent="0.45">
      <c r="A5" s="5" t="s">
        <v>0</v>
      </c>
      <c r="B5" s="6">
        <f>+L5</f>
        <v>32.76</v>
      </c>
      <c r="C5" s="6">
        <f>+O5+B5</f>
        <v>47.879999999999995</v>
      </c>
      <c r="D5" s="6">
        <f>+R5+C5</f>
        <v>92.28</v>
      </c>
      <c r="E5" s="6">
        <f>+U5+D5</f>
        <v>144.96</v>
      </c>
      <c r="F5" s="6">
        <f>+X5+E5</f>
        <v>247.32</v>
      </c>
      <c r="G5" s="6">
        <f>SUM(B5:F5)</f>
        <v>565.20000000000005</v>
      </c>
      <c r="H5" s="1"/>
      <c r="I5" s="1"/>
      <c r="J5">
        <v>0.39</v>
      </c>
      <c r="K5">
        <v>2.3400000000000001E-2</v>
      </c>
      <c r="L5" s="1">
        <f>(J5+(K5*$C$2))*12</f>
        <v>32.76</v>
      </c>
      <c r="M5">
        <v>0.18</v>
      </c>
      <c r="N5">
        <v>1.0800000000000001E-2</v>
      </c>
      <c r="O5" s="1">
        <f>(M5+(N5*$C$2))*12</f>
        <v>15.120000000000001</v>
      </c>
      <c r="P5">
        <v>0.53</v>
      </c>
      <c r="Q5">
        <v>3.1699999999999999E-2</v>
      </c>
      <c r="R5" s="1">
        <f>(P5+(Q5*$C$2))*12</f>
        <v>44.400000000000006</v>
      </c>
      <c r="S5">
        <v>0.63</v>
      </c>
      <c r="T5">
        <v>3.7600000000000001E-2</v>
      </c>
      <c r="U5" s="1">
        <f>(S5+(T5*$C$2))*12</f>
        <v>52.680000000000007</v>
      </c>
      <c r="V5">
        <v>1.22</v>
      </c>
      <c r="W5">
        <v>7.3099999999999998E-2</v>
      </c>
      <c r="X5" s="1">
        <f>(V5+(W5*$C$2))*12</f>
        <v>102.35999999999999</v>
      </c>
    </row>
    <row r="6" spans="1:24" x14ac:dyDescent="0.45">
      <c r="A6" s="5" t="s">
        <v>8</v>
      </c>
      <c r="B6" s="6">
        <f t="shared" ref="B6:B9" si="0">+L6</f>
        <v>63.480000000000011</v>
      </c>
      <c r="C6" s="6">
        <f t="shared" ref="C6:C9" si="1">+O6+B6</f>
        <v>72.000000000000014</v>
      </c>
      <c r="D6" s="6">
        <f t="shared" ref="D6:D9" si="2">+R6+C6</f>
        <v>116.64000000000001</v>
      </c>
      <c r="E6" s="6">
        <f t="shared" ref="E6:E9" si="3">+U6+D6</f>
        <v>156.48000000000002</v>
      </c>
      <c r="F6" s="6">
        <f t="shared" ref="F6:F9" si="4">+X6+E6</f>
        <v>180.36</v>
      </c>
      <c r="G6" s="6">
        <f t="shared" ref="G6:G9" si="5">SUM(B6:F6)</f>
        <v>588.96</v>
      </c>
      <c r="H6" s="1"/>
      <c r="I6" s="1"/>
      <c r="J6">
        <v>1.62</v>
      </c>
      <c r="K6">
        <v>3.6700000000000003E-2</v>
      </c>
      <c r="L6" s="1">
        <f t="shared" ref="L6:L9" si="6">(J6+(K6*$C$2))*12</f>
        <v>63.480000000000011</v>
      </c>
      <c r="M6">
        <v>0.22</v>
      </c>
      <c r="N6">
        <v>4.8999999999999998E-3</v>
      </c>
      <c r="O6" s="1">
        <f t="shared" ref="O6:O9" si="7">(M6+(N6*$C$2))*12</f>
        <v>8.52</v>
      </c>
      <c r="P6">
        <v>1.1399999999999999</v>
      </c>
      <c r="Q6">
        <v>2.58E-2</v>
      </c>
      <c r="R6" s="1">
        <f t="shared" ref="R6:R9" si="8">(P6+(Q6*$C$2))*12</f>
        <v>44.64</v>
      </c>
      <c r="S6">
        <v>1.02</v>
      </c>
      <c r="T6">
        <v>2.3E-2</v>
      </c>
      <c r="U6" s="1">
        <f t="shared" ref="U6:U9" si="9">(S6+(T6*$C$2))*12</f>
        <v>39.839999999999996</v>
      </c>
      <c r="V6">
        <v>0.61</v>
      </c>
      <c r="W6">
        <v>1.38E-2</v>
      </c>
      <c r="X6" s="1">
        <f t="shared" ref="X6:X9" si="10">(V6+(W6*$C$2))*12</f>
        <v>23.879999999999995</v>
      </c>
    </row>
    <row r="7" spans="1:24" x14ac:dyDescent="0.45">
      <c r="A7" s="5" t="s">
        <v>9</v>
      </c>
      <c r="B7" s="6">
        <f t="shared" si="0"/>
        <v>64.680000000000007</v>
      </c>
      <c r="C7" s="6">
        <f t="shared" si="1"/>
        <v>110.4</v>
      </c>
      <c r="D7" s="6">
        <f t="shared" si="2"/>
        <v>164.4</v>
      </c>
      <c r="E7" s="6">
        <f t="shared" si="3"/>
        <v>206.52</v>
      </c>
      <c r="F7" s="6">
        <f t="shared" si="4"/>
        <v>271.68</v>
      </c>
      <c r="G7" s="6">
        <f t="shared" si="5"/>
        <v>817.68000000000006</v>
      </c>
      <c r="H7" s="1"/>
      <c r="I7" s="1"/>
      <c r="J7">
        <v>3.22</v>
      </c>
      <c r="K7">
        <v>2.1700000000000001E-2</v>
      </c>
      <c r="L7" s="1">
        <f t="shared" si="6"/>
        <v>64.680000000000007</v>
      </c>
      <c r="M7">
        <v>2.2799999999999998</v>
      </c>
      <c r="N7">
        <v>1.5299999999999999E-2</v>
      </c>
      <c r="O7" s="1">
        <f t="shared" si="7"/>
        <v>45.72</v>
      </c>
      <c r="P7">
        <v>2.69</v>
      </c>
      <c r="Q7">
        <v>1.8100000000000002E-2</v>
      </c>
      <c r="R7" s="1">
        <f t="shared" si="8"/>
        <v>54</v>
      </c>
      <c r="S7" s="2">
        <v>2.1</v>
      </c>
      <c r="T7">
        <v>1.41E-2</v>
      </c>
      <c r="U7" s="1">
        <f t="shared" si="9"/>
        <v>42.12</v>
      </c>
      <c r="V7">
        <v>3.25</v>
      </c>
      <c r="W7">
        <v>2.18E-2</v>
      </c>
      <c r="X7" s="1">
        <f t="shared" si="10"/>
        <v>65.16</v>
      </c>
    </row>
    <row r="8" spans="1:24" x14ac:dyDescent="0.45">
      <c r="A8" s="5" t="s">
        <v>10</v>
      </c>
      <c r="B8" s="6">
        <f t="shared" si="0"/>
        <v>67.92</v>
      </c>
      <c r="C8" s="6">
        <f t="shared" si="1"/>
        <v>105.12</v>
      </c>
      <c r="D8" s="6">
        <f t="shared" si="2"/>
        <v>150.48000000000002</v>
      </c>
      <c r="E8" s="6">
        <f t="shared" si="3"/>
        <v>252.84</v>
      </c>
      <c r="F8" s="6">
        <f t="shared" si="4"/>
        <v>313.92</v>
      </c>
      <c r="G8" s="6">
        <f t="shared" si="5"/>
        <v>890.28</v>
      </c>
      <c r="H8" s="1"/>
      <c r="I8" s="1"/>
      <c r="J8" s="2">
        <v>1.4</v>
      </c>
      <c r="K8">
        <v>4.2599999999999999E-2</v>
      </c>
      <c r="L8" s="1">
        <f t="shared" si="6"/>
        <v>67.92</v>
      </c>
      <c r="M8">
        <v>0.78</v>
      </c>
      <c r="N8">
        <v>2.3199999999999998E-2</v>
      </c>
      <c r="O8" s="1">
        <f t="shared" si="7"/>
        <v>37.199999999999996</v>
      </c>
      <c r="P8">
        <v>0.95</v>
      </c>
      <c r="Q8">
        <v>2.8299999999999999E-2</v>
      </c>
      <c r="R8" s="1">
        <f t="shared" si="8"/>
        <v>45.36</v>
      </c>
      <c r="S8">
        <v>2.14</v>
      </c>
      <c r="T8">
        <v>6.3899999999999998E-2</v>
      </c>
      <c r="U8" s="1">
        <f t="shared" si="9"/>
        <v>102.35999999999999</v>
      </c>
      <c r="V8">
        <v>1.28</v>
      </c>
      <c r="W8">
        <v>3.8100000000000002E-2</v>
      </c>
      <c r="X8" s="1">
        <f t="shared" si="10"/>
        <v>61.08</v>
      </c>
    </row>
    <row r="9" spans="1:24" x14ac:dyDescent="0.45">
      <c r="A9" s="5" t="s">
        <v>11</v>
      </c>
      <c r="B9" s="6">
        <f t="shared" si="0"/>
        <v>5.76</v>
      </c>
      <c r="C9" s="6">
        <f t="shared" si="1"/>
        <v>18.240000000000002</v>
      </c>
      <c r="D9" s="6">
        <f t="shared" si="2"/>
        <v>44.88</v>
      </c>
      <c r="E9" s="6">
        <f t="shared" si="3"/>
        <v>72.48</v>
      </c>
      <c r="F9" s="6">
        <f t="shared" si="4"/>
        <v>88.320000000000007</v>
      </c>
      <c r="G9" s="6">
        <f t="shared" si="5"/>
        <v>229.68</v>
      </c>
      <c r="H9" s="1"/>
      <c r="I9" s="1"/>
      <c r="J9">
        <v>0.19</v>
      </c>
      <c r="K9">
        <v>2.8999999999999998E-3</v>
      </c>
      <c r="L9" s="1">
        <f t="shared" si="6"/>
        <v>5.76</v>
      </c>
      <c r="M9">
        <v>0.41</v>
      </c>
      <c r="N9">
        <v>6.3E-3</v>
      </c>
      <c r="O9" s="1">
        <f t="shared" si="7"/>
        <v>12.48</v>
      </c>
      <c r="P9">
        <v>0.88</v>
      </c>
      <c r="Q9">
        <v>1.34E-2</v>
      </c>
      <c r="R9" s="1">
        <f t="shared" si="8"/>
        <v>26.64</v>
      </c>
      <c r="S9">
        <v>0.91</v>
      </c>
      <c r="T9">
        <v>1.3899999999999999E-2</v>
      </c>
      <c r="U9" s="1">
        <f t="shared" si="9"/>
        <v>27.599999999999998</v>
      </c>
      <c r="V9">
        <v>0.52</v>
      </c>
      <c r="W9" s="3">
        <v>8.0000000000000002E-3</v>
      </c>
      <c r="X9" s="1">
        <f t="shared" si="10"/>
        <v>15.84</v>
      </c>
    </row>
  </sheetData>
  <mergeCells count="5">
    <mergeCell ref="J3:L3"/>
    <mergeCell ref="M3:O3"/>
    <mergeCell ref="P3:R3"/>
    <mergeCell ref="S3:U3"/>
    <mergeCell ref="V3:X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2019-08-09T03:03:29Z</dcterms:created>
  <dcterms:modified xsi:type="dcterms:W3CDTF">2019-08-09T03:53:25Z</dcterms:modified>
</cp:coreProperties>
</file>