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common\Finance\Rates\_Alectra\Rate Applications\EDR Rate Applications\2020 EDR Application\0. Application and Adjudication Process\C. Interrogatories\FINAL FOR FILING\Live Models For Upload\"/>
    </mc:Choice>
  </mc:AlternateContent>
  <bookViews>
    <workbookView xWindow="-12" yWindow="108" windowWidth="10248" windowHeight="7752"/>
  </bookViews>
  <sheets>
    <sheet name="RGCRP Reconciliation" sheetId="8" r:id="rId1"/>
    <sheet name="Avg NFA" sheetId="2" r:id="rId2"/>
    <sheet name="CCA" sheetId="3" r:id="rId3"/>
    <sheet name="PILs" sheetId="9" r:id="rId4"/>
    <sheet name="Approved 2012 Capital" sheetId="10" r:id="rId5"/>
  </sheets>
  <definedNames>
    <definedName name="_xlnm.Print_Area" localSheetId="1">'Avg NFA'!$A$1:$N$108</definedName>
    <definedName name="_xlnm.Print_Area" localSheetId="0">'RGCRP Reconciliation'!$A$1:$AS$41</definedName>
    <definedName name="_xlnm.Print_Titles" localSheetId="0">'RGCRP Reconciliation'!$A:$A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0" l="1"/>
  <c r="D12" i="10"/>
  <c r="D11" i="10"/>
  <c r="D8" i="10"/>
  <c r="D13" i="10" l="1"/>
  <c r="D16" i="10" s="1"/>
  <c r="D17" i="10" s="1"/>
  <c r="W7" i="8" s="1"/>
  <c r="AL28" i="8"/>
  <c r="AM7" i="8"/>
  <c r="E7" i="8"/>
  <c r="AQ22" i="8" l="1"/>
  <c r="AK33" i="8"/>
  <c r="X28" i="8" l="1"/>
  <c r="AJ28" i="8"/>
  <c r="AK20" i="8"/>
  <c r="AK26" i="8" s="1"/>
  <c r="AK9" i="8"/>
  <c r="AK10" i="8" s="1"/>
  <c r="AH28" i="8"/>
  <c r="AF28" i="8"/>
  <c r="AD28" i="8"/>
  <c r="AB28" i="8"/>
  <c r="Z28" i="8"/>
  <c r="AM19" i="8" l="1"/>
  <c r="AM14" i="8"/>
  <c r="Y9" i="8"/>
  <c r="Y10" i="8" s="1"/>
  <c r="AM24" i="8"/>
  <c r="AM18" i="8"/>
  <c r="AM13" i="8"/>
  <c r="AM23" i="8"/>
  <c r="AM17" i="8"/>
  <c r="AL8" i="8"/>
  <c r="AM22" i="8"/>
  <c r="AM15" i="8"/>
  <c r="AE9" i="8"/>
  <c r="AE10" i="8" s="1"/>
  <c r="Y20" i="8"/>
  <c r="Y26" i="8" s="1"/>
  <c r="Y33" i="8"/>
  <c r="Y37" i="8" s="1"/>
  <c r="AC33" i="8"/>
  <c r="AC37" i="8" s="1"/>
  <c r="AA9" i="8"/>
  <c r="AA10" i="8" s="1"/>
  <c r="AC20" i="8"/>
  <c r="AC26" i="8" s="1"/>
  <c r="AC9" i="8"/>
  <c r="AC10" i="8" s="1"/>
  <c r="AE33" i="8"/>
  <c r="AE37" i="8" s="1"/>
  <c r="AG33" i="8"/>
  <c r="AG37" i="8" s="1"/>
  <c r="AK37" i="8"/>
  <c r="AK39" i="8"/>
  <c r="AK41" i="8" s="1"/>
  <c r="AG20" i="8"/>
  <c r="AG26" i="8" s="1"/>
  <c r="AI20" i="8"/>
  <c r="AI26" i="8" s="1"/>
  <c r="AA20" i="8"/>
  <c r="AA26" i="8" s="1"/>
  <c r="AA33" i="8"/>
  <c r="AA37" i="8" s="1"/>
  <c r="AG9" i="8"/>
  <c r="AG10" i="8" s="1"/>
  <c r="AI33" i="8"/>
  <c r="AI37" i="8" s="1"/>
  <c r="AI9" i="8"/>
  <c r="AI10" i="8" s="1"/>
  <c r="AE20" i="8"/>
  <c r="AE26" i="8" s="1"/>
  <c r="AC39" i="8" l="1"/>
  <c r="AM9" i="8"/>
  <c r="AM10" i="8" s="1"/>
  <c r="AM29" i="8"/>
  <c r="AM20" i="8"/>
  <c r="AM26" i="8" s="1"/>
  <c r="Y39" i="8"/>
  <c r="Y41" i="8" s="1"/>
  <c r="AA39" i="8"/>
  <c r="AE39" i="8"/>
  <c r="AG39" i="8"/>
  <c r="AI39" i="8"/>
  <c r="AM30" i="8" l="1"/>
  <c r="I22" i="8"/>
  <c r="I29" i="8" s="1"/>
  <c r="G22" i="8"/>
  <c r="G29" i="8" s="1"/>
  <c r="E22" i="8"/>
  <c r="AS35" i="8"/>
  <c r="AO35" i="8"/>
  <c r="W33" i="8"/>
  <c r="AR28" i="8"/>
  <c r="AP28" i="8"/>
  <c r="AN28" i="8"/>
  <c r="V28" i="8"/>
  <c r="T28" i="8"/>
  <c r="AI41" i="8"/>
  <c r="W20" i="8"/>
  <c r="W26" i="8" s="1"/>
  <c r="AQ9" i="8"/>
  <c r="W9" i="8"/>
  <c r="W10" i="8" s="1"/>
  <c r="I9" i="8"/>
  <c r="G9" i="8"/>
  <c r="E9" i="8"/>
  <c r="AQ29" i="8"/>
  <c r="S22" i="8"/>
  <c r="AM33" i="8" l="1"/>
  <c r="W37" i="8"/>
  <c r="W39" i="8"/>
  <c r="W41" i="8" s="1"/>
  <c r="E29" i="8"/>
  <c r="AA41" i="8"/>
  <c r="AC41" i="8"/>
  <c r="Q22" i="8"/>
  <c r="Q29" i="8"/>
  <c r="Q9" i="8"/>
  <c r="AG41" i="8"/>
  <c r="S29" i="8"/>
  <c r="S9" i="8"/>
  <c r="AM37" i="8" l="1"/>
  <c r="AM39" i="8"/>
  <c r="AM41" i="8" s="1"/>
  <c r="AE41" i="8"/>
  <c r="E23" i="8" l="1"/>
  <c r="E10" i="8" l="1"/>
  <c r="E14" i="8" s="1"/>
  <c r="G7" i="8"/>
  <c r="G10" i="8" s="1"/>
  <c r="G23" i="8"/>
  <c r="E15" i="8" l="1"/>
  <c r="E13" i="8"/>
  <c r="G13" i="8"/>
  <c r="G17" i="8" s="1"/>
  <c r="G14" i="8"/>
  <c r="G18" i="8" s="1"/>
  <c r="G15" i="8"/>
  <c r="G19" i="8" s="1"/>
  <c r="E18" i="8"/>
  <c r="I23" i="8"/>
  <c r="G24" i="8" l="1"/>
  <c r="E19" i="8"/>
  <c r="E17" i="8"/>
  <c r="G20" i="8"/>
  <c r="I7" i="8"/>
  <c r="I10" i="8" s="1"/>
  <c r="G26" i="8" l="1"/>
  <c r="G30" i="8" s="1"/>
  <c r="G32" i="8" s="1"/>
  <c r="G33" i="8" s="1"/>
  <c r="E24" i="8"/>
  <c r="E20" i="8"/>
  <c r="I14" i="8"/>
  <c r="I15" i="8"/>
  <c r="I13" i="8"/>
  <c r="G37" i="8" l="1"/>
  <c r="E26" i="8"/>
  <c r="I18" i="8"/>
  <c r="I17" i="8"/>
  <c r="G39" i="8"/>
  <c r="G41" i="8" s="1"/>
  <c r="I19" i="8"/>
  <c r="E30" i="8" l="1"/>
  <c r="I24" i="8"/>
  <c r="I20" i="8"/>
  <c r="E32" i="8" l="1"/>
  <c r="E33" i="8" s="1"/>
  <c r="I26" i="8"/>
  <c r="I30" i="8" s="1"/>
  <c r="I32" i="8" s="1"/>
  <c r="I33" i="8" s="1"/>
  <c r="U23" i="8"/>
  <c r="AO23" i="8" s="1"/>
  <c r="Q10" i="8"/>
  <c r="I37" i="8" l="1"/>
  <c r="E37" i="8"/>
  <c r="E39" i="8"/>
  <c r="E41" i="8" s="1"/>
  <c r="U7" i="8"/>
  <c r="AO7" i="8" s="1"/>
  <c r="AS7" i="8" s="1"/>
  <c r="AS23" i="8"/>
  <c r="I39" i="8"/>
  <c r="I41" i="8" s="1"/>
  <c r="Q14" i="8"/>
  <c r="Q18" i="8" s="1"/>
  <c r="Q13" i="8"/>
  <c r="Q17" i="8" s="1"/>
  <c r="Q15" i="8"/>
  <c r="Q19" i="8" s="1"/>
  <c r="S10" i="8" l="1"/>
  <c r="S13" i="8" s="1"/>
  <c r="Q20" i="8"/>
  <c r="AQ10" i="8" l="1"/>
  <c r="S15" i="8"/>
  <c r="Q26" i="8"/>
  <c r="Q30" i="8" s="1"/>
  <c r="Q32" i="8" s="1"/>
  <c r="Q33" i="8" s="1"/>
  <c r="Q37" i="8" s="1"/>
  <c r="S14" i="8"/>
  <c r="S17" i="8"/>
  <c r="AQ13" i="8" l="1"/>
  <c r="AQ17" i="8" s="1"/>
  <c r="AQ15" i="8"/>
  <c r="AQ19" i="8" s="1"/>
  <c r="AQ14" i="8"/>
  <c r="AQ18" i="8" s="1"/>
  <c r="S19" i="8"/>
  <c r="S18" i="8"/>
  <c r="Q39" i="8"/>
  <c r="Q41" i="8" s="1"/>
  <c r="AQ20" i="8" l="1"/>
  <c r="S20" i="8"/>
  <c r="AQ26" i="8" l="1"/>
  <c r="S26" i="8"/>
  <c r="AQ30" i="8" l="1"/>
  <c r="AQ32" i="8" s="1"/>
  <c r="AQ33" i="8" s="1"/>
  <c r="AQ37" i="8" s="1"/>
  <c r="S30" i="8"/>
  <c r="S32" i="8" s="1"/>
  <c r="S33" i="8" s="1"/>
  <c r="AQ39" i="8" l="1"/>
  <c r="AQ41" i="8" s="1"/>
  <c r="S37" i="8"/>
  <c r="S39" i="8"/>
  <c r="S41" i="8" s="1"/>
  <c r="K9" i="8" l="1"/>
  <c r="K10" i="8" s="1"/>
  <c r="K29" i="8"/>
  <c r="K22" i="8"/>
  <c r="K13" i="8" l="1"/>
  <c r="K15" i="8"/>
  <c r="K14" i="8"/>
  <c r="K18" i="8" l="1"/>
  <c r="M9" i="8"/>
  <c r="M10" i="8" s="1"/>
  <c r="M22" i="8"/>
  <c r="M29" i="8"/>
  <c r="K19" i="8"/>
  <c r="K17" i="8"/>
  <c r="M13" i="8" l="1"/>
  <c r="M15" i="8"/>
  <c r="M14" i="8"/>
  <c r="O29" i="8"/>
  <c r="O22" i="8"/>
  <c r="U22" i="8" s="1"/>
  <c r="AO22" i="8" s="1"/>
  <c r="O9" i="8"/>
  <c r="O10" i="8" s="1"/>
  <c r="T8" i="8"/>
  <c r="AN8" i="8" s="1"/>
  <c r="AO9" i="8" s="1"/>
  <c r="K20" i="8"/>
  <c r="AS22" i="8" l="1"/>
  <c r="AS29" i="8" s="1"/>
  <c r="M17" i="8"/>
  <c r="O14" i="8"/>
  <c r="O18" i="8" s="1"/>
  <c r="O15" i="8"/>
  <c r="O19" i="8" s="1"/>
  <c r="O13" i="8"/>
  <c r="O17" i="8" s="1"/>
  <c r="M18" i="8"/>
  <c r="M19" i="8"/>
  <c r="U29" i="8"/>
  <c r="AO29" i="8" s="1"/>
  <c r="U9" i="8"/>
  <c r="U10" i="8" s="1"/>
  <c r="U14" i="8" l="1"/>
  <c r="AO14" i="8" s="1"/>
  <c r="U18" i="8"/>
  <c r="AO18" i="8" s="1"/>
  <c r="O20" i="8"/>
  <c r="AO10" i="8"/>
  <c r="AR8" i="8"/>
  <c r="AS9" i="8" s="1"/>
  <c r="AS10" i="8" s="1"/>
  <c r="U13" i="8"/>
  <c r="AO13" i="8" s="1"/>
  <c r="U15" i="8"/>
  <c r="AO15" i="8" s="1"/>
  <c r="M20" i="8"/>
  <c r="U17" i="8"/>
  <c r="AO17" i="8" s="1"/>
  <c r="U19" i="8"/>
  <c r="AO19" i="8" s="1"/>
  <c r="K26" i="8"/>
  <c r="O26" i="8" l="1"/>
  <c r="AS13" i="8"/>
  <c r="AS19" i="8"/>
  <c r="AS18" i="8"/>
  <c r="AS15" i="8"/>
  <c r="AS14" i="8"/>
  <c r="K30" i="8"/>
  <c r="K32" i="8" s="1"/>
  <c r="K33" i="8" s="1"/>
  <c r="K37" i="8" s="1"/>
  <c r="U24" i="8"/>
  <c r="AO24" i="8" s="1"/>
  <c r="O30" i="8"/>
  <c r="O32" i="8" s="1"/>
  <c r="O33" i="8" s="1"/>
  <c r="O37" i="8" s="1"/>
  <c r="U20" i="8"/>
  <c r="K39" i="8" l="1"/>
  <c r="K41" i="8" s="1"/>
  <c r="AS24" i="8"/>
  <c r="AS17" i="8"/>
  <c r="AS20" i="8" s="1"/>
  <c r="AO20" i="8"/>
  <c r="AO26" i="8" s="1"/>
  <c r="O39" i="8"/>
  <c r="O41" i="8" s="1"/>
  <c r="U26" i="8"/>
  <c r="M26" i="8"/>
  <c r="AS26" i="8" l="1"/>
  <c r="AS30" i="8" s="1"/>
  <c r="M30" i="8"/>
  <c r="M32" i="8" s="1"/>
  <c r="M33" i="8" s="1"/>
  <c r="M37" i="8" s="1"/>
  <c r="U30" i="8"/>
  <c r="AO30" i="8" s="1"/>
  <c r="U32" i="8" l="1"/>
  <c r="M39" i="8"/>
  <c r="M41" i="8" s="1"/>
  <c r="U33" i="8" l="1"/>
  <c r="AO33" i="8" s="1"/>
  <c r="AO37" i="8" s="1"/>
  <c r="AO32" i="8"/>
  <c r="AS32" i="8" s="1"/>
  <c r="AS33" i="8" s="1"/>
  <c r="U39" i="8" l="1"/>
  <c r="U41" i="8" s="1"/>
  <c r="AO41" i="8" s="1"/>
  <c r="U37" i="8"/>
  <c r="AS37" i="8"/>
  <c r="AS39" i="8"/>
  <c r="AS41" i="8" s="1"/>
  <c r="AO39" i="8"/>
</calcChain>
</file>

<file path=xl/comments1.xml><?xml version="1.0" encoding="utf-8"?>
<comments xmlns="http://schemas.openxmlformats.org/spreadsheetml/2006/main">
  <authors>
    <author>Belinda Dhaliwal</author>
  </authors>
  <commentList>
    <comment ref="C76" authorId="0" shape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Updated for Andrew's forecast:
2018 Forecast:
100 MicroFit @ $1,150
13 FIT @ $2,000
This update was done to match Andrew's latest forecast - not relying on 2018 Business Plan</t>
        </r>
      </text>
    </comment>
  </commentList>
</comments>
</file>

<file path=xl/sharedStrings.xml><?xml version="1.0" encoding="utf-8"?>
<sst xmlns="http://schemas.openxmlformats.org/spreadsheetml/2006/main" count="331" uniqueCount="144">
  <si>
    <t>Calculation of Renewable Generation Connection Provincial Amount</t>
  </si>
  <si>
    <t xml:space="preserve"> </t>
  </si>
  <si>
    <t>A</t>
  </si>
  <si>
    <t>B</t>
  </si>
  <si>
    <t>C</t>
  </si>
  <si>
    <t>D</t>
  </si>
  <si>
    <t>E</t>
  </si>
  <si>
    <t>F</t>
  </si>
  <si>
    <t>G</t>
  </si>
  <si>
    <t>2012 ACTUAL</t>
  </si>
  <si>
    <t>2013 ACTUAL</t>
  </si>
  <si>
    <t>2014 ACTUAL</t>
  </si>
  <si>
    <t>2015 ACTUAL</t>
  </si>
  <si>
    <t>2016 ACTUAL</t>
  </si>
  <si>
    <t>2017 ACTUAL</t>
  </si>
  <si>
    <t>EB-2017-0024</t>
  </si>
  <si>
    <t>True-Up Variance</t>
  </si>
  <si>
    <t>Net Fixed Assets (2 year average)</t>
  </si>
  <si>
    <t>OM&amp;A</t>
  </si>
  <si>
    <t>WCA</t>
  </si>
  <si>
    <t>Rate Base</t>
  </si>
  <si>
    <t>Deemed ST Debt</t>
  </si>
  <si>
    <t>Deemed LT Debt</t>
  </si>
  <si>
    <t>Deemed Equity</t>
  </si>
  <si>
    <t>ST Interest</t>
  </si>
  <si>
    <t>LT Interest</t>
  </si>
  <si>
    <t>ROE</t>
  </si>
  <si>
    <t>Amortization</t>
  </si>
  <si>
    <t>Grossed-up PILs</t>
  </si>
  <si>
    <t>Revenue Requirement</t>
  </si>
  <si>
    <t xml:space="preserve">Direct Benefit </t>
  </si>
  <si>
    <t>Capital</t>
  </si>
  <si>
    <t>Direct Benefit % on capital</t>
  </si>
  <si>
    <t>Direct Benefit on capital</t>
  </si>
  <si>
    <t>Total GEA Recovery</t>
  </si>
  <si>
    <t>Total # of Customers (excl connections)</t>
  </si>
  <si>
    <t xml:space="preserve">GEA Rate Adder </t>
  </si>
  <si>
    <t>Provincial Rate Protection</t>
  </si>
  <si>
    <t>Monthly Adder Amount Paid by IESO</t>
  </si>
  <si>
    <t>EB-2018-0016</t>
  </si>
  <si>
    <t>COST</t>
  </si>
  <si>
    <t>ACCUMULATED DEPRECIATION</t>
  </si>
  <si>
    <t>NBV</t>
  </si>
  <si>
    <t xml:space="preserve">Opening </t>
  </si>
  <si>
    <t xml:space="preserve">Additions </t>
  </si>
  <si>
    <t>Closing</t>
  </si>
  <si>
    <t>Green Energy - FIT/Micro</t>
  </si>
  <si>
    <t>CIP - Green Energy - FIT/Micro</t>
  </si>
  <si>
    <t>CIP AFUDC Green Energy</t>
  </si>
  <si>
    <t>TOTAL</t>
  </si>
  <si>
    <t>ACCUM DEPRECIATION</t>
  </si>
  <si>
    <t>2012 Actual</t>
  </si>
  <si>
    <t>Def Rev -FIT MicroFIT</t>
  </si>
  <si>
    <t>CIP Def Rev -FIT MicroFIT</t>
  </si>
  <si>
    <t>YTD Additions</t>
  </si>
  <si>
    <t>2013 Actual</t>
  </si>
  <si>
    <t>2014 Actual</t>
  </si>
  <si>
    <t>2015 Actual</t>
  </si>
  <si>
    <t>2016 Forecast</t>
  </si>
  <si>
    <t>2017 Actual</t>
  </si>
  <si>
    <t>2019 Forecast</t>
  </si>
  <si>
    <t>Total</t>
  </si>
  <si>
    <t>Net Capital Expenditures</t>
  </si>
  <si>
    <t>Depreciation Expense</t>
  </si>
  <si>
    <t>Cummulative Cost including CIP</t>
  </si>
  <si>
    <t>Less Cummulative CIP</t>
  </si>
  <si>
    <t>Cummulative Accumulated Depreciation</t>
  </si>
  <si>
    <t>Average 
2010</t>
  </si>
  <si>
    <t>Average 
2011</t>
  </si>
  <si>
    <t>Average 
2012</t>
  </si>
  <si>
    <t>Average 
2013</t>
  </si>
  <si>
    <t>Average 
2014</t>
  </si>
  <si>
    <t>Average 
2015</t>
  </si>
  <si>
    <t>Average 
2016</t>
  </si>
  <si>
    <t>Average 
2017</t>
  </si>
  <si>
    <t>Average 
2018</t>
  </si>
  <si>
    <t>Average 
2019</t>
  </si>
  <si>
    <t>CCA Calculation</t>
  </si>
  <si>
    <t>Opening UCC</t>
  </si>
  <si>
    <t>Capital Additions</t>
  </si>
  <si>
    <t>UCC Before Half Year Rule</t>
  </si>
  <si>
    <t>Half Year Rule (1/2 Additions - Disposals)</t>
  </si>
  <si>
    <t>Reduced UCC</t>
  </si>
  <si>
    <t>CCA Rate Class</t>
  </si>
  <si>
    <t xml:space="preserve">CCA Rate </t>
  </si>
  <si>
    <t>CCA</t>
  </si>
  <si>
    <t>Closing UCC</t>
  </si>
  <si>
    <t>PILs Calculation</t>
  </si>
  <si>
    <t>INCOME TAX</t>
  </si>
  <si>
    <t>Net Income</t>
  </si>
  <si>
    <r>
      <t>Amortization</t>
    </r>
    <r>
      <rPr>
        <i/>
        <sz val="11"/>
        <rFont val="Calibri"/>
        <family val="2"/>
      </rPr>
      <t xml:space="preserve"> </t>
    </r>
  </si>
  <si>
    <t>Change in taxable income</t>
  </si>
  <si>
    <t>Tax Rate</t>
  </si>
  <si>
    <t>Income Taxes Payable</t>
  </si>
  <si>
    <t>Gross Up</t>
  </si>
  <si>
    <t>PILs Payable</t>
  </si>
  <si>
    <t>Change in Income Taxes Payable</t>
  </si>
  <si>
    <t>Change in OCT</t>
  </si>
  <si>
    <t>PIL's</t>
  </si>
  <si>
    <t>Grossed Up PILs</t>
  </si>
  <si>
    <t>Alectra Utilities - Horizon Rate Zone</t>
  </si>
  <si>
    <t>2018 ACTUAL</t>
  </si>
  <si>
    <t>Average 
2009</t>
  </si>
  <si>
    <t>2018 Actual</t>
  </si>
  <si>
    <t>2020 Forecast</t>
  </si>
  <si>
    <t>Average 
2020</t>
  </si>
  <si>
    <t>2020 FORECAST</t>
  </si>
  <si>
    <t>2020 Incl. True-up</t>
  </si>
  <si>
    <t>2019 Estimate</t>
  </si>
  <si>
    <t>2012A to 2019E Total</t>
  </si>
  <si>
    <t>EB-2011-0171</t>
  </si>
  <si>
    <t>EB-2012-0132</t>
  </si>
  <si>
    <t>2013 IRM</t>
  </si>
  <si>
    <t>EB-2013-0137</t>
  </si>
  <si>
    <t>2014 IRM</t>
  </si>
  <si>
    <t>EB-2014-0002</t>
  </si>
  <si>
    <t>EB-2015-0075</t>
  </si>
  <si>
    <t>EB-2016-0077</t>
  </si>
  <si>
    <t>2012 IRM</t>
  </si>
  <si>
    <t>EB-2019-0018</t>
  </si>
  <si>
    <t>H</t>
  </si>
  <si>
    <t>I</t>
  </si>
  <si>
    <t>J</t>
  </si>
  <si>
    <t>K=A-J</t>
  </si>
  <si>
    <t>L</t>
  </si>
  <si>
    <t>M = K + L</t>
  </si>
  <si>
    <t>2019 Custom IR Y5</t>
  </si>
  <si>
    <t>2018 Custom IR Y4</t>
  </si>
  <si>
    <t>2017 Custom IR Y3</t>
  </si>
  <si>
    <t>2016 Custom IR Y2</t>
  </si>
  <si>
    <t>2015 Custom IR Y1</t>
  </si>
  <si>
    <t>Average Net Fixed Assets</t>
  </si>
  <si>
    <t>Net Fixed Assets</t>
  </si>
  <si>
    <t>Opening Capital Investment</t>
  </si>
  <si>
    <t>Capital Investment</t>
  </si>
  <si>
    <t>Closing Capital Investment</t>
  </si>
  <si>
    <t>Opening Accumulated Amortization</t>
  </si>
  <si>
    <t>Amortization Year One</t>
  </si>
  <si>
    <t>25 years</t>
  </si>
  <si>
    <t>Amortization Thereafter</t>
  </si>
  <si>
    <t>Closing Accumulated Amortization</t>
  </si>
  <si>
    <t>Opening Net Fixed Assets</t>
  </si>
  <si>
    <t>Closing Net Fixed Assets</t>
  </si>
  <si>
    <t>Fixed Asset Continuity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</si>
</sst>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0.0%"/>
    <numFmt numFmtId="168" formatCode="_-* #,##0_-;\-* #,##0_-;_-* &quot;-&quot;??_-;_-@_-"/>
    <numFmt numFmtId="169" formatCode="_-&quot;$&quot;* #,##0.0000_-;\-&quot;$&quot;* #,##0.00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Calibri"/>
      <family val="2"/>
      <scheme val="minor"/>
    </font>
    <font>
      <b/>
      <sz val="20"/>
      <name val="Arial"/>
      <family val="2"/>
    </font>
    <font>
      <i/>
      <sz val="11"/>
      <name val="Calibri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</cellStyleXfs>
  <cellXfs count="257">
    <xf numFmtId="0" fontId="0" fillId="0" borderId="0" xfId="0"/>
    <xf numFmtId="0" fontId="4" fillId="0" borderId="0" xfId="0" applyFont="1"/>
    <xf numFmtId="0" fontId="4" fillId="0" borderId="0" xfId="0" applyFont="1" applyBorder="1" applyAlignment="1"/>
    <xf numFmtId="0" fontId="0" fillId="0" borderId="0" xfId="0" applyBorder="1"/>
    <xf numFmtId="166" fontId="0" fillId="0" borderId="0" xfId="0" applyNumberFormat="1"/>
    <xf numFmtId="166" fontId="0" fillId="0" borderId="0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9" fontId="0" fillId="0" borderId="0" xfId="0" applyNumberFormat="1" applyFill="1" applyBorder="1" applyAlignment="1">
      <alignment horizontal="center"/>
    </xf>
    <xf numFmtId="166" fontId="0" fillId="0" borderId="0" xfId="2" applyNumberFormat="1" applyFont="1" applyFill="1" applyBorder="1"/>
    <xf numFmtId="9" fontId="0" fillId="0" borderId="8" xfId="0" applyNumberFormat="1" applyBorder="1" applyAlignment="1">
      <alignment horizontal="center"/>
    </xf>
    <xf numFmtId="166" fontId="0" fillId="0" borderId="9" xfId="2" applyNumberFormat="1" applyFont="1" applyBorder="1"/>
    <xf numFmtId="9" fontId="0" fillId="0" borderId="0" xfId="0" applyNumberFormat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166" fontId="7" fillId="2" borderId="9" xfId="2" applyNumberFormat="1" applyFont="1" applyFill="1" applyBorder="1"/>
    <xf numFmtId="9" fontId="0" fillId="3" borderId="8" xfId="0" applyNumberFormat="1" applyFill="1" applyBorder="1" applyAlignment="1">
      <alignment horizontal="center"/>
    </xf>
    <xf numFmtId="166" fontId="7" fillId="3" borderId="9" xfId="2" applyNumberFormat="1" applyFont="1" applyFill="1" applyBorder="1"/>
    <xf numFmtId="9" fontId="0" fillId="2" borderId="0" xfId="0" applyNumberFormat="1" applyFill="1" applyBorder="1" applyAlignment="1">
      <alignment horizontal="center"/>
    </xf>
    <xf numFmtId="9" fontId="0" fillId="4" borderId="8" xfId="0" applyNumberFormat="1" applyFill="1" applyBorder="1" applyAlignment="1">
      <alignment horizontal="center"/>
    </xf>
    <xf numFmtId="166" fontId="7" fillId="4" borderId="9" xfId="2" applyNumberFormat="1" applyFont="1" applyFill="1" applyBorder="1"/>
    <xf numFmtId="42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42" fontId="0" fillId="0" borderId="8" xfId="0" applyNumberFormat="1" applyBorder="1" applyAlignment="1">
      <alignment horizontal="center"/>
    </xf>
    <xf numFmtId="0" fontId="0" fillId="0" borderId="9" xfId="0" applyBorder="1"/>
    <xf numFmtId="42" fontId="0" fillId="0" borderId="0" xfId="0" applyNumberFormat="1" applyBorder="1" applyAlignment="1">
      <alignment horizontal="center"/>
    </xf>
    <xf numFmtId="42" fontId="7" fillId="2" borderId="8" xfId="0" applyNumberFormat="1" applyFont="1" applyFill="1" applyBorder="1" applyAlignment="1">
      <alignment horizontal="center"/>
    </xf>
    <xf numFmtId="0" fontId="0" fillId="2" borderId="9" xfId="0" applyFill="1" applyBorder="1"/>
    <xf numFmtId="42" fontId="0" fillId="3" borderId="8" xfId="0" applyNumberFormat="1" applyFill="1" applyBorder="1" applyAlignment="1">
      <alignment horizontal="center"/>
    </xf>
    <xf numFmtId="0" fontId="7" fillId="3" borderId="9" xfId="0" applyFont="1" applyFill="1" applyBorder="1"/>
    <xf numFmtId="42" fontId="0" fillId="2" borderId="0" xfId="0" applyNumberFormat="1" applyFill="1" applyBorder="1" applyAlignment="1">
      <alignment horizontal="center"/>
    </xf>
    <xf numFmtId="42" fontId="0" fillId="0" borderId="8" xfId="0" applyNumberFormat="1" applyFill="1" applyBorder="1" applyAlignment="1">
      <alignment horizontal="center"/>
    </xf>
    <xf numFmtId="42" fontId="0" fillId="4" borderId="8" xfId="0" applyNumberFormat="1" applyFill="1" applyBorder="1" applyAlignment="1">
      <alignment horizontal="center"/>
    </xf>
    <xf numFmtId="0" fontId="0" fillId="4" borderId="9" xfId="0" applyFill="1" applyBorder="1"/>
    <xf numFmtId="167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/>
    <xf numFmtId="167" fontId="0" fillId="0" borderId="8" xfId="0" applyNumberFormat="1" applyBorder="1" applyAlignment="1">
      <alignment horizontal="center"/>
    </xf>
    <xf numFmtId="166" fontId="0" fillId="0" borderId="10" xfId="0" applyNumberFormat="1" applyBorder="1"/>
    <xf numFmtId="167" fontId="0" fillId="2" borderId="8" xfId="0" applyNumberFormat="1" applyFill="1" applyBorder="1" applyAlignment="1">
      <alignment horizontal="center"/>
    </xf>
    <xf numFmtId="166" fontId="0" fillId="2" borderId="10" xfId="0" applyNumberFormat="1" applyFill="1" applyBorder="1"/>
    <xf numFmtId="167" fontId="0" fillId="3" borderId="8" xfId="0" applyNumberFormat="1" applyFill="1" applyBorder="1" applyAlignment="1">
      <alignment horizontal="center"/>
    </xf>
    <xf numFmtId="166" fontId="7" fillId="3" borderId="10" xfId="0" applyNumberFormat="1" applyFont="1" applyFill="1" applyBorder="1"/>
    <xf numFmtId="167" fontId="0" fillId="2" borderId="0" xfId="0" applyNumberFormat="1" applyFill="1" applyBorder="1" applyAlignment="1">
      <alignment horizontal="center"/>
    </xf>
    <xf numFmtId="167" fontId="0" fillId="4" borderId="8" xfId="0" applyNumberFormat="1" applyFill="1" applyBorder="1" applyAlignment="1">
      <alignment horizontal="center"/>
    </xf>
    <xf numFmtId="166" fontId="0" fillId="4" borderId="10" xfId="0" applyNumberFormat="1" applyFill="1" applyBorder="1"/>
    <xf numFmtId="166" fontId="0" fillId="0" borderId="9" xfId="0" applyNumberFormat="1" applyBorder="1"/>
    <xf numFmtId="0" fontId="0" fillId="2" borderId="8" xfId="0" applyFill="1" applyBorder="1"/>
    <xf numFmtId="166" fontId="0" fillId="2" borderId="9" xfId="0" applyNumberFormat="1" applyFill="1" applyBorder="1"/>
    <xf numFmtId="0" fontId="0" fillId="3" borderId="8" xfId="0" applyFill="1" applyBorder="1"/>
    <xf numFmtId="166" fontId="7" fillId="3" borderId="9" xfId="0" applyNumberFormat="1" applyFont="1" applyFill="1" applyBorder="1"/>
    <xf numFmtId="0" fontId="0" fillId="2" borderId="0" xfId="0" applyFill="1" applyBorder="1"/>
    <xf numFmtId="0" fontId="0" fillId="4" borderId="8" xfId="0" applyFill="1" applyBorder="1"/>
    <xf numFmtId="166" fontId="0" fillId="4" borderId="9" xfId="0" applyNumberFormat="1" applyFill="1" applyBorder="1"/>
    <xf numFmtId="0" fontId="0" fillId="3" borderId="9" xfId="0" applyFill="1" applyBorder="1"/>
    <xf numFmtId="0" fontId="0" fillId="3" borderId="0" xfId="0" applyFill="1" applyBorder="1"/>
    <xf numFmtId="166" fontId="0" fillId="3" borderId="9" xfId="0" applyNumberFormat="1" applyFill="1" applyBorder="1"/>
    <xf numFmtId="9" fontId="0" fillId="0" borderId="0" xfId="3" applyFont="1" applyFill="1" applyBorder="1" applyAlignment="1">
      <alignment horizontal="center"/>
    </xf>
    <xf numFmtId="9" fontId="0" fillId="0" borderId="8" xfId="3" applyFont="1" applyBorder="1" applyAlignment="1">
      <alignment horizontal="center"/>
    </xf>
    <xf numFmtId="9" fontId="0" fillId="0" borderId="0" xfId="3" applyFont="1" applyBorder="1" applyAlignment="1">
      <alignment horizontal="center"/>
    </xf>
    <xf numFmtId="9" fontId="7" fillId="2" borderId="8" xfId="3" applyFont="1" applyFill="1" applyBorder="1" applyAlignment="1">
      <alignment horizontal="center"/>
    </xf>
    <xf numFmtId="9" fontId="7" fillId="3" borderId="8" xfId="3" applyFont="1" applyFill="1" applyBorder="1" applyAlignment="1">
      <alignment horizontal="center"/>
    </xf>
    <xf numFmtId="9" fontId="7" fillId="2" borderId="0" xfId="3" applyFont="1" applyFill="1" applyBorder="1" applyAlignment="1">
      <alignment horizontal="center"/>
    </xf>
    <xf numFmtId="9" fontId="7" fillId="4" borderId="8" xfId="3" applyFont="1" applyFill="1" applyBorder="1" applyAlignment="1">
      <alignment horizontal="center"/>
    </xf>
    <xf numFmtId="164" fontId="0" fillId="0" borderId="0" xfId="2" applyFont="1" applyFill="1" applyBorder="1"/>
    <xf numFmtId="164" fontId="0" fillId="0" borderId="9" xfId="2" applyFont="1" applyBorder="1"/>
    <xf numFmtId="164" fontId="7" fillId="3" borderId="9" xfId="2" applyFont="1" applyFill="1" applyBorder="1"/>
    <xf numFmtId="164" fontId="7" fillId="4" borderId="9" xfId="2" applyFont="1" applyFill="1" applyBorder="1"/>
    <xf numFmtId="10" fontId="0" fillId="0" borderId="0" xfId="3" applyNumberFormat="1" applyFont="1" applyFill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10" fontId="7" fillId="2" borderId="8" xfId="3" applyNumberFormat="1" applyFont="1" applyFill="1" applyBorder="1" applyAlignment="1">
      <alignment horizontal="center"/>
    </xf>
    <xf numFmtId="10" fontId="7" fillId="3" borderId="8" xfId="3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10" fontId="7" fillId="4" borderId="8" xfId="3" applyNumberFormat="1" applyFont="1" applyFill="1" applyBorder="1" applyAlignment="1">
      <alignment horizontal="center"/>
    </xf>
    <xf numFmtId="166" fontId="0" fillId="0" borderId="12" xfId="0" applyNumberFormat="1" applyBorder="1"/>
    <xf numFmtId="166" fontId="0" fillId="2" borderId="12" xfId="0" applyNumberFormat="1" applyFill="1" applyBorder="1"/>
    <xf numFmtId="166" fontId="0" fillId="3" borderId="12" xfId="0" applyNumberFormat="1" applyFill="1" applyBorder="1"/>
    <xf numFmtId="166" fontId="0" fillId="4" borderId="12" xfId="0" applyNumberFormat="1" applyFill="1" applyBorder="1"/>
    <xf numFmtId="166" fontId="7" fillId="0" borderId="0" xfId="0" applyNumberFormat="1" applyFont="1" applyFill="1" applyBorder="1"/>
    <xf numFmtId="0" fontId="0" fillId="0" borderId="8" xfId="0" applyFill="1" applyBorder="1"/>
    <xf numFmtId="166" fontId="7" fillId="0" borderId="9" xfId="0" applyNumberFormat="1" applyFont="1" applyFill="1" applyBorder="1"/>
    <xf numFmtId="166" fontId="4" fillId="0" borderId="0" xfId="0" applyNumberFormat="1" applyFont="1" applyFill="1" applyBorder="1"/>
    <xf numFmtId="166" fontId="7" fillId="4" borderId="9" xfId="0" applyNumberFormat="1" applyFont="1" applyFill="1" applyBorder="1"/>
    <xf numFmtId="166" fontId="7" fillId="0" borderId="9" xfId="0" applyNumberFormat="1" applyFont="1" applyBorder="1"/>
    <xf numFmtId="0" fontId="7" fillId="0" borderId="8" xfId="0" applyFont="1" applyFill="1" applyBorder="1"/>
    <xf numFmtId="0" fontId="7" fillId="0" borderId="0" xfId="0" applyFont="1" applyFill="1" applyBorder="1"/>
    <xf numFmtId="166" fontId="7" fillId="0" borderId="0" xfId="2" applyNumberFormat="1" applyFont="1" applyFill="1" applyBorder="1"/>
    <xf numFmtId="166" fontId="7" fillId="0" borderId="9" xfId="2" applyNumberFormat="1" applyFont="1" applyFill="1" applyBorder="1"/>
    <xf numFmtId="0" fontId="7" fillId="2" borderId="8" xfId="0" applyFont="1" applyFill="1" applyBorder="1"/>
    <xf numFmtId="0" fontId="7" fillId="3" borderId="8" xfId="0" applyFont="1" applyFill="1" applyBorder="1"/>
    <xf numFmtId="0" fontId="7" fillId="2" borderId="0" xfId="0" applyFont="1" applyFill="1" applyBorder="1"/>
    <xf numFmtId="0" fontId="7" fillId="4" borderId="8" xfId="0" applyFont="1" applyFill="1" applyBorder="1"/>
    <xf numFmtId="0" fontId="0" fillId="0" borderId="4" xfId="0" applyBorder="1"/>
    <xf numFmtId="0" fontId="0" fillId="0" borderId="14" xfId="0" applyFill="1" applyBorder="1"/>
    <xf numFmtId="166" fontId="0" fillId="0" borderId="14" xfId="0" applyNumberFormat="1" applyFill="1" applyBorder="1"/>
    <xf numFmtId="166" fontId="0" fillId="0" borderId="15" xfId="0" applyNumberFormat="1" applyBorder="1"/>
    <xf numFmtId="0" fontId="0" fillId="0" borderId="14" xfId="0" applyBorder="1"/>
    <xf numFmtId="0" fontId="0" fillId="2" borderId="4" xfId="0" applyFill="1" applyBorder="1"/>
    <xf numFmtId="166" fontId="0" fillId="2" borderId="15" xfId="0" applyNumberFormat="1" applyFill="1" applyBorder="1"/>
    <xf numFmtId="0" fontId="0" fillId="3" borderId="4" xfId="0" applyFill="1" applyBorder="1"/>
    <xf numFmtId="166" fontId="0" fillId="3" borderId="15" xfId="0" applyNumberFormat="1" applyFill="1" applyBorder="1"/>
    <xf numFmtId="0" fontId="0" fillId="2" borderId="14" xfId="0" applyFill="1" applyBorder="1"/>
    <xf numFmtId="0" fontId="0" fillId="4" borderId="4" xfId="0" applyFill="1" applyBorder="1"/>
    <xf numFmtId="166" fontId="0" fillId="4" borderId="15" xfId="0" applyNumberFormat="1" applyFill="1" applyBorder="1"/>
    <xf numFmtId="0" fontId="0" fillId="0" borderId="0" xfId="0" applyFill="1"/>
    <xf numFmtId="0" fontId="0" fillId="4" borderId="0" xfId="0" applyFill="1"/>
    <xf numFmtId="0" fontId="8" fillId="0" borderId="1" xfId="0" applyFont="1" applyBorder="1"/>
    <xf numFmtId="0" fontId="7" fillId="0" borderId="8" xfId="0" applyFont="1" applyBorder="1"/>
    <xf numFmtId="166" fontId="0" fillId="0" borderId="9" xfId="0" applyNumberFormat="1" applyFill="1" applyBorder="1"/>
    <xf numFmtId="166" fontId="0" fillId="0" borderId="0" xfId="0" applyNumberFormat="1" applyBorder="1"/>
    <xf numFmtId="10" fontId="0" fillId="0" borderId="9" xfId="3" applyNumberFormat="1" applyFont="1" applyFill="1" applyBorder="1"/>
    <xf numFmtId="10" fontId="0" fillId="0" borderId="0" xfId="3" applyNumberFormat="1" applyFont="1" applyBorder="1"/>
    <xf numFmtId="10" fontId="0" fillId="0" borderId="9" xfId="3" applyNumberFormat="1" applyFont="1" applyBorder="1"/>
    <xf numFmtId="10" fontId="7" fillId="2" borderId="9" xfId="3" applyNumberFormat="1" applyFont="1" applyFill="1" applyBorder="1"/>
    <xf numFmtId="10" fontId="7" fillId="3" borderId="9" xfId="3" applyNumberFormat="1" applyFont="1" applyFill="1" applyBorder="1"/>
    <xf numFmtId="10" fontId="7" fillId="4" borderId="9" xfId="3" applyNumberFormat="1" applyFont="1" applyFill="1" applyBorder="1"/>
    <xf numFmtId="0" fontId="7" fillId="5" borderId="8" xfId="0" applyFont="1" applyFill="1" applyBorder="1"/>
    <xf numFmtId="0" fontId="0" fillId="5" borderId="0" xfId="0" applyFill="1" applyBorder="1"/>
    <xf numFmtId="166" fontId="0" fillId="5" borderId="9" xfId="0" applyNumberFormat="1" applyFill="1" applyBorder="1"/>
    <xf numFmtId="166" fontId="0" fillId="5" borderId="0" xfId="0" applyNumberFormat="1" applyFill="1" applyBorder="1"/>
    <xf numFmtId="166" fontId="0" fillId="5" borderId="8" xfId="0" applyNumberFormat="1" applyFill="1" applyBorder="1"/>
    <xf numFmtId="168" fontId="0" fillId="0" borderId="9" xfId="1" applyNumberFormat="1" applyFont="1" applyFill="1" applyBorder="1"/>
    <xf numFmtId="168" fontId="0" fillId="0" borderId="9" xfId="1" applyNumberFormat="1" applyFont="1" applyBorder="1"/>
    <xf numFmtId="168" fontId="7" fillId="0" borderId="9" xfId="1" applyNumberFormat="1" applyFont="1" applyFill="1" applyBorder="1"/>
    <xf numFmtId="168" fontId="7" fillId="2" borderId="9" xfId="1" applyNumberFormat="1" applyFont="1" applyFill="1" applyBorder="1"/>
    <xf numFmtId="168" fontId="7" fillId="3" borderId="9" xfId="1" applyNumberFormat="1" applyFont="1" applyFill="1" applyBorder="1"/>
    <xf numFmtId="168" fontId="7" fillId="4" borderId="9" xfId="1" applyNumberFormat="1" applyFont="1" applyFill="1" applyBorder="1"/>
    <xf numFmtId="10" fontId="0" fillId="0" borderId="0" xfId="0" applyNumberFormat="1" applyFill="1" applyBorder="1"/>
    <xf numFmtId="164" fontId="0" fillId="0" borderId="0" xfId="0" applyNumberFormat="1"/>
    <xf numFmtId="164" fontId="0" fillId="0" borderId="9" xfId="2" applyFont="1" applyFill="1" applyBorder="1"/>
    <xf numFmtId="169" fontId="0" fillId="0" borderId="9" xfId="2" applyNumberFormat="1" applyFont="1" applyBorder="1"/>
    <xf numFmtId="169" fontId="7" fillId="2" borderId="9" xfId="2" applyNumberFormat="1" applyFont="1" applyFill="1" applyBorder="1"/>
    <xf numFmtId="169" fontId="7" fillId="3" borderId="9" xfId="2" applyNumberFormat="1" applyFont="1" applyFill="1" applyBorder="1"/>
    <xf numFmtId="169" fontId="7" fillId="4" borderId="9" xfId="2" applyNumberFormat="1" applyFont="1" applyFill="1" applyBorder="1"/>
    <xf numFmtId="0" fontId="0" fillId="0" borderId="9" xfId="0" applyFill="1" applyBorder="1"/>
    <xf numFmtId="0" fontId="0" fillId="6" borderId="4" xfId="0" applyFill="1" applyBorder="1"/>
    <xf numFmtId="0" fontId="0" fillId="6" borderId="14" xfId="0" applyFill="1" applyBorder="1"/>
    <xf numFmtId="166" fontId="7" fillId="6" borderId="5" xfId="2" applyNumberFormat="1" applyFont="1" applyFill="1" applyBorder="1"/>
    <xf numFmtId="166" fontId="7" fillId="6" borderId="14" xfId="2" applyNumberFormat="1" applyFont="1" applyFill="1" applyBorder="1"/>
    <xf numFmtId="166" fontId="7" fillId="6" borderId="4" xfId="2" applyNumberFormat="1" applyFont="1" applyFill="1" applyBorder="1"/>
    <xf numFmtId="168" fontId="0" fillId="0" borderId="0" xfId="1" applyNumberFormat="1" applyFont="1"/>
    <xf numFmtId="0" fontId="0" fillId="0" borderId="0" xfId="0" applyAlignment="1">
      <alignment horizontal="left" indent="3"/>
    </xf>
    <xf numFmtId="168" fontId="0" fillId="0" borderId="0" xfId="1" applyNumberFormat="1" applyFont="1" applyFill="1"/>
    <xf numFmtId="168" fontId="0" fillId="0" borderId="0" xfId="0" applyNumberFormat="1" applyFill="1"/>
    <xf numFmtId="0" fontId="7" fillId="0" borderId="0" xfId="0" applyFont="1" applyAlignment="1">
      <alignment horizontal="left" indent="3"/>
    </xf>
    <xf numFmtId="168" fontId="0" fillId="0" borderId="0" xfId="0" applyNumberFormat="1"/>
    <xf numFmtId="0" fontId="4" fillId="0" borderId="0" xfId="0" applyFont="1" applyAlignment="1"/>
    <xf numFmtId="0" fontId="3" fillId="0" borderId="0" xfId="0" applyFont="1" applyFill="1"/>
    <xf numFmtId="0" fontId="9" fillId="0" borderId="0" xfId="0" applyFont="1" applyFill="1"/>
    <xf numFmtId="0" fontId="9" fillId="0" borderId="0" xfId="0" applyFont="1"/>
    <xf numFmtId="0" fontId="3" fillId="0" borderId="0" xfId="0" applyFont="1"/>
    <xf numFmtId="0" fontId="3" fillId="0" borderId="11" xfId="0" applyFont="1" applyBorder="1" applyAlignment="1">
      <alignment horizontal="center"/>
    </xf>
    <xf numFmtId="0" fontId="3" fillId="7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165" fontId="9" fillId="0" borderId="0" xfId="0" applyNumberFormat="1" applyFont="1"/>
    <xf numFmtId="165" fontId="10" fillId="0" borderId="13" xfId="0" applyNumberFormat="1" applyFont="1" applyBorder="1"/>
    <xf numFmtId="39" fontId="9" fillId="0" borderId="0" xfId="0" applyNumberFormat="1" applyFont="1"/>
    <xf numFmtId="39" fontId="3" fillId="0" borderId="0" xfId="0" applyNumberFormat="1" applyFont="1"/>
    <xf numFmtId="43" fontId="9" fillId="0" borderId="0" xfId="0" applyNumberFormat="1" applyFont="1"/>
    <xf numFmtId="0" fontId="9" fillId="0" borderId="0" xfId="0" applyFont="1" applyAlignment="1"/>
    <xf numFmtId="0" fontId="11" fillId="0" borderId="0" xfId="0" applyFont="1"/>
    <xf numFmtId="165" fontId="9" fillId="0" borderId="0" xfId="0" applyNumberFormat="1" applyFont="1" applyFill="1"/>
    <xf numFmtId="165" fontId="2" fillId="0" borderId="0" xfId="0" applyNumberFormat="1" applyFont="1"/>
    <xf numFmtId="43" fontId="9" fillId="0" borderId="0" xfId="0" applyNumberFormat="1" applyFont="1" applyFill="1"/>
    <xf numFmtId="165" fontId="10" fillId="0" borderId="13" xfId="0" applyNumberFormat="1" applyFont="1" applyFill="1" applyBorder="1"/>
    <xf numFmtId="39" fontId="9" fillId="0" borderId="0" xfId="0" applyNumberFormat="1" applyFont="1" applyFill="1"/>
    <xf numFmtId="39" fontId="3" fillId="0" borderId="0" xfId="0" applyNumberFormat="1" applyFont="1" applyFill="1"/>
    <xf numFmtId="0" fontId="3" fillId="0" borderId="11" xfId="0" applyFont="1" applyFill="1" applyBorder="1" applyAlignment="1">
      <alignment horizontal="center"/>
    </xf>
    <xf numFmtId="42" fontId="9" fillId="0" borderId="0" xfId="0" applyNumberFormat="1" applyFont="1"/>
    <xf numFmtId="165" fontId="9" fillId="3" borderId="0" xfId="0" applyNumberFormat="1" applyFont="1" applyFill="1"/>
    <xf numFmtId="0" fontId="3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7" xfId="0" applyFont="1" applyBorder="1"/>
    <xf numFmtId="39" fontId="9" fillId="0" borderId="17" xfId="0" applyNumberFormat="1" applyFont="1" applyBorder="1"/>
    <xf numFmtId="0" fontId="3" fillId="0" borderId="17" xfId="0" applyFont="1" applyBorder="1" applyAlignment="1">
      <alignment horizontal="center" wrapText="1"/>
    </xf>
    <xf numFmtId="37" fontId="9" fillId="0" borderId="17" xfId="0" applyNumberFormat="1" applyFont="1" applyBorder="1"/>
    <xf numFmtId="0" fontId="9" fillId="0" borderId="0" xfId="0" applyFont="1" applyBorder="1"/>
    <xf numFmtId="37" fontId="9" fillId="0" borderId="0" xfId="0" applyNumberFormat="1" applyFont="1" applyBorder="1"/>
    <xf numFmtId="0" fontId="9" fillId="0" borderId="17" xfId="0" applyFont="1" applyBorder="1" applyAlignment="1">
      <alignment horizontal="center" wrapText="1"/>
    </xf>
    <xf numFmtId="37" fontId="9" fillId="8" borderId="17" xfId="0" applyNumberFormat="1" applyFont="1" applyFill="1" applyBorder="1"/>
    <xf numFmtId="37" fontId="3" fillId="8" borderId="17" xfId="0" applyNumberFormat="1" applyFont="1" applyFill="1" applyBorder="1"/>
    <xf numFmtId="166" fontId="0" fillId="0" borderId="0" xfId="2" applyNumberFormat="1" applyFont="1" applyFill="1"/>
    <xf numFmtId="0" fontId="5" fillId="0" borderId="0" xfId="5" applyFill="1" applyProtection="1"/>
    <xf numFmtId="166" fontId="5" fillId="0" borderId="0" xfId="2" applyNumberFormat="1" applyFont="1" applyFill="1" applyProtection="1"/>
    <xf numFmtId="0" fontId="14" fillId="0" borderId="0" xfId="5" applyFont="1" applyFill="1" applyProtection="1"/>
    <xf numFmtId="0" fontId="15" fillId="0" borderId="0" xfId="5" applyFont="1" applyFill="1" applyProtection="1"/>
    <xf numFmtId="0" fontId="10" fillId="0" borderId="0" xfId="5" applyFont="1" applyFill="1" applyProtection="1"/>
    <xf numFmtId="166" fontId="9" fillId="0" borderId="0" xfId="2" applyNumberFormat="1" applyFont="1" applyFill="1" applyProtection="1"/>
    <xf numFmtId="0" fontId="10" fillId="0" borderId="0" xfId="2" applyNumberFormat="1" applyFont="1" applyFill="1" applyAlignment="1" applyProtection="1">
      <alignment horizontal="center"/>
    </xf>
    <xf numFmtId="0" fontId="9" fillId="0" borderId="0" xfId="5" applyFont="1" applyFill="1" applyProtection="1"/>
    <xf numFmtId="166" fontId="9" fillId="0" borderId="13" xfId="2" applyNumberFormat="1" applyFont="1" applyFill="1" applyBorder="1" applyProtection="1"/>
    <xf numFmtId="0" fontId="10" fillId="9" borderId="0" xfId="2" applyNumberFormat="1" applyFont="1" applyFill="1" applyAlignment="1" applyProtection="1">
      <alignment horizontal="center"/>
    </xf>
    <xf numFmtId="9" fontId="10" fillId="9" borderId="0" xfId="3" applyFont="1" applyFill="1" applyAlignment="1" applyProtection="1">
      <alignment horizontal="center"/>
    </xf>
    <xf numFmtId="166" fontId="9" fillId="0" borderId="16" xfId="2" applyNumberFormat="1" applyFont="1" applyFill="1" applyBorder="1" applyProtection="1"/>
    <xf numFmtId="166" fontId="9" fillId="0" borderId="0" xfId="2" applyNumberFormat="1" applyFont="1" applyFill="1"/>
    <xf numFmtId="0" fontId="5" fillId="0" borderId="0" xfId="4" applyFill="1" applyProtection="1"/>
    <xf numFmtId="0" fontId="14" fillId="0" borderId="0" xfId="4" applyFont="1" applyFill="1" applyProtection="1"/>
    <xf numFmtId="0" fontId="5" fillId="0" borderId="0" xfId="4" applyFill="1"/>
    <xf numFmtId="0" fontId="9" fillId="0" borderId="0" xfId="4" applyFont="1" applyFill="1" applyProtection="1"/>
    <xf numFmtId="0" fontId="9" fillId="0" borderId="0" xfId="4" applyFont="1" applyFill="1" applyAlignment="1" applyProtection="1">
      <alignment horizontal="center"/>
    </xf>
    <xf numFmtId="0" fontId="10" fillId="0" borderId="11" xfId="4" applyFont="1" applyFill="1" applyBorder="1" applyAlignment="1" applyProtection="1">
      <alignment horizontal="center"/>
    </xf>
    <xf numFmtId="0" fontId="10" fillId="0" borderId="0" xfId="4" applyFont="1" applyFill="1" applyProtection="1"/>
    <xf numFmtId="10" fontId="9" fillId="0" borderId="0" xfId="4" applyNumberFormat="1" applyFont="1" applyFill="1" applyAlignment="1" applyProtection="1">
      <alignment horizontal="right"/>
    </xf>
    <xf numFmtId="0" fontId="9" fillId="0" borderId="0" xfId="4" applyFont="1" applyFill="1"/>
    <xf numFmtId="166" fontId="9" fillId="0" borderId="0" xfId="4" applyNumberFormat="1" applyFont="1" applyFill="1"/>
    <xf numFmtId="0" fontId="10" fillId="0" borderId="0" xfId="4" applyFont="1" applyFill="1" applyAlignment="1" applyProtection="1">
      <alignment horizontal="left"/>
    </xf>
    <xf numFmtId="10" fontId="9" fillId="0" borderId="0" xfId="4" applyNumberFormat="1" applyFont="1" applyFill="1" applyAlignment="1" applyProtection="1">
      <alignment horizontal="center"/>
    </xf>
    <xf numFmtId="0" fontId="9" fillId="0" borderId="0" xfId="4" applyFont="1" applyFill="1" applyAlignment="1" applyProtection="1">
      <alignment horizontal="center" wrapText="1"/>
    </xf>
    <xf numFmtId="164" fontId="9" fillId="0" borderId="0" xfId="2" applyFont="1" applyFill="1" applyProtection="1"/>
    <xf numFmtId="166" fontId="10" fillId="0" borderId="13" xfId="2" applyNumberFormat="1" applyFont="1" applyFill="1" applyBorder="1" applyProtection="1"/>
    <xf numFmtId="166" fontId="9" fillId="0" borderId="0" xfId="0" applyNumberFormat="1" applyFont="1" applyFill="1"/>
    <xf numFmtId="0" fontId="0" fillId="0" borderId="0" xfId="0" applyBorder="1" applyAlignment="1">
      <alignment horizontal="center"/>
    </xf>
    <xf numFmtId="0" fontId="2" fillId="0" borderId="0" xfId="0" applyFont="1" applyBorder="1"/>
    <xf numFmtId="9" fontId="0" fillId="0" borderId="8" xfId="0" applyNumberFormat="1" applyFill="1" applyBorder="1" applyAlignment="1">
      <alignment horizontal="center"/>
    </xf>
    <xf numFmtId="166" fontId="0" fillId="0" borderId="9" xfId="2" applyNumberFormat="1" applyFont="1" applyFill="1" applyBorder="1"/>
    <xf numFmtId="167" fontId="0" fillId="0" borderId="8" xfId="0" applyNumberFormat="1" applyFill="1" applyBorder="1" applyAlignment="1">
      <alignment horizontal="center"/>
    </xf>
    <xf numFmtId="166" fontId="0" fillId="0" borderId="10" xfId="0" applyNumberFormat="1" applyFill="1" applyBorder="1"/>
    <xf numFmtId="9" fontId="0" fillId="0" borderId="8" xfId="3" applyFont="1" applyFill="1" applyBorder="1" applyAlignment="1">
      <alignment horizontal="center"/>
    </xf>
    <xf numFmtId="166" fontId="0" fillId="0" borderId="12" xfId="0" applyNumberFormat="1" applyFill="1" applyBorder="1"/>
    <xf numFmtId="0" fontId="4" fillId="0" borderId="0" xfId="0" applyFont="1" applyFill="1"/>
    <xf numFmtId="0" fontId="4" fillId="0" borderId="0" xfId="0" applyFont="1" applyBorder="1" applyAlignment="1">
      <alignment horizontal="center"/>
    </xf>
    <xf numFmtId="164" fontId="0" fillId="0" borderId="9" xfId="0" applyNumberFormat="1" applyBorder="1"/>
    <xf numFmtId="166" fontId="5" fillId="0" borderId="0" xfId="7" applyNumberFormat="1" applyFont="1" applyFill="1" applyProtection="1"/>
    <xf numFmtId="0" fontId="7" fillId="0" borderId="0" xfId="6" applyFill="1"/>
    <xf numFmtId="0" fontId="19" fillId="0" borderId="0" xfId="5" applyFont="1" applyFill="1" applyProtection="1"/>
    <xf numFmtId="166" fontId="5" fillId="0" borderId="0" xfId="7" applyNumberFormat="1" applyFont="1" applyFill="1" applyAlignment="1" applyProtection="1">
      <alignment horizontal="center"/>
    </xf>
    <xf numFmtId="166" fontId="5" fillId="0" borderId="13" xfId="7" applyNumberFormat="1" applyFont="1" applyFill="1" applyBorder="1" applyProtection="1"/>
    <xf numFmtId="0" fontId="5" fillId="0" borderId="0" xfId="5" applyFont="1" applyFill="1" applyProtection="1"/>
    <xf numFmtId="166" fontId="20" fillId="9" borderId="0" xfId="7" applyNumberFormat="1" applyFont="1" applyFill="1" applyBorder="1" applyProtection="1"/>
    <xf numFmtId="166" fontId="5" fillId="0" borderId="0" xfId="7" applyNumberFormat="1" applyFont="1" applyFill="1" applyBorder="1" applyProtection="1"/>
    <xf numFmtId="9" fontId="5" fillId="9" borderId="0" xfId="8" applyFont="1" applyFill="1" applyAlignment="1" applyProtection="1">
      <alignment horizontal="center"/>
    </xf>
    <xf numFmtId="0" fontId="7" fillId="0" borderId="0" xfId="6"/>
    <xf numFmtId="166" fontId="5" fillId="0" borderId="0" xfId="7" applyNumberFormat="1" applyFont="1" applyFill="1"/>
    <xf numFmtId="166" fontId="5" fillId="0" borderId="16" xfId="7" applyNumberFormat="1" applyFont="1" applyFill="1" applyBorder="1" applyProtection="1"/>
    <xf numFmtId="166" fontId="0" fillId="0" borderId="0" xfId="7" applyNumberFormat="1" applyFont="1" applyFill="1"/>
    <xf numFmtId="0" fontId="6" fillId="0" borderId="0" xfId="7" applyNumberFormat="1" applyFont="1" applyFill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2" borderId="1" xfId="4" applyFont="1" applyFill="1" applyBorder="1" applyAlignment="1" applyProtection="1">
      <alignment horizontal="center"/>
    </xf>
    <xf numFmtId="0" fontId="6" fillId="2" borderId="3" xfId="4" applyFont="1" applyFill="1" applyBorder="1" applyAlignment="1" applyProtection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3" borderId="1" xfId="4" applyFont="1" applyFill="1" applyBorder="1" applyAlignment="1" applyProtection="1">
      <alignment horizontal="center"/>
    </xf>
    <xf numFmtId="0" fontId="6" fillId="3" borderId="2" xfId="4" applyFont="1" applyFill="1" applyBorder="1" applyAlignment="1" applyProtection="1">
      <alignment horizontal="center"/>
    </xf>
    <xf numFmtId="0" fontId="6" fillId="3" borderId="3" xfId="4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6" fillId="0" borderId="7" xfId="4" applyFont="1" applyFill="1" applyBorder="1" applyAlignment="1" applyProtection="1">
      <alignment horizontal="center"/>
    </xf>
    <xf numFmtId="0" fontId="6" fillId="0" borderId="1" xfId="4" applyFont="1" applyFill="1" applyBorder="1" applyAlignment="1" applyProtection="1">
      <alignment horizontal="center"/>
    </xf>
    <xf numFmtId="0" fontId="6" fillId="0" borderId="3" xfId="4" applyFont="1" applyFill="1" applyBorder="1" applyAlignment="1" applyProtection="1">
      <alignment horizontal="center"/>
    </xf>
    <xf numFmtId="0" fontId="6" fillId="0" borderId="2" xfId="4" applyFont="1" applyFill="1" applyBorder="1" applyAlignment="1" applyProtection="1">
      <alignment horizontal="center"/>
    </xf>
    <xf numFmtId="0" fontId="6" fillId="4" borderId="1" xfId="4" applyFont="1" applyFill="1" applyBorder="1" applyAlignment="1" applyProtection="1">
      <alignment horizontal="center"/>
    </xf>
    <xf numFmtId="0" fontId="6" fillId="4" borderId="3" xfId="4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6" fillId="2" borderId="2" xfId="4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</cellXfs>
  <cellStyles count="18">
    <cellStyle name="Comma" xfId="1" builtinId="3"/>
    <cellStyle name="Comma 2" xfId="9"/>
    <cellStyle name="Comma 3" xfId="10"/>
    <cellStyle name="Comma 4" xfId="15"/>
    <cellStyle name="Currency" xfId="2" builtinId="4"/>
    <cellStyle name="Currency 2" xfId="7"/>
    <cellStyle name="Currency 3" xfId="16"/>
    <cellStyle name="Hyperlink 2" xfId="11"/>
    <cellStyle name="Normal" xfId="0" builtinId="0"/>
    <cellStyle name="Normal 2" xfId="6"/>
    <cellStyle name="Normal 2 2" xfId="14"/>
    <cellStyle name="Normal 3" xfId="12"/>
    <cellStyle name="Normal 4" xfId="17"/>
    <cellStyle name="Normal_Sheet2" xfId="4"/>
    <cellStyle name="Normal_Sheet3" xfId="5"/>
    <cellStyle name="Percent" xfId="3" builtinId="5"/>
    <cellStyle name="Percent 2" xfId="8"/>
    <cellStyle name="Percent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7"/>
  <sheetViews>
    <sheetView showGridLines="0" tabSelected="1" view="pageBreakPreview" topLeftCell="V1" zoomScale="55" zoomScaleNormal="60" zoomScaleSheetLayoutView="55" workbookViewId="0">
      <selection activeCell="AW10" sqref="AW10"/>
    </sheetView>
  </sheetViews>
  <sheetFormatPr defaultRowHeight="14.4" x14ac:dyDescent="0.3"/>
  <cols>
    <col min="1" max="1" width="48.33203125" customWidth="1"/>
    <col min="2" max="2" width="1.5546875" customWidth="1"/>
    <col min="3" max="3" width="14.88671875" hidden="1" customWidth="1"/>
    <col min="4" max="5" width="12.33203125" customWidth="1"/>
    <col min="6" max="7" width="14.109375" customWidth="1"/>
    <col min="8" max="8" width="14" customWidth="1"/>
    <col min="9" max="9" width="12.33203125" customWidth="1"/>
    <col min="10" max="10" width="14.109375" customWidth="1"/>
    <col min="11" max="19" width="12.33203125" customWidth="1"/>
    <col min="20" max="21" width="13.6640625" customWidth="1"/>
    <col min="22" max="25" width="12.33203125" customWidth="1"/>
    <col min="26" max="26" width="14.109375" customWidth="1"/>
    <col min="27" max="39" width="13.88671875" customWidth="1"/>
    <col min="40" max="40" width="14" customWidth="1"/>
    <col min="41" max="41" width="13.88671875" customWidth="1"/>
    <col min="42" max="42" width="15.5546875" customWidth="1"/>
    <col min="43" max="43" width="15.88671875" customWidth="1"/>
    <col min="44" max="45" width="14.109375" customWidth="1"/>
    <col min="261" max="261" width="48.33203125" customWidth="1"/>
    <col min="262" max="262" width="18.6640625" customWidth="1"/>
    <col min="263" max="263" width="14.88671875" customWidth="1"/>
    <col min="264" max="265" width="12.33203125" customWidth="1"/>
    <col min="266" max="267" width="14.109375" customWidth="1"/>
    <col min="268" max="268" width="14" customWidth="1"/>
    <col min="269" max="269" width="12.33203125" customWidth="1"/>
    <col min="270" max="270" width="14.109375" customWidth="1"/>
    <col min="271" max="281" width="12.33203125" customWidth="1"/>
    <col min="282" max="283" width="13.6640625" customWidth="1"/>
    <col min="284" max="285" width="12.33203125" customWidth="1"/>
    <col min="286" max="286" width="14.109375" customWidth="1"/>
    <col min="287" max="295" width="13.88671875" customWidth="1"/>
    <col min="296" max="296" width="14" customWidth="1"/>
    <col min="297" max="297" width="13.88671875" customWidth="1"/>
    <col min="298" max="298" width="15.5546875" customWidth="1"/>
    <col min="299" max="299" width="15.88671875" customWidth="1"/>
    <col min="300" max="301" width="14.109375" customWidth="1"/>
    <col min="517" max="517" width="48.33203125" customWidth="1"/>
    <col min="518" max="518" width="18.6640625" customWidth="1"/>
    <col min="519" max="519" width="14.88671875" customWidth="1"/>
    <col min="520" max="521" width="12.33203125" customWidth="1"/>
    <col min="522" max="523" width="14.109375" customWidth="1"/>
    <col min="524" max="524" width="14" customWidth="1"/>
    <col min="525" max="525" width="12.33203125" customWidth="1"/>
    <col min="526" max="526" width="14.109375" customWidth="1"/>
    <col min="527" max="537" width="12.33203125" customWidth="1"/>
    <col min="538" max="539" width="13.6640625" customWidth="1"/>
    <col min="540" max="541" width="12.33203125" customWidth="1"/>
    <col min="542" max="542" width="14.109375" customWidth="1"/>
    <col min="543" max="551" width="13.88671875" customWidth="1"/>
    <col min="552" max="552" width="14" customWidth="1"/>
    <col min="553" max="553" width="13.88671875" customWidth="1"/>
    <col min="554" max="554" width="15.5546875" customWidth="1"/>
    <col min="555" max="555" width="15.88671875" customWidth="1"/>
    <col min="556" max="557" width="14.109375" customWidth="1"/>
    <col min="773" max="773" width="48.33203125" customWidth="1"/>
    <col min="774" max="774" width="18.6640625" customWidth="1"/>
    <col min="775" max="775" width="14.88671875" customWidth="1"/>
    <col min="776" max="777" width="12.33203125" customWidth="1"/>
    <col min="778" max="779" width="14.109375" customWidth="1"/>
    <col min="780" max="780" width="14" customWidth="1"/>
    <col min="781" max="781" width="12.33203125" customWidth="1"/>
    <col min="782" max="782" width="14.109375" customWidth="1"/>
    <col min="783" max="793" width="12.33203125" customWidth="1"/>
    <col min="794" max="795" width="13.6640625" customWidth="1"/>
    <col min="796" max="797" width="12.33203125" customWidth="1"/>
    <col min="798" max="798" width="14.109375" customWidth="1"/>
    <col min="799" max="807" width="13.88671875" customWidth="1"/>
    <col min="808" max="808" width="14" customWidth="1"/>
    <col min="809" max="809" width="13.88671875" customWidth="1"/>
    <col min="810" max="810" width="15.5546875" customWidth="1"/>
    <col min="811" max="811" width="15.88671875" customWidth="1"/>
    <col min="812" max="813" width="14.109375" customWidth="1"/>
    <col min="1029" max="1029" width="48.33203125" customWidth="1"/>
    <col min="1030" max="1030" width="18.6640625" customWidth="1"/>
    <col min="1031" max="1031" width="14.88671875" customWidth="1"/>
    <col min="1032" max="1033" width="12.33203125" customWidth="1"/>
    <col min="1034" max="1035" width="14.109375" customWidth="1"/>
    <col min="1036" max="1036" width="14" customWidth="1"/>
    <col min="1037" max="1037" width="12.33203125" customWidth="1"/>
    <col min="1038" max="1038" width="14.109375" customWidth="1"/>
    <col min="1039" max="1049" width="12.33203125" customWidth="1"/>
    <col min="1050" max="1051" width="13.6640625" customWidth="1"/>
    <col min="1052" max="1053" width="12.33203125" customWidth="1"/>
    <col min="1054" max="1054" width="14.109375" customWidth="1"/>
    <col min="1055" max="1063" width="13.88671875" customWidth="1"/>
    <col min="1064" max="1064" width="14" customWidth="1"/>
    <col min="1065" max="1065" width="13.88671875" customWidth="1"/>
    <col min="1066" max="1066" width="15.5546875" customWidth="1"/>
    <col min="1067" max="1067" width="15.88671875" customWidth="1"/>
    <col min="1068" max="1069" width="14.109375" customWidth="1"/>
    <col min="1285" max="1285" width="48.33203125" customWidth="1"/>
    <col min="1286" max="1286" width="18.6640625" customWidth="1"/>
    <col min="1287" max="1287" width="14.88671875" customWidth="1"/>
    <col min="1288" max="1289" width="12.33203125" customWidth="1"/>
    <col min="1290" max="1291" width="14.109375" customWidth="1"/>
    <col min="1292" max="1292" width="14" customWidth="1"/>
    <col min="1293" max="1293" width="12.33203125" customWidth="1"/>
    <col min="1294" max="1294" width="14.109375" customWidth="1"/>
    <col min="1295" max="1305" width="12.33203125" customWidth="1"/>
    <col min="1306" max="1307" width="13.6640625" customWidth="1"/>
    <col min="1308" max="1309" width="12.33203125" customWidth="1"/>
    <col min="1310" max="1310" width="14.109375" customWidth="1"/>
    <col min="1311" max="1319" width="13.88671875" customWidth="1"/>
    <col min="1320" max="1320" width="14" customWidth="1"/>
    <col min="1321" max="1321" width="13.88671875" customWidth="1"/>
    <col min="1322" max="1322" width="15.5546875" customWidth="1"/>
    <col min="1323" max="1323" width="15.88671875" customWidth="1"/>
    <col min="1324" max="1325" width="14.109375" customWidth="1"/>
    <col min="1541" max="1541" width="48.33203125" customWidth="1"/>
    <col min="1542" max="1542" width="18.6640625" customWidth="1"/>
    <col min="1543" max="1543" width="14.88671875" customWidth="1"/>
    <col min="1544" max="1545" width="12.33203125" customWidth="1"/>
    <col min="1546" max="1547" width="14.109375" customWidth="1"/>
    <col min="1548" max="1548" width="14" customWidth="1"/>
    <col min="1549" max="1549" width="12.33203125" customWidth="1"/>
    <col min="1550" max="1550" width="14.109375" customWidth="1"/>
    <col min="1551" max="1561" width="12.33203125" customWidth="1"/>
    <col min="1562" max="1563" width="13.6640625" customWidth="1"/>
    <col min="1564" max="1565" width="12.33203125" customWidth="1"/>
    <col min="1566" max="1566" width="14.109375" customWidth="1"/>
    <col min="1567" max="1575" width="13.88671875" customWidth="1"/>
    <col min="1576" max="1576" width="14" customWidth="1"/>
    <col min="1577" max="1577" width="13.88671875" customWidth="1"/>
    <col min="1578" max="1578" width="15.5546875" customWidth="1"/>
    <col min="1579" max="1579" width="15.88671875" customWidth="1"/>
    <col min="1580" max="1581" width="14.109375" customWidth="1"/>
    <col min="1797" max="1797" width="48.33203125" customWidth="1"/>
    <col min="1798" max="1798" width="18.6640625" customWidth="1"/>
    <col min="1799" max="1799" width="14.88671875" customWidth="1"/>
    <col min="1800" max="1801" width="12.33203125" customWidth="1"/>
    <col min="1802" max="1803" width="14.109375" customWidth="1"/>
    <col min="1804" max="1804" width="14" customWidth="1"/>
    <col min="1805" max="1805" width="12.33203125" customWidth="1"/>
    <col min="1806" max="1806" width="14.109375" customWidth="1"/>
    <col min="1807" max="1817" width="12.33203125" customWidth="1"/>
    <col min="1818" max="1819" width="13.6640625" customWidth="1"/>
    <col min="1820" max="1821" width="12.33203125" customWidth="1"/>
    <col min="1822" max="1822" width="14.109375" customWidth="1"/>
    <col min="1823" max="1831" width="13.88671875" customWidth="1"/>
    <col min="1832" max="1832" width="14" customWidth="1"/>
    <col min="1833" max="1833" width="13.88671875" customWidth="1"/>
    <col min="1834" max="1834" width="15.5546875" customWidth="1"/>
    <col min="1835" max="1835" width="15.88671875" customWidth="1"/>
    <col min="1836" max="1837" width="14.109375" customWidth="1"/>
    <col min="2053" max="2053" width="48.33203125" customWidth="1"/>
    <col min="2054" max="2054" width="18.6640625" customWidth="1"/>
    <col min="2055" max="2055" width="14.88671875" customWidth="1"/>
    <col min="2056" max="2057" width="12.33203125" customWidth="1"/>
    <col min="2058" max="2059" width="14.109375" customWidth="1"/>
    <col min="2060" max="2060" width="14" customWidth="1"/>
    <col min="2061" max="2061" width="12.33203125" customWidth="1"/>
    <col min="2062" max="2062" width="14.109375" customWidth="1"/>
    <col min="2063" max="2073" width="12.33203125" customWidth="1"/>
    <col min="2074" max="2075" width="13.6640625" customWidth="1"/>
    <col min="2076" max="2077" width="12.33203125" customWidth="1"/>
    <col min="2078" max="2078" width="14.109375" customWidth="1"/>
    <col min="2079" max="2087" width="13.88671875" customWidth="1"/>
    <col min="2088" max="2088" width="14" customWidth="1"/>
    <col min="2089" max="2089" width="13.88671875" customWidth="1"/>
    <col min="2090" max="2090" width="15.5546875" customWidth="1"/>
    <col min="2091" max="2091" width="15.88671875" customWidth="1"/>
    <col min="2092" max="2093" width="14.109375" customWidth="1"/>
    <col min="2309" max="2309" width="48.33203125" customWidth="1"/>
    <col min="2310" max="2310" width="18.6640625" customWidth="1"/>
    <col min="2311" max="2311" width="14.88671875" customWidth="1"/>
    <col min="2312" max="2313" width="12.33203125" customWidth="1"/>
    <col min="2314" max="2315" width="14.109375" customWidth="1"/>
    <col min="2316" max="2316" width="14" customWidth="1"/>
    <col min="2317" max="2317" width="12.33203125" customWidth="1"/>
    <col min="2318" max="2318" width="14.109375" customWidth="1"/>
    <col min="2319" max="2329" width="12.33203125" customWidth="1"/>
    <col min="2330" max="2331" width="13.6640625" customWidth="1"/>
    <col min="2332" max="2333" width="12.33203125" customWidth="1"/>
    <col min="2334" max="2334" width="14.109375" customWidth="1"/>
    <col min="2335" max="2343" width="13.88671875" customWidth="1"/>
    <col min="2344" max="2344" width="14" customWidth="1"/>
    <col min="2345" max="2345" width="13.88671875" customWidth="1"/>
    <col min="2346" max="2346" width="15.5546875" customWidth="1"/>
    <col min="2347" max="2347" width="15.88671875" customWidth="1"/>
    <col min="2348" max="2349" width="14.109375" customWidth="1"/>
    <col min="2565" max="2565" width="48.33203125" customWidth="1"/>
    <col min="2566" max="2566" width="18.6640625" customWidth="1"/>
    <col min="2567" max="2567" width="14.88671875" customWidth="1"/>
    <col min="2568" max="2569" width="12.33203125" customWidth="1"/>
    <col min="2570" max="2571" width="14.109375" customWidth="1"/>
    <col min="2572" max="2572" width="14" customWidth="1"/>
    <col min="2573" max="2573" width="12.33203125" customWidth="1"/>
    <col min="2574" max="2574" width="14.109375" customWidth="1"/>
    <col min="2575" max="2585" width="12.33203125" customWidth="1"/>
    <col min="2586" max="2587" width="13.6640625" customWidth="1"/>
    <col min="2588" max="2589" width="12.33203125" customWidth="1"/>
    <col min="2590" max="2590" width="14.109375" customWidth="1"/>
    <col min="2591" max="2599" width="13.88671875" customWidth="1"/>
    <col min="2600" max="2600" width="14" customWidth="1"/>
    <col min="2601" max="2601" width="13.88671875" customWidth="1"/>
    <col min="2602" max="2602" width="15.5546875" customWidth="1"/>
    <col min="2603" max="2603" width="15.88671875" customWidth="1"/>
    <col min="2604" max="2605" width="14.109375" customWidth="1"/>
    <col min="2821" max="2821" width="48.33203125" customWidth="1"/>
    <col min="2822" max="2822" width="18.6640625" customWidth="1"/>
    <col min="2823" max="2823" width="14.88671875" customWidth="1"/>
    <col min="2824" max="2825" width="12.33203125" customWidth="1"/>
    <col min="2826" max="2827" width="14.109375" customWidth="1"/>
    <col min="2828" max="2828" width="14" customWidth="1"/>
    <col min="2829" max="2829" width="12.33203125" customWidth="1"/>
    <col min="2830" max="2830" width="14.109375" customWidth="1"/>
    <col min="2831" max="2841" width="12.33203125" customWidth="1"/>
    <col min="2842" max="2843" width="13.6640625" customWidth="1"/>
    <col min="2844" max="2845" width="12.33203125" customWidth="1"/>
    <col min="2846" max="2846" width="14.109375" customWidth="1"/>
    <col min="2847" max="2855" width="13.88671875" customWidth="1"/>
    <col min="2856" max="2856" width="14" customWidth="1"/>
    <col min="2857" max="2857" width="13.88671875" customWidth="1"/>
    <col min="2858" max="2858" width="15.5546875" customWidth="1"/>
    <col min="2859" max="2859" width="15.88671875" customWidth="1"/>
    <col min="2860" max="2861" width="14.109375" customWidth="1"/>
    <col min="3077" max="3077" width="48.33203125" customWidth="1"/>
    <col min="3078" max="3078" width="18.6640625" customWidth="1"/>
    <col min="3079" max="3079" width="14.88671875" customWidth="1"/>
    <col min="3080" max="3081" width="12.33203125" customWidth="1"/>
    <col min="3082" max="3083" width="14.109375" customWidth="1"/>
    <col min="3084" max="3084" width="14" customWidth="1"/>
    <col min="3085" max="3085" width="12.33203125" customWidth="1"/>
    <col min="3086" max="3086" width="14.109375" customWidth="1"/>
    <col min="3087" max="3097" width="12.33203125" customWidth="1"/>
    <col min="3098" max="3099" width="13.6640625" customWidth="1"/>
    <col min="3100" max="3101" width="12.33203125" customWidth="1"/>
    <col min="3102" max="3102" width="14.109375" customWidth="1"/>
    <col min="3103" max="3111" width="13.88671875" customWidth="1"/>
    <col min="3112" max="3112" width="14" customWidth="1"/>
    <col min="3113" max="3113" width="13.88671875" customWidth="1"/>
    <col min="3114" max="3114" width="15.5546875" customWidth="1"/>
    <col min="3115" max="3115" width="15.88671875" customWidth="1"/>
    <col min="3116" max="3117" width="14.109375" customWidth="1"/>
    <col min="3333" max="3333" width="48.33203125" customWidth="1"/>
    <col min="3334" max="3334" width="18.6640625" customWidth="1"/>
    <col min="3335" max="3335" width="14.88671875" customWidth="1"/>
    <col min="3336" max="3337" width="12.33203125" customWidth="1"/>
    <col min="3338" max="3339" width="14.109375" customWidth="1"/>
    <col min="3340" max="3340" width="14" customWidth="1"/>
    <col min="3341" max="3341" width="12.33203125" customWidth="1"/>
    <col min="3342" max="3342" width="14.109375" customWidth="1"/>
    <col min="3343" max="3353" width="12.33203125" customWidth="1"/>
    <col min="3354" max="3355" width="13.6640625" customWidth="1"/>
    <col min="3356" max="3357" width="12.33203125" customWidth="1"/>
    <col min="3358" max="3358" width="14.109375" customWidth="1"/>
    <col min="3359" max="3367" width="13.88671875" customWidth="1"/>
    <col min="3368" max="3368" width="14" customWidth="1"/>
    <col min="3369" max="3369" width="13.88671875" customWidth="1"/>
    <col min="3370" max="3370" width="15.5546875" customWidth="1"/>
    <col min="3371" max="3371" width="15.88671875" customWidth="1"/>
    <col min="3372" max="3373" width="14.109375" customWidth="1"/>
    <col min="3589" max="3589" width="48.33203125" customWidth="1"/>
    <col min="3590" max="3590" width="18.6640625" customWidth="1"/>
    <col min="3591" max="3591" width="14.88671875" customWidth="1"/>
    <col min="3592" max="3593" width="12.33203125" customWidth="1"/>
    <col min="3594" max="3595" width="14.109375" customWidth="1"/>
    <col min="3596" max="3596" width="14" customWidth="1"/>
    <col min="3597" max="3597" width="12.33203125" customWidth="1"/>
    <col min="3598" max="3598" width="14.109375" customWidth="1"/>
    <col min="3599" max="3609" width="12.33203125" customWidth="1"/>
    <col min="3610" max="3611" width="13.6640625" customWidth="1"/>
    <col min="3612" max="3613" width="12.33203125" customWidth="1"/>
    <col min="3614" max="3614" width="14.109375" customWidth="1"/>
    <col min="3615" max="3623" width="13.88671875" customWidth="1"/>
    <col min="3624" max="3624" width="14" customWidth="1"/>
    <col min="3625" max="3625" width="13.88671875" customWidth="1"/>
    <col min="3626" max="3626" width="15.5546875" customWidth="1"/>
    <col min="3627" max="3627" width="15.88671875" customWidth="1"/>
    <col min="3628" max="3629" width="14.109375" customWidth="1"/>
    <col min="3845" max="3845" width="48.33203125" customWidth="1"/>
    <col min="3846" max="3846" width="18.6640625" customWidth="1"/>
    <col min="3847" max="3847" width="14.88671875" customWidth="1"/>
    <col min="3848" max="3849" width="12.33203125" customWidth="1"/>
    <col min="3850" max="3851" width="14.109375" customWidth="1"/>
    <col min="3852" max="3852" width="14" customWidth="1"/>
    <col min="3853" max="3853" width="12.33203125" customWidth="1"/>
    <col min="3854" max="3854" width="14.109375" customWidth="1"/>
    <col min="3855" max="3865" width="12.33203125" customWidth="1"/>
    <col min="3866" max="3867" width="13.6640625" customWidth="1"/>
    <col min="3868" max="3869" width="12.33203125" customWidth="1"/>
    <col min="3870" max="3870" width="14.109375" customWidth="1"/>
    <col min="3871" max="3879" width="13.88671875" customWidth="1"/>
    <col min="3880" max="3880" width="14" customWidth="1"/>
    <col min="3881" max="3881" width="13.88671875" customWidth="1"/>
    <col min="3882" max="3882" width="15.5546875" customWidth="1"/>
    <col min="3883" max="3883" width="15.88671875" customWidth="1"/>
    <col min="3884" max="3885" width="14.109375" customWidth="1"/>
    <col min="4101" max="4101" width="48.33203125" customWidth="1"/>
    <col min="4102" max="4102" width="18.6640625" customWidth="1"/>
    <col min="4103" max="4103" width="14.88671875" customWidth="1"/>
    <col min="4104" max="4105" width="12.33203125" customWidth="1"/>
    <col min="4106" max="4107" width="14.109375" customWidth="1"/>
    <col min="4108" max="4108" width="14" customWidth="1"/>
    <col min="4109" max="4109" width="12.33203125" customWidth="1"/>
    <col min="4110" max="4110" width="14.109375" customWidth="1"/>
    <col min="4111" max="4121" width="12.33203125" customWidth="1"/>
    <col min="4122" max="4123" width="13.6640625" customWidth="1"/>
    <col min="4124" max="4125" width="12.33203125" customWidth="1"/>
    <col min="4126" max="4126" width="14.109375" customWidth="1"/>
    <col min="4127" max="4135" width="13.88671875" customWidth="1"/>
    <col min="4136" max="4136" width="14" customWidth="1"/>
    <col min="4137" max="4137" width="13.88671875" customWidth="1"/>
    <col min="4138" max="4138" width="15.5546875" customWidth="1"/>
    <col min="4139" max="4139" width="15.88671875" customWidth="1"/>
    <col min="4140" max="4141" width="14.109375" customWidth="1"/>
    <col min="4357" max="4357" width="48.33203125" customWidth="1"/>
    <col min="4358" max="4358" width="18.6640625" customWidth="1"/>
    <col min="4359" max="4359" width="14.88671875" customWidth="1"/>
    <col min="4360" max="4361" width="12.33203125" customWidth="1"/>
    <col min="4362" max="4363" width="14.109375" customWidth="1"/>
    <col min="4364" max="4364" width="14" customWidth="1"/>
    <col min="4365" max="4365" width="12.33203125" customWidth="1"/>
    <col min="4366" max="4366" width="14.109375" customWidth="1"/>
    <col min="4367" max="4377" width="12.33203125" customWidth="1"/>
    <col min="4378" max="4379" width="13.6640625" customWidth="1"/>
    <col min="4380" max="4381" width="12.33203125" customWidth="1"/>
    <col min="4382" max="4382" width="14.109375" customWidth="1"/>
    <col min="4383" max="4391" width="13.88671875" customWidth="1"/>
    <col min="4392" max="4392" width="14" customWidth="1"/>
    <col min="4393" max="4393" width="13.88671875" customWidth="1"/>
    <col min="4394" max="4394" width="15.5546875" customWidth="1"/>
    <col min="4395" max="4395" width="15.88671875" customWidth="1"/>
    <col min="4396" max="4397" width="14.109375" customWidth="1"/>
    <col min="4613" max="4613" width="48.33203125" customWidth="1"/>
    <col min="4614" max="4614" width="18.6640625" customWidth="1"/>
    <col min="4615" max="4615" width="14.88671875" customWidth="1"/>
    <col min="4616" max="4617" width="12.33203125" customWidth="1"/>
    <col min="4618" max="4619" width="14.109375" customWidth="1"/>
    <col min="4620" max="4620" width="14" customWidth="1"/>
    <col min="4621" max="4621" width="12.33203125" customWidth="1"/>
    <col min="4622" max="4622" width="14.109375" customWidth="1"/>
    <col min="4623" max="4633" width="12.33203125" customWidth="1"/>
    <col min="4634" max="4635" width="13.6640625" customWidth="1"/>
    <col min="4636" max="4637" width="12.33203125" customWidth="1"/>
    <col min="4638" max="4638" width="14.109375" customWidth="1"/>
    <col min="4639" max="4647" width="13.88671875" customWidth="1"/>
    <col min="4648" max="4648" width="14" customWidth="1"/>
    <col min="4649" max="4649" width="13.88671875" customWidth="1"/>
    <col min="4650" max="4650" width="15.5546875" customWidth="1"/>
    <col min="4651" max="4651" width="15.88671875" customWidth="1"/>
    <col min="4652" max="4653" width="14.109375" customWidth="1"/>
    <col min="4869" max="4869" width="48.33203125" customWidth="1"/>
    <col min="4870" max="4870" width="18.6640625" customWidth="1"/>
    <col min="4871" max="4871" width="14.88671875" customWidth="1"/>
    <col min="4872" max="4873" width="12.33203125" customWidth="1"/>
    <col min="4874" max="4875" width="14.109375" customWidth="1"/>
    <col min="4876" max="4876" width="14" customWidth="1"/>
    <col min="4877" max="4877" width="12.33203125" customWidth="1"/>
    <col min="4878" max="4878" width="14.109375" customWidth="1"/>
    <col min="4879" max="4889" width="12.33203125" customWidth="1"/>
    <col min="4890" max="4891" width="13.6640625" customWidth="1"/>
    <col min="4892" max="4893" width="12.33203125" customWidth="1"/>
    <col min="4894" max="4894" width="14.109375" customWidth="1"/>
    <col min="4895" max="4903" width="13.88671875" customWidth="1"/>
    <col min="4904" max="4904" width="14" customWidth="1"/>
    <col min="4905" max="4905" width="13.88671875" customWidth="1"/>
    <col min="4906" max="4906" width="15.5546875" customWidth="1"/>
    <col min="4907" max="4907" width="15.88671875" customWidth="1"/>
    <col min="4908" max="4909" width="14.109375" customWidth="1"/>
    <col min="5125" max="5125" width="48.33203125" customWidth="1"/>
    <col min="5126" max="5126" width="18.6640625" customWidth="1"/>
    <col min="5127" max="5127" width="14.88671875" customWidth="1"/>
    <col min="5128" max="5129" width="12.33203125" customWidth="1"/>
    <col min="5130" max="5131" width="14.109375" customWidth="1"/>
    <col min="5132" max="5132" width="14" customWidth="1"/>
    <col min="5133" max="5133" width="12.33203125" customWidth="1"/>
    <col min="5134" max="5134" width="14.109375" customWidth="1"/>
    <col min="5135" max="5145" width="12.33203125" customWidth="1"/>
    <col min="5146" max="5147" width="13.6640625" customWidth="1"/>
    <col min="5148" max="5149" width="12.33203125" customWidth="1"/>
    <col min="5150" max="5150" width="14.109375" customWidth="1"/>
    <col min="5151" max="5159" width="13.88671875" customWidth="1"/>
    <col min="5160" max="5160" width="14" customWidth="1"/>
    <col min="5161" max="5161" width="13.88671875" customWidth="1"/>
    <col min="5162" max="5162" width="15.5546875" customWidth="1"/>
    <col min="5163" max="5163" width="15.88671875" customWidth="1"/>
    <col min="5164" max="5165" width="14.109375" customWidth="1"/>
    <col min="5381" max="5381" width="48.33203125" customWidth="1"/>
    <col min="5382" max="5382" width="18.6640625" customWidth="1"/>
    <col min="5383" max="5383" width="14.88671875" customWidth="1"/>
    <col min="5384" max="5385" width="12.33203125" customWidth="1"/>
    <col min="5386" max="5387" width="14.109375" customWidth="1"/>
    <col min="5388" max="5388" width="14" customWidth="1"/>
    <col min="5389" max="5389" width="12.33203125" customWidth="1"/>
    <col min="5390" max="5390" width="14.109375" customWidth="1"/>
    <col min="5391" max="5401" width="12.33203125" customWidth="1"/>
    <col min="5402" max="5403" width="13.6640625" customWidth="1"/>
    <col min="5404" max="5405" width="12.33203125" customWidth="1"/>
    <col min="5406" max="5406" width="14.109375" customWidth="1"/>
    <col min="5407" max="5415" width="13.88671875" customWidth="1"/>
    <col min="5416" max="5416" width="14" customWidth="1"/>
    <col min="5417" max="5417" width="13.88671875" customWidth="1"/>
    <col min="5418" max="5418" width="15.5546875" customWidth="1"/>
    <col min="5419" max="5419" width="15.88671875" customWidth="1"/>
    <col min="5420" max="5421" width="14.109375" customWidth="1"/>
    <col min="5637" max="5637" width="48.33203125" customWidth="1"/>
    <col min="5638" max="5638" width="18.6640625" customWidth="1"/>
    <col min="5639" max="5639" width="14.88671875" customWidth="1"/>
    <col min="5640" max="5641" width="12.33203125" customWidth="1"/>
    <col min="5642" max="5643" width="14.109375" customWidth="1"/>
    <col min="5644" max="5644" width="14" customWidth="1"/>
    <col min="5645" max="5645" width="12.33203125" customWidth="1"/>
    <col min="5646" max="5646" width="14.109375" customWidth="1"/>
    <col min="5647" max="5657" width="12.33203125" customWidth="1"/>
    <col min="5658" max="5659" width="13.6640625" customWidth="1"/>
    <col min="5660" max="5661" width="12.33203125" customWidth="1"/>
    <col min="5662" max="5662" width="14.109375" customWidth="1"/>
    <col min="5663" max="5671" width="13.88671875" customWidth="1"/>
    <col min="5672" max="5672" width="14" customWidth="1"/>
    <col min="5673" max="5673" width="13.88671875" customWidth="1"/>
    <col min="5674" max="5674" width="15.5546875" customWidth="1"/>
    <col min="5675" max="5675" width="15.88671875" customWidth="1"/>
    <col min="5676" max="5677" width="14.109375" customWidth="1"/>
    <col min="5893" max="5893" width="48.33203125" customWidth="1"/>
    <col min="5894" max="5894" width="18.6640625" customWidth="1"/>
    <col min="5895" max="5895" width="14.88671875" customWidth="1"/>
    <col min="5896" max="5897" width="12.33203125" customWidth="1"/>
    <col min="5898" max="5899" width="14.109375" customWidth="1"/>
    <col min="5900" max="5900" width="14" customWidth="1"/>
    <col min="5901" max="5901" width="12.33203125" customWidth="1"/>
    <col min="5902" max="5902" width="14.109375" customWidth="1"/>
    <col min="5903" max="5913" width="12.33203125" customWidth="1"/>
    <col min="5914" max="5915" width="13.6640625" customWidth="1"/>
    <col min="5916" max="5917" width="12.33203125" customWidth="1"/>
    <col min="5918" max="5918" width="14.109375" customWidth="1"/>
    <col min="5919" max="5927" width="13.88671875" customWidth="1"/>
    <col min="5928" max="5928" width="14" customWidth="1"/>
    <col min="5929" max="5929" width="13.88671875" customWidth="1"/>
    <col min="5930" max="5930" width="15.5546875" customWidth="1"/>
    <col min="5931" max="5931" width="15.88671875" customWidth="1"/>
    <col min="5932" max="5933" width="14.109375" customWidth="1"/>
    <col min="6149" max="6149" width="48.33203125" customWidth="1"/>
    <col min="6150" max="6150" width="18.6640625" customWidth="1"/>
    <col min="6151" max="6151" width="14.88671875" customWidth="1"/>
    <col min="6152" max="6153" width="12.33203125" customWidth="1"/>
    <col min="6154" max="6155" width="14.109375" customWidth="1"/>
    <col min="6156" max="6156" width="14" customWidth="1"/>
    <col min="6157" max="6157" width="12.33203125" customWidth="1"/>
    <col min="6158" max="6158" width="14.109375" customWidth="1"/>
    <col min="6159" max="6169" width="12.33203125" customWidth="1"/>
    <col min="6170" max="6171" width="13.6640625" customWidth="1"/>
    <col min="6172" max="6173" width="12.33203125" customWidth="1"/>
    <col min="6174" max="6174" width="14.109375" customWidth="1"/>
    <col min="6175" max="6183" width="13.88671875" customWidth="1"/>
    <col min="6184" max="6184" width="14" customWidth="1"/>
    <col min="6185" max="6185" width="13.88671875" customWidth="1"/>
    <col min="6186" max="6186" width="15.5546875" customWidth="1"/>
    <col min="6187" max="6187" width="15.88671875" customWidth="1"/>
    <col min="6188" max="6189" width="14.109375" customWidth="1"/>
    <col min="6405" max="6405" width="48.33203125" customWidth="1"/>
    <col min="6406" max="6406" width="18.6640625" customWidth="1"/>
    <col min="6407" max="6407" width="14.88671875" customWidth="1"/>
    <col min="6408" max="6409" width="12.33203125" customWidth="1"/>
    <col min="6410" max="6411" width="14.109375" customWidth="1"/>
    <col min="6412" max="6412" width="14" customWidth="1"/>
    <col min="6413" max="6413" width="12.33203125" customWidth="1"/>
    <col min="6414" max="6414" width="14.109375" customWidth="1"/>
    <col min="6415" max="6425" width="12.33203125" customWidth="1"/>
    <col min="6426" max="6427" width="13.6640625" customWidth="1"/>
    <col min="6428" max="6429" width="12.33203125" customWidth="1"/>
    <col min="6430" max="6430" width="14.109375" customWidth="1"/>
    <col min="6431" max="6439" width="13.88671875" customWidth="1"/>
    <col min="6440" max="6440" width="14" customWidth="1"/>
    <col min="6441" max="6441" width="13.88671875" customWidth="1"/>
    <col min="6442" max="6442" width="15.5546875" customWidth="1"/>
    <col min="6443" max="6443" width="15.88671875" customWidth="1"/>
    <col min="6444" max="6445" width="14.109375" customWidth="1"/>
    <col min="6661" max="6661" width="48.33203125" customWidth="1"/>
    <col min="6662" max="6662" width="18.6640625" customWidth="1"/>
    <col min="6663" max="6663" width="14.88671875" customWidth="1"/>
    <col min="6664" max="6665" width="12.33203125" customWidth="1"/>
    <col min="6666" max="6667" width="14.109375" customWidth="1"/>
    <col min="6668" max="6668" width="14" customWidth="1"/>
    <col min="6669" max="6669" width="12.33203125" customWidth="1"/>
    <col min="6670" max="6670" width="14.109375" customWidth="1"/>
    <col min="6671" max="6681" width="12.33203125" customWidth="1"/>
    <col min="6682" max="6683" width="13.6640625" customWidth="1"/>
    <col min="6684" max="6685" width="12.33203125" customWidth="1"/>
    <col min="6686" max="6686" width="14.109375" customWidth="1"/>
    <col min="6687" max="6695" width="13.88671875" customWidth="1"/>
    <col min="6696" max="6696" width="14" customWidth="1"/>
    <col min="6697" max="6697" width="13.88671875" customWidth="1"/>
    <col min="6698" max="6698" width="15.5546875" customWidth="1"/>
    <col min="6699" max="6699" width="15.88671875" customWidth="1"/>
    <col min="6700" max="6701" width="14.109375" customWidth="1"/>
    <col min="6917" max="6917" width="48.33203125" customWidth="1"/>
    <col min="6918" max="6918" width="18.6640625" customWidth="1"/>
    <col min="6919" max="6919" width="14.88671875" customWidth="1"/>
    <col min="6920" max="6921" width="12.33203125" customWidth="1"/>
    <col min="6922" max="6923" width="14.109375" customWidth="1"/>
    <col min="6924" max="6924" width="14" customWidth="1"/>
    <col min="6925" max="6925" width="12.33203125" customWidth="1"/>
    <col min="6926" max="6926" width="14.109375" customWidth="1"/>
    <col min="6927" max="6937" width="12.33203125" customWidth="1"/>
    <col min="6938" max="6939" width="13.6640625" customWidth="1"/>
    <col min="6940" max="6941" width="12.33203125" customWidth="1"/>
    <col min="6942" max="6942" width="14.109375" customWidth="1"/>
    <col min="6943" max="6951" width="13.88671875" customWidth="1"/>
    <col min="6952" max="6952" width="14" customWidth="1"/>
    <col min="6953" max="6953" width="13.88671875" customWidth="1"/>
    <col min="6954" max="6954" width="15.5546875" customWidth="1"/>
    <col min="6955" max="6955" width="15.88671875" customWidth="1"/>
    <col min="6956" max="6957" width="14.109375" customWidth="1"/>
    <col min="7173" max="7173" width="48.33203125" customWidth="1"/>
    <col min="7174" max="7174" width="18.6640625" customWidth="1"/>
    <col min="7175" max="7175" width="14.88671875" customWidth="1"/>
    <col min="7176" max="7177" width="12.33203125" customWidth="1"/>
    <col min="7178" max="7179" width="14.109375" customWidth="1"/>
    <col min="7180" max="7180" width="14" customWidth="1"/>
    <col min="7181" max="7181" width="12.33203125" customWidth="1"/>
    <col min="7182" max="7182" width="14.109375" customWidth="1"/>
    <col min="7183" max="7193" width="12.33203125" customWidth="1"/>
    <col min="7194" max="7195" width="13.6640625" customWidth="1"/>
    <col min="7196" max="7197" width="12.33203125" customWidth="1"/>
    <col min="7198" max="7198" width="14.109375" customWidth="1"/>
    <col min="7199" max="7207" width="13.88671875" customWidth="1"/>
    <col min="7208" max="7208" width="14" customWidth="1"/>
    <col min="7209" max="7209" width="13.88671875" customWidth="1"/>
    <col min="7210" max="7210" width="15.5546875" customWidth="1"/>
    <col min="7211" max="7211" width="15.88671875" customWidth="1"/>
    <col min="7212" max="7213" width="14.109375" customWidth="1"/>
    <col min="7429" max="7429" width="48.33203125" customWidth="1"/>
    <col min="7430" max="7430" width="18.6640625" customWidth="1"/>
    <col min="7431" max="7431" width="14.88671875" customWidth="1"/>
    <col min="7432" max="7433" width="12.33203125" customWidth="1"/>
    <col min="7434" max="7435" width="14.109375" customWidth="1"/>
    <col min="7436" max="7436" width="14" customWidth="1"/>
    <col min="7437" max="7437" width="12.33203125" customWidth="1"/>
    <col min="7438" max="7438" width="14.109375" customWidth="1"/>
    <col min="7439" max="7449" width="12.33203125" customWidth="1"/>
    <col min="7450" max="7451" width="13.6640625" customWidth="1"/>
    <col min="7452" max="7453" width="12.33203125" customWidth="1"/>
    <col min="7454" max="7454" width="14.109375" customWidth="1"/>
    <col min="7455" max="7463" width="13.88671875" customWidth="1"/>
    <col min="7464" max="7464" width="14" customWidth="1"/>
    <col min="7465" max="7465" width="13.88671875" customWidth="1"/>
    <col min="7466" max="7466" width="15.5546875" customWidth="1"/>
    <col min="7467" max="7467" width="15.88671875" customWidth="1"/>
    <col min="7468" max="7469" width="14.109375" customWidth="1"/>
    <col min="7685" max="7685" width="48.33203125" customWidth="1"/>
    <col min="7686" max="7686" width="18.6640625" customWidth="1"/>
    <col min="7687" max="7687" width="14.88671875" customWidth="1"/>
    <col min="7688" max="7689" width="12.33203125" customWidth="1"/>
    <col min="7690" max="7691" width="14.109375" customWidth="1"/>
    <col min="7692" max="7692" width="14" customWidth="1"/>
    <col min="7693" max="7693" width="12.33203125" customWidth="1"/>
    <col min="7694" max="7694" width="14.109375" customWidth="1"/>
    <col min="7695" max="7705" width="12.33203125" customWidth="1"/>
    <col min="7706" max="7707" width="13.6640625" customWidth="1"/>
    <col min="7708" max="7709" width="12.33203125" customWidth="1"/>
    <col min="7710" max="7710" width="14.109375" customWidth="1"/>
    <col min="7711" max="7719" width="13.88671875" customWidth="1"/>
    <col min="7720" max="7720" width="14" customWidth="1"/>
    <col min="7721" max="7721" width="13.88671875" customWidth="1"/>
    <col min="7722" max="7722" width="15.5546875" customWidth="1"/>
    <col min="7723" max="7723" width="15.88671875" customWidth="1"/>
    <col min="7724" max="7725" width="14.109375" customWidth="1"/>
    <col min="7941" max="7941" width="48.33203125" customWidth="1"/>
    <col min="7942" max="7942" width="18.6640625" customWidth="1"/>
    <col min="7943" max="7943" width="14.88671875" customWidth="1"/>
    <col min="7944" max="7945" width="12.33203125" customWidth="1"/>
    <col min="7946" max="7947" width="14.109375" customWidth="1"/>
    <col min="7948" max="7948" width="14" customWidth="1"/>
    <col min="7949" max="7949" width="12.33203125" customWidth="1"/>
    <col min="7950" max="7950" width="14.109375" customWidth="1"/>
    <col min="7951" max="7961" width="12.33203125" customWidth="1"/>
    <col min="7962" max="7963" width="13.6640625" customWidth="1"/>
    <col min="7964" max="7965" width="12.33203125" customWidth="1"/>
    <col min="7966" max="7966" width="14.109375" customWidth="1"/>
    <col min="7967" max="7975" width="13.88671875" customWidth="1"/>
    <col min="7976" max="7976" width="14" customWidth="1"/>
    <col min="7977" max="7977" width="13.88671875" customWidth="1"/>
    <col min="7978" max="7978" width="15.5546875" customWidth="1"/>
    <col min="7979" max="7979" width="15.88671875" customWidth="1"/>
    <col min="7980" max="7981" width="14.109375" customWidth="1"/>
    <col min="8197" max="8197" width="48.33203125" customWidth="1"/>
    <col min="8198" max="8198" width="18.6640625" customWidth="1"/>
    <col min="8199" max="8199" width="14.88671875" customWidth="1"/>
    <col min="8200" max="8201" width="12.33203125" customWidth="1"/>
    <col min="8202" max="8203" width="14.109375" customWidth="1"/>
    <col min="8204" max="8204" width="14" customWidth="1"/>
    <col min="8205" max="8205" width="12.33203125" customWidth="1"/>
    <col min="8206" max="8206" width="14.109375" customWidth="1"/>
    <col min="8207" max="8217" width="12.33203125" customWidth="1"/>
    <col min="8218" max="8219" width="13.6640625" customWidth="1"/>
    <col min="8220" max="8221" width="12.33203125" customWidth="1"/>
    <col min="8222" max="8222" width="14.109375" customWidth="1"/>
    <col min="8223" max="8231" width="13.88671875" customWidth="1"/>
    <col min="8232" max="8232" width="14" customWidth="1"/>
    <col min="8233" max="8233" width="13.88671875" customWidth="1"/>
    <col min="8234" max="8234" width="15.5546875" customWidth="1"/>
    <col min="8235" max="8235" width="15.88671875" customWidth="1"/>
    <col min="8236" max="8237" width="14.109375" customWidth="1"/>
    <col min="8453" max="8453" width="48.33203125" customWidth="1"/>
    <col min="8454" max="8454" width="18.6640625" customWidth="1"/>
    <col min="8455" max="8455" width="14.88671875" customWidth="1"/>
    <col min="8456" max="8457" width="12.33203125" customWidth="1"/>
    <col min="8458" max="8459" width="14.109375" customWidth="1"/>
    <col min="8460" max="8460" width="14" customWidth="1"/>
    <col min="8461" max="8461" width="12.33203125" customWidth="1"/>
    <col min="8462" max="8462" width="14.109375" customWidth="1"/>
    <col min="8463" max="8473" width="12.33203125" customWidth="1"/>
    <col min="8474" max="8475" width="13.6640625" customWidth="1"/>
    <col min="8476" max="8477" width="12.33203125" customWidth="1"/>
    <col min="8478" max="8478" width="14.109375" customWidth="1"/>
    <col min="8479" max="8487" width="13.88671875" customWidth="1"/>
    <col min="8488" max="8488" width="14" customWidth="1"/>
    <col min="8489" max="8489" width="13.88671875" customWidth="1"/>
    <col min="8490" max="8490" width="15.5546875" customWidth="1"/>
    <col min="8491" max="8491" width="15.88671875" customWidth="1"/>
    <col min="8492" max="8493" width="14.109375" customWidth="1"/>
    <col min="8709" max="8709" width="48.33203125" customWidth="1"/>
    <col min="8710" max="8710" width="18.6640625" customWidth="1"/>
    <col min="8711" max="8711" width="14.88671875" customWidth="1"/>
    <col min="8712" max="8713" width="12.33203125" customWidth="1"/>
    <col min="8714" max="8715" width="14.109375" customWidth="1"/>
    <col min="8716" max="8716" width="14" customWidth="1"/>
    <col min="8717" max="8717" width="12.33203125" customWidth="1"/>
    <col min="8718" max="8718" width="14.109375" customWidth="1"/>
    <col min="8719" max="8729" width="12.33203125" customWidth="1"/>
    <col min="8730" max="8731" width="13.6640625" customWidth="1"/>
    <col min="8732" max="8733" width="12.33203125" customWidth="1"/>
    <col min="8734" max="8734" width="14.109375" customWidth="1"/>
    <col min="8735" max="8743" width="13.88671875" customWidth="1"/>
    <col min="8744" max="8744" width="14" customWidth="1"/>
    <col min="8745" max="8745" width="13.88671875" customWidth="1"/>
    <col min="8746" max="8746" width="15.5546875" customWidth="1"/>
    <col min="8747" max="8747" width="15.88671875" customWidth="1"/>
    <col min="8748" max="8749" width="14.109375" customWidth="1"/>
    <col min="8965" max="8965" width="48.33203125" customWidth="1"/>
    <col min="8966" max="8966" width="18.6640625" customWidth="1"/>
    <col min="8967" max="8967" width="14.88671875" customWidth="1"/>
    <col min="8968" max="8969" width="12.33203125" customWidth="1"/>
    <col min="8970" max="8971" width="14.109375" customWidth="1"/>
    <col min="8972" max="8972" width="14" customWidth="1"/>
    <col min="8973" max="8973" width="12.33203125" customWidth="1"/>
    <col min="8974" max="8974" width="14.109375" customWidth="1"/>
    <col min="8975" max="8985" width="12.33203125" customWidth="1"/>
    <col min="8986" max="8987" width="13.6640625" customWidth="1"/>
    <col min="8988" max="8989" width="12.33203125" customWidth="1"/>
    <col min="8990" max="8990" width="14.109375" customWidth="1"/>
    <col min="8991" max="8999" width="13.88671875" customWidth="1"/>
    <col min="9000" max="9000" width="14" customWidth="1"/>
    <col min="9001" max="9001" width="13.88671875" customWidth="1"/>
    <col min="9002" max="9002" width="15.5546875" customWidth="1"/>
    <col min="9003" max="9003" width="15.88671875" customWidth="1"/>
    <col min="9004" max="9005" width="14.109375" customWidth="1"/>
    <col min="9221" max="9221" width="48.33203125" customWidth="1"/>
    <col min="9222" max="9222" width="18.6640625" customWidth="1"/>
    <col min="9223" max="9223" width="14.88671875" customWidth="1"/>
    <col min="9224" max="9225" width="12.33203125" customWidth="1"/>
    <col min="9226" max="9227" width="14.109375" customWidth="1"/>
    <col min="9228" max="9228" width="14" customWidth="1"/>
    <col min="9229" max="9229" width="12.33203125" customWidth="1"/>
    <col min="9230" max="9230" width="14.109375" customWidth="1"/>
    <col min="9231" max="9241" width="12.33203125" customWidth="1"/>
    <col min="9242" max="9243" width="13.6640625" customWidth="1"/>
    <col min="9244" max="9245" width="12.33203125" customWidth="1"/>
    <col min="9246" max="9246" width="14.109375" customWidth="1"/>
    <col min="9247" max="9255" width="13.88671875" customWidth="1"/>
    <col min="9256" max="9256" width="14" customWidth="1"/>
    <col min="9257" max="9257" width="13.88671875" customWidth="1"/>
    <col min="9258" max="9258" width="15.5546875" customWidth="1"/>
    <col min="9259" max="9259" width="15.88671875" customWidth="1"/>
    <col min="9260" max="9261" width="14.109375" customWidth="1"/>
    <col min="9477" max="9477" width="48.33203125" customWidth="1"/>
    <col min="9478" max="9478" width="18.6640625" customWidth="1"/>
    <col min="9479" max="9479" width="14.88671875" customWidth="1"/>
    <col min="9480" max="9481" width="12.33203125" customWidth="1"/>
    <col min="9482" max="9483" width="14.109375" customWidth="1"/>
    <col min="9484" max="9484" width="14" customWidth="1"/>
    <col min="9485" max="9485" width="12.33203125" customWidth="1"/>
    <col min="9486" max="9486" width="14.109375" customWidth="1"/>
    <col min="9487" max="9497" width="12.33203125" customWidth="1"/>
    <col min="9498" max="9499" width="13.6640625" customWidth="1"/>
    <col min="9500" max="9501" width="12.33203125" customWidth="1"/>
    <col min="9502" max="9502" width="14.109375" customWidth="1"/>
    <col min="9503" max="9511" width="13.88671875" customWidth="1"/>
    <col min="9512" max="9512" width="14" customWidth="1"/>
    <col min="9513" max="9513" width="13.88671875" customWidth="1"/>
    <col min="9514" max="9514" width="15.5546875" customWidth="1"/>
    <col min="9515" max="9515" width="15.88671875" customWidth="1"/>
    <col min="9516" max="9517" width="14.109375" customWidth="1"/>
    <col min="9733" max="9733" width="48.33203125" customWidth="1"/>
    <col min="9734" max="9734" width="18.6640625" customWidth="1"/>
    <col min="9735" max="9735" width="14.88671875" customWidth="1"/>
    <col min="9736" max="9737" width="12.33203125" customWidth="1"/>
    <col min="9738" max="9739" width="14.109375" customWidth="1"/>
    <col min="9740" max="9740" width="14" customWidth="1"/>
    <col min="9741" max="9741" width="12.33203125" customWidth="1"/>
    <col min="9742" max="9742" width="14.109375" customWidth="1"/>
    <col min="9743" max="9753" width="12.33203125" customWidth="1"/>
    <col min="9754" max="9755" width="13.6640625" customWidth="1"/>
    <col min="9756" max="9757" width="12.33203125" customWidth="1"/>
    <col min="9758" max="9758" width="14.109375" customWidth="1"/>
    <col min="9759" max="9767" width="13.88671875" customWidth="1"/>
    <col min="9768" max="9768" width="14" customWidth="1"/>
    <col min="9769" max="9769" width="13.88671875" customWidth="1"/>
    <col min="9770" max="9770" width="15.5546875" customWidth="1"/>
    <col min="9771" max="9771" width="15.88671875" customWidth="1"/>
    <col min="9772" max="9773" width="14.109375" customWidth="1"/>
    <col min="9989" max="9989" width="48.33203125" customWidth="1"/>
    <col min="9990" max="9990" width="18.6640625" customWidth="1"/>
    <col min="9991" max="9991" width="14.88671875" customWidth="1"/>
    <col min="9992" max="9993" width="12.33203125" customWidth="1"/>
    <col min="9994" max="9995" width="14.109375" customWidth="1"/>
    <col min="9996" max="9996" width="14" customWidth="1"/>
    <col min="9997" max="9997" width="12.33203125" customWidth="1"/>
    <col min="9998" max="9998" width="14.109375" customWidth="1"/>
    <col min="9999" max="10009" width="12.33203125" customWidth="1"/>
    <col min="10010" max="10011" width="13.6640625" customWidth="1"/>
    <col min="10012" max="10013" width="12.33203125" customWidth="1"/>
    <col min="10014" max="10014" width="14.109375" customWidth="1"/>
    <col min="10015" max="10023" width="13.88671875" customWidth="1"/>
    <col min="10024" max="10024" width="14" customWidth="1"/>
    <col min="10025" max="10025" width="13.88671875" customWidth="1"/>
    <col min="10026" max="10026" width="15.5546875" customWidth="1"/>
    <col min="10027" max="10027" width="15.88671875" customWidth="1"/>
    <col min="10028" max="10029" width="14.109375" customWidth="1"/>
    <col min="10245" max="10245" width="48.33203125" customWidth="1"/>
    <col min="10246" max="10246" width="18.6640625" customWidth="1"/>
    <col min="10247" max="10247" width="14.88671875" customWidth="1"/>
    <col min="10248" max="10249" width="12.33203125" customWidth="1"/>
    <col min="10250" max="10251" width="14.109375" customWidth="1"/>
    <col min="10252" max="10252" width="14" customWidth="1"/>
    <col min="10253" max="10253" width="12.33203125" customWidth="1"/>
    <col min="10254" max="10254" width="14.109375" customWidth="1"/>
    <col min="10255" max="10265" width="12.33203125" customWidth="1"/>
    <col min="10266" max="10267" width="13.6640625" customWidth="1"/>
    <col min="10268" max="10269" width="12.33203125" customWidth="1"/>
    <col min="10270" max="10270" width="14.109375" customWidth="1"/>
    <col min="10271" max="10279" width="13.88671875" customWidth="1"/>
    <col min="10280" max="10280" width="14" customWidth="1"/>
    <col min="10281" max="10281" width="13.88671875" customWidth="1"/>
    <col min="10282" max="10282" width="15.5546875" customWidth="1"/>
    <col min="10283" max="10283" width="15.88671875" customWidth="1"/>
    <col min="10284" max="10285" width="14.109375" customWidth="1"/>
    <col min="10501" max="10501" width="48.33203125" customWidth="1"/>
    <col min="10502" max="10502" width="18.6640625" customWidth="1"/>
    <col min="10503" max="10503" width="14.88671875" customWidth="1"/>
    <col min="10504" max="10505" width="12.33203125" customWidth="1"/>
    <col min="10506" max="10507" width="14.109375" customWidth="1"/>
    <col min="10508" max="10508" width="14" customWidth="1"/>
    <col min="10509" max="10509" width="12.33203125" customWidth="1"/>
    <col min="10510" max="10510" width="14.109375" customWidth="1"/>
    <col min="10511" max="10521" width="12.33203125" customWidth="1"/>
    <col min="10522" max="10523" width="13.6640625" customWidth="1"/>
    <col min="10524" max="10525" width="12.33203125" customWidth="1"/>
    <col min="10526" max="10526" width="14.109375" customWidth="1"/>
    <col min="10527" max="10535" width="13.88671875" customWidth="1"/>
    <col min="10536" max="10536" width="14" customWidth="1"/>
    <col min="10537" max="10537" width="13.88671875" customWidth="1"/>
    <col min="10538" max="10538" width="15.5546875" customWidth="1"/>
    <col min="10539" max="10539" width="15.88671875" customWidth="1"/>
    <col min="10540" max="10541" width="14.109375" customWidth="1"/>
    <col min="10757" max="10757" width="48.33203125" customWidth="1"/>
    <col min="10758" max="10758" width="18.6640625" customWidth="1"/>
    <col min="10759" max="10759" width="14.88671875" customWidth="1"/>
    <col min="10760" max="10761" width="12.33203125" customWidth="1"/>
    <col min="10762" max="10763" width="14.109375" customWidth="1"/>
    <col min="10764" max="10764" width="14" customWidth="1"/>
    <col min="10765" max="10765" width="12.33203125" customWidth="1"/>
    <col min="10766" max="10766" width="14.109375" customWidth="1"/>
    <col min="10767" max="10777" width="12.33203125" customWidth="1"/>
    <col min="10778" max="10779" width="13.6640625" customWidth="1"/>
    <col min="10780" max="10781" width="12.33203125" customWidth="1"/>
    <col min="10782" max="10782" width="14.109375" customWidth="1"/>
    <col min="10783" max="10791" width="13.88671875" customWidth="1"/>
    <col min="10792" max="10792" width="14" customWidth="1"/>
    <col min="10793" max="10793" width="13.88671875" customWidth="1"/>
    <col min="10794" max="10794" width="15.5546875" customWidth="1"/>
    <col min="10795" max="10795" width="15.88671875" customWidth="1"/>
    <col min="10796" max="10797" width="14.109375" customWidth="1"/>
    <col min="11013" max="11013" width="48.33203125" customWidth="1"/>
    <col min="11014" max="11014" width="18.6640625" customWidth="1"/>
    <col min="11015" max="11015" width="14.88671875" customWidth="1"/>
    <col min="11016" max="11017" width="12.33203125" customWidth="1"/>
    <col min="11018" max="11019" width="14.109375" customWidth="1"/>
    <col min="11020" max="11020" width="14" customWidth="1"/>
    <col min="11021" max="11021" width="12.33203125" customWidth="1"/>
    <col min="11022" max="11022" width="14.109375" customWidth="1"/>
    <col min="11023" max="11033" width="12.33203125" customWidth="1"/>
    <col min="11034" max="11035" width="13.6640625" customWidth="1"/>
    <col min="11036" max="11037" width="12.33203125" customWidth="1"/>
    <col min="11038" max="11038" width="14.109375" customWidth="1"/>
    <col min="11039" max="11047" width="13.88671875" customWidth="1"/>
    <col min="11048" max="11048" width="14" customWidth="1"/>
    <col min="11049" max="11049" width="13.88671875" customWidth="1"/>
    <col min="11050" max="11050" width="15.5546875" customWidth="1"/>
    <col min="11051" max="11051" width="15.88671875" customWidth="1"/>
    <col min="11052" max="11053" width="14.109375" customWidth="1"/>
    <col min="11269" max="11269" width="48.33203125" customWidth="1"/>
    <col min="11270" max="11270" width="18.6640625" customWidth="1"/>
    <col min="11271" max="11271" width="14.88671875" customWidth="1"/>
    <col min="11272" max="11273" width="12.33203125" customWidth="1"/>
    <col min="11274" max="11275" width="14.109375" customWidth="1"/>
    <col min="11276" max="11276" width="14" customWidth="1"/>
    <col min="11277" max="11277" width="12.33203125" customWidth="1"/>
    <col min="11278" max="11278" width="14.109375" customWidth="1"/>
    <col min="11279" max="11289" width="12.33203125" customWidth="1"/>
    <col min="11290" max="11291" width="13.6640625" customWidth="1"/>
    <col min="11292" max="11293" width="12.33203125" customWidth="1"/>
    <col min="11294" max="11294" width="14.109375" customWidth="1"/>
    <col min="11295" max="11303" width="13.88671875" customWidth="1"/>
    <col min="11304" max="11304" width="14" customWidth="1"/>
    <col min="11305" max="11305" width="13.88671875" customWidth="1"/>
    <col min="11306" max="11306" width="15.5546875" customWidth="1"/>
    <col min="11307" max="11307" width="15.88671875" customWidth="1"/>
    <col min="11308" max="11309" width="14.109375" customWidth="1"/>
    <col min="11525" max="11525" width="48.33203125" customWidth="1"/>
    <col min="11526" max="11526" width="18.6640625" customWidth="1"/>
    <col min="11527" max="11527" width="14.88671875" customWidth="1"/>
    <col min="11528" max="11529" width="12.33203125" customWidth="1"/>
    <col min="11530" max="11531" width="14.109375" customWidth="1"/>
    <col min="11532" max="11532" width="14" customWidth="1"/>
    <col min="11533" max="11533" width="12.33203125" customWidth="1"/>
    <col min="11534" max="11534" width="14.109375" customWidth="1"/>
    <col min="11535" max="11545" width="12.33203125" customWidth="1"/>
    <col min="11546" max="11547" width="13.6640625" customWidth="1"/>
    <col min="11548" max="11549" width="12.33203125" customWidth="1"/>
    <col min="11550" max="11550" width="14.109375" customWidth="1"/>
    <col min="11551" max="11559" width="13.88671875" customWidth="1"/>
    <col min="11560" max="11560" width="14" customWidth="1"/>
    <col min="11561" max="11561" width="13.88671875" customWidth="1"/>
    <col min="11562" max="11562" width="15.5546875" customWidth="1"/>
    <col min="11563" max="11563" width="15.88671875" customWidth="1"/>
    <col min="11564" max="11565" width="14.109375" customWidth="1"/>
    <col min="11781" max="11781" width="48.33203125" customWidth="1"/>
    <col min="11782" max="11782" width="18.6640625" customWidth="1"/>
    <col min="11783" max="11783" width="14.88671875" customWidth="1"/>
    <col min="11784" max="11785" width="12.33203125" customWidth="1"/>
    <col min="11786" max="11787" width="14.109375" customWidth="1"/>
    <col min="11788" max="11788" width="14" customWidth="1"/>
    <col min="11789" max="11789" width="12.33203125" customWidth="1"/>
    <col min="11790" max="11790" width="14.109375" customWidth="1"/>
    <col min="11791" max="11801" width="12.33203125" customWidth="1"/>
    <col min="11802" max="11803" width="13.6640625" customWidth="1"/>
    <col min="11804" max="11805" width="12.33203125" customWidth="1"/>
    <col min="11806" max="11806" width="14.109375" customWidth="1"/>
    <col min="11807" max="11815" width="13.88671875" customWidth="1"/>
    <col min="11816" max="11816" width="14" customWidth="1"/>
    <col min="11817" max="11817" width="13.88671875" customWidth="1"/>
    <col min="11818" max="11818" width="15.5546875" customWidth="1"/>
    <col min="11819" max="11819" width="15.88671875" customWidth="1"/>
    <col min="11820" max="11821" width="14.109375" customWidth="1"/>
    <col min="12037" max="12037" width="48.33203125" customWidth="1"/>
    <col min="12038" max="12038" width="18.6640625" customWidth="1"/>
    <col min="12039" max="12039" width="14.88671875" customWidth="1"/>
    <col min="12040" max="12041" width="12.33203125" customWidth="1"/>
    <col min="12042" max="12043" width="14.109375" customWidth="1"/>
    <col min="12044" max="12044" width="14" customWidth="1"/>
    <col min="12045" max="12045" width="12.33203125" customWidth="1"/>
    <col min="12046" max="12046" width="14.109375" customWidth="1"/>
    <col min="12047" max="12057" width="12.33203125" customWidth="1"/>
    <col min="12058" max="12059" width="13.6640625" customWidth="1"/>
    <col min="12060" max="12061" width="12.33203125" customWidth="1"/>
    <col min="12062" max="12062" width="14.109375" customWidth="1"/>
    <col min="12063" max="12071" width="13.88671875" customWidth="1"/>
    <col min="12072" max="12072" width="14" customWidth="1"/>
    <col min="12073" max="12073" width="13.88671875" customWidth="1"/>
    <col min="12074" max="12074" width="15.5546875" customWidth="1"/>
    <col min="12075" max="12075" width="15.88671875" customWidth="1"/>
    <col min="12076" max="12077" width="14.109375" customWidth="1"/>
    <col min="12293" max="12293" width="48.33203125" customWidth="1"/>
    <col min="12294" max="12294" width="18.6640625" customWidth="1"/>
    <col min="12295" max="12295" width="14.88671875" customWidth="1"/>
    <col min="12296" max="12297" width="12.33203125" customWidth="1"/>
    <col min="12298" max="12299" width="14.109375" customWidth="1"/>
    <col min="12300" max="12300" width="14" customWidth="1"/>
    <col min="12301" max="12301" width="12.33203125" customWidth="1"/>
    <col min="12302" max="12302" width="14.109375" customWidth="1"/>
    <col min="12303" max="12313" width="12.33203125" customWidth="1"/>
    <col min="12314" max="12315" width="13.6640625" customWidth="1"/>
    <col min="12316" max="12317" width="12.33203125" customWidth="1"/>
    <col min="12318" max="12318" width="14.109375" customWidth="1"/>
    <col min="12319" max="12327" width="13.88671875" customWidth="1"/>
    <col min="12328" max="12328" width="14" customWidth="1"/>
    <col min="12329" max="12329" width="13.88671875" customWidth="1"/>
    <col min="12330" max="12330" width="15.5546875" customWidth="1"/>
    <col min="12331" max="12331" width="15.88671875" customWidth="1"/>
    <col min="12332" max="12333" width="14.109375" customWidth="1"/>
    <col min="12549" max="12549" width="48.33203125" customWidth="1"/>
    <col min="12550" max="12550" width="18.6640625" customWidth="1"/>
    <col min="12551" max="12551" width="14.88671875" customWidth="1"/>
    <col min="12552" max="12553" width="12.33203125" customWidth="1"/>
    <col min="12554" max="12555" width="14.109375" customWidth="1"/>
    <col min="12556" max="12556" width="14" customWidth="1"/>
    <col min="12557" max="12557" width="12.33203125" customWidth="1"/>
    <col min="12558" max="12558" width="14.109375" customWidth="1"/>
    <col min="12559" max="12569" width="12.33203125" customWidth="1"/>
    <col min="12570" max="12571" width="13.6640625" customWidth="1"/>
    <col min="12572" max="12573" width="12.33203125" customWidth="1"/>
    <col min="12574" max="12574" width="14.109375" customWidth="1"/>
    <col min="12575" max="12583" width="13.88671875" customWidth="1"/>
    <col min="12584" max="12584" width="14" customWidth="1"/>
    <col min="12585" max="12585" width="13.88671875" customWidth="1"/>
    <col min="12586" max="12586" width="15.5546875" customWidth="1"/>
    <col min="12587" max="12587" width="15.88671875" customWidth="1"/>
    <col min="12588" max="12589" width="14.109375" customWidth="1"/>
    <col min="12805" max="12805" width="48.33203125" customWidth="1"/>
    <col min="12806" max="12806" width="18.6640625" customWidth="1"/>
    <col min="12807" max="12807" width="14.88671875" customWidth="1"/>
    <col min="12808" max="12809" width="12.33203125" customWidth="1"/>
    <col min="12810" max="12811" width="14.109375" customWidth="1"/>
    <col min="12812" max="12812" width="14" customWidth="1"/>
    <col min="12813" max="12813" width="12.33203125" customWidth="1"/>
    <col min="12814" max="12814" width="14.109375" customWidth="1"/>
    <col min="12815" max="12825" width="12.33203125" customWidth="1"/>
    <col min="12826" max="12827" width="13.6640625" customWidth="1"/>
    <col min="12828" max="12829" width="12.33203125" customWidth="1"/>
    <col min="12830" max="12830" width="14.109375" customWidth="1"/>
    <col min="12831" max="12839" width="13.88671875" customWidth="1"/>
    <col min="12840" max="12840" width="14" customWidth="1"/>
    <col min="12841" max="12841" width="13.88671875" customWidth="1"/>
    <col min="12842" max="12842" width="15.5546875" customWidth="1"/>
    <col min="12843" max="12843" width="15.88671875" customWidth="1"/>
    <col min="12844" max="12845" width="14.109375" customWidth="1"/>
    <col min="13061" max="13061" width="48.33203125" customWidth="1"/>
    <col min="13062" max="13062" width="18.6640625" customWidth="1"/>
    <col min="13063" max="13063" width="14.88671875" customWidth="1"/>
    <col min="13064" max="13065" width="12.33203125" customWidth="1"/>
    <col min="13066" max="13067" width="14.109375" customWidth="1"/>
    <col min="13068" max="13068" width="14" customWidth="1"/>
    <col min="13069" max="13069" width="12.33203125" customWidth="1"/>
    <col min="13070" max="13070" width="14.109375" customWidth="1"/>
    <col min="13071" max="13081" width="12.33203125" customWidth="1"/>
    <col min="13082" max="13083" width="13.6640625" customWidth="1"/>
    <col min="13084" max="13085" width="12.33203125" customWidth="1"/>
    <col min="13086" max="13086" width="14.109375" customWidth="1"/>
    <col min="13087" max="13095" width="13.88671875" customWidth="1"/>
    <col min="13096" max="13096" width="14" customWidth="1"/>
    <col min="13097" max="13097" width="13.88671875" customWidth="1"/>
    <col min="13098" max="13098" width="15.5546875" customWidth="1"/>
    <col min="13099" max="13099" width="15.88671875" customWidth="1"/>
    <col min="13100" max="13101" width="14.109375" customWidth="1"/>
    <col min="13317" max="13317" width="48.33203125" customWidth="1"/>
    <col min="13318" max="13318" width="18.6640625" customWidth="1"/>
    <col min="13319" max="13319" width="14.88671875" customWidth="1"/>
    <col min="13320" max="13321" width="12.33203125" customWidth="1"/>
    <col min="13322" max="13323" width="14.109375" customWidth="1"/>
    <col min="13324" max="13324" width="14" customWidth="1"/>
    <col min="13325" max="13325" width="12.33203125" customWidth="1"/>
    <col min="13326" max="13326" width="14.109375" customWidth="1"/>
    <col min="13327" max="13337" width="12.33203125" customWidth="1"/>
    <col min="13338" max="13339" width="13.6640625" customWidth="1"/>
    <col min="13340" max="13341" width="12.33203125" customWidth="1"/>
    <col min="13342" max="13342" width="14.109375" customWidth="1"/>
    <col min="13343" max="13351" width="13.88671875" customWidth="1"/>
    <col min="13352" max="13352" width="14" customWidth="1"/>
    <col min="13353" max="13353" width="13.88671875" customWidth="1"/>
    <col min="13354" max="13354" width="15.5546875" customWidth="1"/>
    <col min="13355" max="13355" width="15.88671875" customWidth="1"/>
    <col min="13356" max="13357" width="14.109375" customWidth="1"/>
    <col min="13573" max="13573" width="48.33203125" customWidth="1"/>
    <col min="13574" max="13574" width="18.6640625" customWidth="1"/>
    <col min="13575" max="13575" width="14.88671875" customWidth="1"/>
    <col min="13576" max="13577" width="12.33203125" customWidth="1"/>
    <col min="13578" max="13579" width="14.109375" customWidth="1"/>
    <col min="13580" max="13580" width="14" customWidth="1"/>
    <col min="13581" max="13581" width="12.33203125" customWidth="1"/>
    <col min="13582" max="13582" width="14.109375" customWidth="1"/>
    <col min="13583" max="13593" width="12.33203125" customWidth="1"/>
    <col min="13594" max="13595" width="13.6640625" customWidth="1"/>
    <col min="13596" max="13597" width="12.33203125" customWidth="1"/>
    <col min="13598" max="13598" width="14.109375" customWidth="1"/>
    <col min="13599" max="13607" width="13.88671875" customWidth="1"/>
    <col min="13608" max="13608" width="14" customWidth="1"/>
    <col min="13609" max="13609" width="13.88671875" customWidth="1"/>
    <col min="13610" max="13610" width="15.5546875" customWidth="1"/>
    <col min="13611" max="13611" width="15.88671875" customWidth="1"/>
    <col min="13612" max="13613" width="14.109375" customWidth="1"/>
    <col min="13829" max="13829" width="48.33203125" customWidth="1"/>
    <col min="13830" max="13830" width="18.6640625" customWidth="1"/>
    <col min="13831" max="13831" width="14.88671875" customWidth="1"/>
    <col min="13832" max="13833" width="12.33203125" customWidth="1"/>
    <col min="13834" max="13835" width="14.109375" customWidth="1"/>
    <col min="13836" max="13836" width="14" customWidth="1"/>
    <col min="13837" max="13837" width="12.33203125" customWidth="1"/>
    <col min="13838" max="13838" width="14.109375" customWidth="1"/>
    <col min="13839" max="13849" width="12.33203125" customWidth="1"/>
    <col min="13850" max="13851" width="13.6640625" customWidth="1"/>
    <col min="13852" max="13853" width="12.33203125" customWidth="1"/>
    <col min="13854" max="13854" width="14.109375" customWidth="1"/>
    <col min="13855" max="13863" width="13.88671875" customWidth="1"/>
    <col min="13864" max="13864" width="14" customWidth="1"/>
    <col min="13865" max="13865" width="13.88671875" customWidth="1"/>
    <col min="13866" max="13866" width="15.5546875" customWidth="1"/>
    <col min="13867" max="13867" width="15.88671875" customWidth="1"/>
    <col min="13868" max="13869" width="14.109375" customWidth="1"/>
    <col min="14085" max="14085" width="48.33203125" customWidth="1"/>
    <col min="14086" max="14086" width="18.6640625" customWidth="1"/>
    <col min="14087" max="14087" width="14.88671875" customWidth="1"/>
    <col min="14088" max="14089" width="12.33203125" customWidth="1"/>
    <col min="14090" max="14091" width="14.109375" customWidth="1"/>
    <col min="14092" max="14092" width="14" customWidth="1"/>
    <col min="14093" max="14093" width="12.33203125" customWidth="1"/>
    <col min="14094" max="14094" width="14.109375" customWidth="1"/>
    <col min="14095" max="14105" width="12.33203125" customWidth="1"/>
    <col min="14106" max="14107" width="13.6640625" customWidth="1"/>
    <col min="14108" max="14109" width="12.33203125" customWidth="1"/>
    <col min="14110" max="14110" width="14.109375" customWidth="1"/>
    <col min="14111" max="14119" width="13.88671875" customWidth="1"/>
    <col min="14120" max="14120" width="14" customWidth="1"/>
    <col min="14121" max="14121" width="13.88671875" customWidth="1"/>
    <col min="14122" max="14122" width="15.5546875" customWidth="1"/>
    <col min="14123" max="14123" width="15.88671875" customWidth="1"/>
    <col min="14124" max="14125" width="14.109375" customWidth="1"/>
    <col min="14341" max="14341" width="48.33203125" customWidth="1"/>
    <col min="14342" max="14342" width="18.6640625" customWidth="1"/>
    <col min="14343" max="14343" width="14.88671875" customWidth="1"/>
    <col min="14344" max="14345" width="12.33203125" customWidth="1"/>
    <col min="14346" max="14347" width="14.109375" customWidth="1"/>
    <col min="14348" max="14348" width="14" customWidth="1"/>
    <col min="14349" max="14349" width="12.33203125" customWidth="1"/>
    <col min="14350" max="14350" width="14.109375" customWidth="1"/>
    <col min="14351" max="14361" width="12.33203125" customWidth="1"/>
    <col min="14362" max="14363" width="13.6640625" customWidth="1"/>
    <col min="14364" max="14365" width="12.33203125" customWidth="1"/>
    <col min="14366" max="14366" width="14.109375" customWidth="1"/>
    <col min="14367" max="14375" width="13.88671875" customWidth="1"/>
    <col min="14376" max="14376" width="14" customWidth="1"/>
    <col min="14377" max="14377" width="13.88671875" customWidth="1"/>
    <col min="14378" max="14378" width="15.5546875" customWidth="1"/>
    <col min="14379" max="14379" width="15.88671875" customWidth="1"/>
    <col min="14380" max="14381" width="14.109375" customWidth="1"/>
    <col min="14597" max="14597" width="48.33203125" customWidth="1"/>
    <col min="14598" max="14598" width="18.6640625" customWidth="1"/>
    <col min="14599" max="14599" width="14.88671875" customWidth="1"/>
    <col min="14600" max="14601" width="12.33203125" customWidth="1"/>
    <col min="14602" max="14603" width="14.109375" customWidth="1"/>
    <col min="14604" max="14604" width="14" customWidth="1"/>
    <col min="14605" max="14605" width="12.33203125" customWidth="1"/>
    <col min="14606" max="14606" width="14.109375" customWidth="1"/>
    <col min="14607" max="14617" width="12.33203125" customWidth="1"/>
    <col min="14618" max="14619" width="13.6640625" customWidth="1"/>
    <col min="14620" max="14621" width="12.33203125" customWidth="1"/>
    <col min="14622" max="14622" width="14.109375" customWidth="1"/>
    <col min="14623" max="14631" width="13.88671875" customWidth="1"/>
    <col min="14632" max="14632" width="14" customWidth="1"/>
    <col min="14633" max="14633" width="13.88671875" customWidth="1"/>
    <col min="14634" max="14634" width="15.5546875" customWidth="1"/>
    <col min="14635" max="14635" width="15.88671875" customWidth="1"/>
    <col min="14636" max="14637" width="14.109375" customWidth="1"/>
    <col min="14853" max="14853" width="48.33203125" customWidth="1"/>
    <col min="14854" max="14854" width="18.6640625" customWidth="1"/>
    <col min="14855" max="14855" width="14.88671875" customWidth="1"/>
    <col min="14856" max="14857" width="12.33203125" customWidth="1"/>
    <col min="14858" max="14859" width="14.109375" customWidth="1"/>
    <col min="14860" max="14860" width="14" customWidth="1"/>
    <col min="14861" max="14861" width="12.33203125" customWidth="1"/>
    <col min="14862" max="14862" width="14.109375" customWidth="1"/>
    <col min="14863" max="14873" width="12.33203125" customWidth="1"/>
    <col min="14874" max="14875" width="13.6640625" customWidth="1"/>
    <col min="14876" max="14877" width="12.33203125" customWidth="1"/>
    <col min="14878" max="14878" width="14.109375" customWidth="1"/>
    <col min="14879" max="14887" width="13.88671875" customWidth="1"/>
    <col min="14888" max="14888" width="14" customWidth="1"/>
    <col min="14889" max="14889" width="13.88671875" customWidth="1"/>
    <col min="14890" max="14890" width="15.5546875" customWidth="1"/>
    <col min="14891" max="14891" width="15.88671875" customWidth="1"/>
    <col min="14892" max="14893" width="14.109375" customWidth="1"/>
    <col min="15109" max="15109" width="48.33203125" customWidth="1"/>
    <col min="15110" max="15110" width="18.6640625" customWidth="1"/>
    <col min="15111" max="15111" width="14.88671875" customWidth="1"/>
    <col min="15112" max="15113" width="12.33203125" customWidth="1"/>
    <col min="15114" max="15115" width="14.109375" customWidth="1"/>
    <col min="15116" max="15116" width="14" customWidth="1"/>
    <col min="15117" max="15117" width="12.33203125" customWidth="1"/>
    <col min="15118" max="15118" width="14.109375" customWidth="1"/>
    <col min="15119" max="15129" width="12.33203125" customWidth="1"/>
    <col min="15130" max="15131" width="13.6640625" customWidth="1"/>
    <col min="15132" max="15133" width="12.33203125" customWidth="1"/>
    <col min="15134" max="15134" width="14.109375" customWidth="1"/>
    <col min="15135" max="15143" width="13.88671875" customWidth="1"/>
    <col min="15144" max="15144" width="14" customWidth="1"/>
    <col min="15145" max="15145" width="13.88671875" customWidth="1"/>
    <col min="15146" max="15146" width="15.5546875" customWidth="1"/>
    <col min="15147" max="15147" width="15.88671875" customWidth="1"/>
    <col min="15148" max="15149" width="14.109375" customWidth="1"/>
    <col min="15365" max="15365" width="48.33203125" customWidth="1"/>
    <col min="15366" max="15366" width="18.6640625" customWidth="1"/>
    <col min="15367" max="15367" width="14.88671875" customWidth="1"/>
    <col min="15368" max="15369" width="12.33203125" customWidth="1"/>
    <col min="15370" max="15371" width="14.109375" customWidth="1"/>
    <col min="15372" max="15372" width="14" customWidth="1"/>
    <col min="15373" max="15373" width="12.33203125" customWidth="1"/>
    <col min="15374" max="15374" width="14.109375" customWidth="1"/>
    <col min="15375" max="15385" width="12.33203125" customWidth="1"/>
    <col min="15386" max="15387" width="13.6640625" customWidth="1"/>
    <col min="15388" max="15389" width="12.33203125" customWidth="1"/>
    <col min="15390" max="15390" width="14.109375" customWidth="1"/>
    <col min="15391" max="15399" width="13.88671875" customWidth="1"/>
    <col min="15400" max="15400" width="14" customWidth="1"/>
    <col min="15401" max="15401" width="13.88671875" customWidth="1"/>
    <col min="15402" max="15402" width="15.5546875" customWidth="1"/>
    <col min="15403" max="15403" width="15.88671875" customWidth="1"/>
    <col min="15404" max="15405" width="14.109375" customWidth="1"/>
    <col min="15621" max="15621" width="48.33203125" customWidth="1"/>
    <col min="15622" max="15622" width="18.6640625" customWidth="1"/>
    <col min="15623" max="15623" width="14.88671875" customWidth="1"/>
    <col min="15624" max="15625" width="12.33203125" customWidth="1"/>
    <col min="15626" max="15627" width="14.109375" customWidth="1"/>
    <col min="15628" max="15628" width="14" customWidth="1"/>
    <col min="15629" max="15629" width="12.33203125" customWidth="1"/>
    <col min="15630" max="15630" width="14.109375" customWidth="1"/>
    <col min="15631" max="15641" width="12.33203125" customWidth="1"/>
    <col min="15642" max="15643" width="13.6640625" customWidth="1"/>
    <col min="15644" max="15645" width="12.33203125" customWidth="1"/>
    <col min="15646" max="15646" width="14.109375" customWidth="1"/>
    <col min="15647" max="15655" width="13.88671875" customWidth="1"/>
    <col min="15656" max="15656" width="14" customWidth="1"/>
    <col min="15657" max="15657" width="13.88671875" customWidth="1"/>
    <col min="15658" max="15658" width="15.5546875" customWidth="1"/>
    <col min="15659" max="15659" width="15.88671875" customWidth="1"/>
    <col min="15660" max="15661" width="14.109375" customWidth="1"/>
    <col min="15877" max="15877" width="48.33203125" customWidth="1"/>
    <col min="15878" max="15878" width="18.6640625" customWidth="1"/>
    <col min="15879" max="15879" width="14.88671875" customWidth="1"/>
    <col min="15880" max="15881" width="12.33203125" customWidth="1"/>
    <col min="15882" max="15883" width="14.109375" customWidth="1"/>
    <col min="15884" max="15884" width="14" customWidth="1"/>
    <col min="15885" max="15885" width="12.33203125" customWidth="1"/>
    <col min="15886" max="15886" width="14.109375" customWidth="1"/>
    <col min="15887" max="15897" width="12.33203125" customWidth="1"/>
    <col min="15898" max="15899" width="13.6640625" customWidth="1"/>
    <col min="15900" max="15901" width="12.33203125" customWidth="1"/>
    <col min="15902" max="15902" width="14.109375" customWidth="1"/>
    <col min="15903" max="15911" width="13.88671875" customWidth="1"/>
    <col min="15912" max="15912" width="14" customWidth="1"/>
    <col min="15913" max="15913" width="13.88671875" customWidth="1"/>
    <col min="15914" max="15914" width="15.5546875" customWidth="1"/>
    <col min="15915" max="15915" width="15.88671875" customWidth="1"/>
    <col min="15916" max="15917" width="14.109375" customWidth="1"/>
    <col min="16133" max="16133" width="48.33203125" customWidth="1"/>
    <col min="16134" max="16134" width="18.6640625" customWidth="1"/>
    <col min="16135" max="16135" width="14.88671875" customWidth="1"/>
    <col min="16136" max="16137" width="12.33203125" customWidth="1"/>
    <col min="16138" max="16139" width="14.109375" customWidth="1"/>
    <col min="16140" max="16140" width="14" customWidth="1"/>
    <col min="16141" max="16141" width="12.33203125" customWidth="1"/>
    <col min="16142" max="16142" width="14.109375" customWidth="1"/>
    <col min="16143" max="16153" width="12.33203125" customWidth="1"/>
    <col min="16154" max="16155" width="13.6640625" customWidth="1"/>
    <col min="16156" max="16157" width="12.33203125" customWidth="1"/>
    <col min="16158" max="16158" width="14.109375" customWidth="1"/>
    <col min="16159" max="16167" width="13.88671875" customWidth="1"/>
    <col min="16168" max="16168" width="14" customWidth="1"/>
    <col min="16169" max="16169" width="13.88671875" customWidth="1"/>
    <col min="16170" max="16170" width="15.5546875" customWidth="1"/>
    <col min="16171" max="16171" width="15.88671875" customWidth="1"/>
    <col min="16172" max="16173" width="14.109375" customWidth="1"/>
  </cols>
  <sheetData>
    <row r="1" spans="1:45" ht="15.6" x14ac:dyDescent="0.3">
      <c r="A1" s="1" t="s">
        <v>100</v>
      </c>
      <c r="H1" s="211"/>
      <c r="I1" s="211"/>
      <c r="J1" s="211"/>
      <c r="K1" s="211"/>
      <c r="L1" s="211"/>
    </row>
    <row r="2" spans="1:45" ht="15.6" x14ac:dyDescent="0.3">
      <c r="A2" s="218" t="s">
        <v>119</v>
      </c>
      <c r="H2" s="211"/>
      <c r="I2" s="211"/>
      <c r="J2" s="211"/>
      <c r="K2" s="211"/>
      <c r="L2" s="211"/>
    </row>
    <row r="3" spans="1:45" ht="16.2" thickBot="1" x14ac:dyDescent="0.35">
      <c r="A3" s="2" t="s">
        <v>0</v>
      </c>
      <c r="H3" s="211"/>
      <c r="I3" s="211"/>
      <c r="J3" s="211"/>
      <c r="K3" s="211"/>
      <c r="L3" s="211"/>
    </row>
    <row r="4" spans="1:45" ht="16.2" thickBot="1" x14ac:dyDescent="0.35">
      <c r="A4" s="2"/>
      <c r="B4" s="2"/>
      <c r="C4" s="2"/>
      <c r="D4" s="3"/>
      <c r="E4" s="3"/>
      <c r="H4" s="3"/>
      <c r="I4" s="3"/>
      <c r="J4" s="3"/>
      <c r="K4" s="3"/>
      <c r="L4" s="3"/>
      <c r="V4" s="246" t="s">
        <v>118</v>
      </c>
      <c r="W4" s="239"/>
      <c r="X4" s="246" t="s">
        <v>112</v>
      </c>
      <c r="Y4" s="239"/>
      <c r="Z4" s="239" t="s">
        <v>114</v>
      </c>
      <c r="AA4" s="239"/>
      <c r="AB4" s="239" t="s">
        <v>130</v>
      </c>
      <c r="AC4" s="240"/>
      <c r="AD4" s="239" t="s">
        <v>129</v>
      </c>
      <c r="AE4" s="240"/>
      <c r="AF4" s="239" t="s">
        <v>128</v>
      </c>
      <c r="AG4" s="240"/>
      <c r="AH4" s="239" t="s">
        <v>127</v>
      </c>
      <c r="AI4" s="240"/>
      <c r="AJ4" s="239" t="s">
        <v>126</v>
      </c>
      <c r="AK4" s="240"/>
      <c r="AL4" s="219"/>
      <c r="AM4" s="219"/>
      <c r="AQ4" s="4"/>
    </row>
    <row r="5" spans="1:45" ht="15" thickBot="1" x14ac:dyDescent="0.35">
      <c r="N5" s="253" t="s">
        <v>1</v>
      </c>
      <c r="O5" s="253"/>
      <c r="P5" s="210"/>
      <c r="Q5" s="210"/>
      <c r="R5" s="210"/>
      <c r="S5" s="5"/>
      <c r="T5" s="235" t="s">
        <v>2</v>
      </c>
      <c r="U5" s="236"/>
      <c r="V5" s="241" t="s">
        <v>3</v>
      </c>
      <c r="W5" s="242"/>
      <c r="X5" s="241" t="s">
        <v>4</v>
      </c>
      <c r="Y5" s="242"/>
      <c r="Z5" s="241" t="s">
        <v>5</v>
      </c>
      <c r="AA5" s="242"/>
      <c r="AB5" s="241" t="s">
        <v>6</v>
      </c>
      <c r="AC5" s="242"/>
      <c r="AD5" s="241" t="s">
        <v>7</v>
      </c>
      <c r="AE5" s="242"/>
      <c r="AF5" s="241" t="s">
        <v>8</v>
      </c>
      <c r="AG5" s="242"/>
      <c r="AH5" s="241" t="s">
        <v>120</v>
      </c>
      <c r="AI5" s="242"/>
      <c r="AJ5" s="241" t="s">
        <v>121</v>
      </c>
      <c r="AK5" s="242"/>
      <c r="AL5" s="235" t="s">
        <v>122</v>
      </c>
      <c r="AM5" s="236"/>
      <c r="AN5" s="235" t="s">
        <v>123</v>
      </c>
      <c r="AO5" s="236"/>
      <c r="AP5" s="235" t="s">
        <v>124</v>
      </c>
      <c r="AQ5" s="236"/>
      <c r="AR5" s="235" t="s">
        <v>125</v>
      </c>
      <c r="AS5" s="236"/>
    </row>
    <row r="6" spans="1:45" ht="15" thickBot="1" x14ac:dyDescent="0.35">
      <c r="A6" s="6"/>
      <c r="B6" s="247"/>
      <c r="C6" s="247"/>
      <c r="D6" s="248" t="s">
        <v>9</v>
      </c>
      <c r="E6" s="249"/>
      <c r="F6" s="248" t="s">
        <v>10</v>
      </c>
      <c r="G6" s="249"/>
      <c r="H6" s="250" t="s">
        <v>11</v>
      </c>
      <c r="I6" s="249"/>
      <c r="J6" s="248" t="s">
        <v>12</v>
      </c>
      <c r="K6" s="249"/>
      <c r="L6" s="248" t="s">
        <v>13</v>
      </c>
      <c r="M6" s="249"/>
      <c r="N6" s="248" t="s">
        <v>14</v>
      </c>
      <c r="O6" s="249"/>
      <c r="P6" s="248" t="s">
        <v>101</v>
      </c>
      <c r="Q6" s="249"/>
      <c r="R6" s="248" t="s">
        <v>108</v>
      </c>
      <c r="S6" s="249"/>
      <c r="T6" s="237" t="s">
        <v>109</v>
      </c>
      <c r="U6" s="238"/>
      <c r="V6" s="243" t="s">
        <v>110</v>
      </c>
      <c r="W6" s="245"/>
      <c r="X6" s="243" t="s">
        <v>111</v>
      </c>
      <c r="Y6" s="245"/>
      <c r="Z6" s="243" t="s">
        <v>113</v>
      </c>
      <c r="AA6" s="245"/>
      <c r="AB6" s="243" t="s">
        <v>115</v>
      </c>
      <c r="AC6" s="245"/>
      <c r="AD6" s="243" t="s">
        <v>116</v>
      </c>
      <c r="AE6" s="245"/>
      <c r="AF6" s="243" t="s">
        <v>117</v>
      </c>
      <c r="AG6" s="244"/>
      <c r="AH6" s="243" t="s">
        <v>15</v>
      </c>
      <c r="AI6" s="244"/>
      <c r="AJ6" s="243" t="s">
        <v>39</v>
      </c>
      <c r="AK6" s="244"/>
      <c r="AL6" s="237" t="s">
        <v>109</v>
      </c>
      <c r="AM6" s="238"/>
      <c r="AN6" s="237" t="s">
        <v>16</v>
      </c>
      <c r="AO6" s="238"/>
      <c r="AP6" s="248" t="s">
        <v>106</v>
      </c>
      <c r="AQ6" s="249"/>
      <c r="AR6" s="251" t="s">
        <v>107</v>
      </c>
      <c r="AS6" s="252"/>
    </row>
    <row r="7" spans="1:45" ht="15.6" x14ac:dyDescent="0.3">
      <c r="A7" s="7" t="s">
        <v>17</v>
      </c>
      <c r="B7" s="8"/>
      <c r="C7" s="9"/>
      <c r="D7" s="212"/>
      <c r="E7" s="213">
        <f>+'Avg NFA'!F108</f>
        <v>45675.905890909089</v>
      </c>
      <c r="F7" s="10"/>
      <c r="G7" s="11">
        <f>+'Avg NFA'!G108</f>
        <v>113073.24258327272</v>
      </c>
      <c r="H7" s="12"/>
      <c r="I7" s="11">
        <f>+'Avg NFA'!H108</f>
        <v>150267.18914024727</v>
      </c>
      <c r="J7" s="10"/>
      <c r="K7" s="11"/>
      <c r="L7" s="10"/>
      <c r="M7" s="11"/>
      <c r="N7" s="10"/>
      <c r="O7" s="11"/>
      <c r="P7" s="10"/>
      <c r="Q7" s="11"/>
      <c r="R7" s="10"/>
      <c r="S7" s="11"/>
      <c r="T7" s="13"/>
      <c r="U7" s="14">
        <f>+S7</f>
        <v>0</v>
      </c>
      <c r="V7" s="15"/>
      <c r="W7" s="16">
        <f>'Approved 2012 Capital'!D17</f>
        <v>76440</v>
      </c>
      <c r="X7" s="15"/>
      <c r="Y7" s="16">
        <v>76440</v>
      </c>
      <c r="Z7" s="15"/>
      <c r="AA7" s="16">
        <v>76440</v>
      </c>
      <c r="AB7" s="15"/>
      <c r="AC7" s="16">
        <v>76440</v>
      </c>
      <c r="AD7" s="15"/>
      <c r="AE7" s="16">
        <v>76440</v>
      </c>
      <c r="AF7" s="15"/>
      <c r="AG7" s="16">
        <v>76440</v>
      </c>
      <c r="AH7" s="15"/>
      <c r="AI7" s="16">
        <v>76440</v>
      </c>
      <c r="AJ7" s="15"/>
      <c r="AK7" s="16">
        <v>0</v>
      </c>
      <c r="AL7" s="13"/>
      <c r="AM7" s="14">
        <f>+AK7</f>
        <v>0</v>
      </c>
      <c r="AN7" s="17"/>
      <c r="AO7" s="14">
        <f>+U7-AM7</f>
        <v>0</v>
      </c>
      <c r="AP7" s="10"/>
      <c r="AQ7" s="11">
        <v>0</v>
      </c>
      <c r="AR7" s="18"/>
      <c r="AS7" s="19">
        <f>+AO7+AQ7</f>
        <v>0</v>
      </c>
    </row>
    <row r="8" spans="1:45" ht="15.6" x14ac:dyDescent="0.3">
      <c r="A8" s="7" t="s">
        <v>18</v>
      </c>
      <c r="B8" s="20"/>
      <c r="C8" s="21"/>
      <c r="D8" s="30">
        <v>11661.856332703215</v>
      </c>
      <c r="E8" s="133"/>
      <c r="F8" s="22">
        <v>18140.665406427222</v>
      </c>
      <c r="G8" s="23"/>
      <c r="H8" s="24">
        <v>23467.686200378073</v>
      </c>
      <c r="I8" s="23"/>
      <c r="J8" s="24"/>
      <c r="K8" s="23"/>
      <c r="L8" s="24"/>
      <c r="M8" s="23"/>
      <c r="N8" s="24"/>
      <c r="O8" s="23"/>
      <c r="P8" s="24"/>
      <c r="Q8" s="23"/>
      <c r="R8" s="24"/>
      <c r="S8" s="23"/>
      <c r="T8" s="25">
        <f>SUM(D8:S8)</f>
        <v>53270.207939508517</v>
      </c>
      <c r="U8" s="26"/>
      <c r="V8" s="27">
        <v>110000</v>
      </c>
      <c r="W8" s="28"/>
      <c r="X8" s="27">
        <v>110000</v>
      </c>
      <c r="Y8" s="28"/>
      <c r="Z8" s="27">
        <v>110000</v>
      </c>
      <c r="AA8" s="28"/>
      <c r="AB8" s="27">
        <v>110000</v>
      </c>
      <c r="AC8" s="28"/>
      <c r="AD8" s="27">
        <v>110000</v>
      </c>
      <c r="AE8" s="28"/>
      <c r="AF8" s="27">
        <v>110000</v>
      </c>
      <c r="AG8" s="28"/>
      <c r="AH8" s="27">
        <v>110000</v>
      </c>
      <c r="AI8" s="28"/>
      <c r="AJ8" s="27">
        <v>0</v>
      </c>
      <c r="AK8" s="28"/>
      <c r="AL8" s="25">
        <f>SUM(V8:AK8)</f>
        <v>770000</v>
      </c>
      <c r="AM8" s="26"/>
      <c r="AN8" s="29">
        <f>+T8-AL8</f>
        <v>-716729.79206049151</v>
      </c>
      <c r="AO8" s="26"/>
      <c r="AP8" s="30">
        <v>0</v>
      </c>
      <c r="AQ8" s="23"/>
      <c r="AR8" s="31">
        <f>+AN8+AP8</f>
        <v>-716729.79206049151</v>
      </c>
      <c r="AS8" s="32"/>
    </row>
    <row r="9" spans="1:45" ht="15.6" x14ac:dyDescent="0.3">
      <c r="A9" s="7" t="s">
        <v>19</v>
      </c>
      <c r="B9" s="33"/>
      <c r="C9" s="34"/>
      <c r="D9" s="214">
        <v>0.13500000000000001</v>
      </c>
      <c r="E9" s="215">
        <f>D8*D9</f>
        <v>1574.3506049149341</v>
      </c>
      <c r="F9" s="35">
        <v>0.13500000000000001</v>
      </c>
      <c r="G9" s="36">
        <f>F8*F9</f>
        <v>2448.9898298676753</v>
      </c>
      <c r="H9" s="35">
        <v>0.13500000000000001</v>
      </c>
      <c r="I9" s="36">
        <f>H8*H9</f>
        <v>3168.1376370510402</v>
      </c>
      <c r="J9" s="35">
        <v>0.13500000000000001</v>
      </c>
      <c r="K9" s="36">
        <f>J8*J9</f>
        <v>0</v>
      </c>
      <c r="L9" s="35">
        <v>0.13500000000000001</v>
      </c>
      <c r="M9" s="36">
        <f>L8*L9</f>
        <v>0</v>
      </c>
      <c r="N9" s="35">
        <v>0.13500000000000001</v>
      </c>
      <c r="O9" s="36">
        <f>N8*N9</f>
        <v>0</v>
      </c>
      <c r="P9" s="35">
        <v>0.13500000000000001</v>
      </c>
      <c r="Q9" s="36">
        <f>P8*P9</f>
        <v>0</v>
      </c>
      <c r="R9" s="35">
        <v>0.13500000000000001</v>
      </c>
      <c r="S9" s="36">
        <f>R8*R9</f>
        <v>0</v>
      </c>
      <c r="T9" s="37">
        <v>0.13500000000000001</v>
      </c>
      <c r="U9" s="38">
        <f>T8*T9</f>
        <v>7191.4780718336506</v>
      </c>
      <c r="V9" s="39">
        <v>0.13500000000000001</v>
      </c>
      <c r="W9" s="40">
        <f>+V8*V9</f>
        <v>14850.000000000002</v>
      </c>
      <c r="X9" s="39">
        <v>0.13500000000000001</v>
      </c>
      <c r="Y9" s="40">
        <f>+X8*X9</f>
        <v>14850.000000000002</v>
      </c>
      <c r="Z9" s="39">
        <v>0.13500000000000001</v>
      </c>
      <c r="AA9" s="40">
        <f>+Z8*Z9</f>
        <v>14850.000000000002</v>
      </c>
      <c r="AB9" s="39">
        <v>0.13500000000000001</v>
      </c>
      <c r="AC9" s="40">
        <f>+AB8*AB9</f>
        <v>14850.000000000002</v>
      </c>
      <c r="AD9" s="39">
        <v>0.13500000000000001</v>
      </c>
      <c r="AE9" s="40">
        <f>+AD8*AD9</f>
        <v>14850.000000000002</v>
      </c>
      <c r="AF9" s="39">
        <v>0.13500000000000001</v>
      </c>
      <c r="AG9" s="40">
        <f>+AF8*AF9</f>
        <v>14850.000000000002</v>
      </c>
      <c r="AH9" s="39">
        <v>0.13500000000000001</v>
      </c>
      <c r="AI9" s="40">
        <f>+AH8*AH9</f>
        <v>14850.000000000002</v>
      </c>
      <c r="AJ9" s="39">
        <v>0.13500000000000001</v>
      </c>
      <c r="AK9" s="40">
        <f>+AJ8*AJ9</f>
        <v>0</v>
      </c>
      <c r="AL9" s="37">
        <v>0.13500000000000001</v>
      </c>
      <c r="AM9" s="38">
        <f>AL8*AL9</f>
        <v>103950</v>
      </c>
      <c r="AN9" s="41">
        <v>0.13500000000000001</v>
      </c>
      <c r="AO9" s="38">
        <f>AN8*AN9</f>
        <v>-96758.521928166359</v>
      </c>
      <c r="AP9" s="35">
        <v>0.12</v>
      </c>
      <c r="AQ9" s="36">
        <f>AP8*AP9</f>
        <v>0</v>
      </c>
      <c r="AR9" s="42">
        <v>0.13500000000000001</v>
      </c>
      <c r="AS9" s="43">
        <f>AR8*AR9</f>
        <v>-96758.521928166359</v>
      </c>
    </row>
    <row r="10" spans="1:45" ht="15.6" x14ac:dyDescent="0.3">
      <c r="A10" s="7" t="s">
        <v>20</v>
      </c>
      <c r="B10" s="21"/>
      <c r="C10" s="34"/>
      <c r="D10" s="78"/>
      <c r="E10" s="107">
        <f>SUM(E7:E9)</f>
        <v>47250.256495824025</v>
      </c>
      <c r="F10" s="7"/>
      <c r="G10" s="44">
        <f>SUM(G7:G9)</f>
        <v>115522.23241314039</v>
      </c>
      <c r="H10" s="3"/>
      <c r="I10" s="44">
        <f>SUM(I7:I9)</f>
        <v>153435.32677729829</v>
      </c>
      <c r="J10" s="7"/>
      <c r="K10" s="44">
        <f>SUM(K7:K9)</f>
        <v>0</v>
      </c>
      <c r="L10" s="7"/>
      <c r="M10" s="44">
        <f>SUM(M7:M9)</f>
        <v>0</v>
      </c>
      <c r="N10" s="7"/>
      <c r="O10" s="44">
        <f>SUM(O7:O9)</f>
        <v>0</v>
      </c>
      <c r="P10" s="7"/>
      <c r="Q10" s="44">
        <f>SUM(Q7:Q9)</f>
        <v>0</v>
      </c>
      <c r="R10" s="7"/>
      <c r="S10" s="44">
        <f>SUM(S7:S9)</f>
        <v>0</v>
      </c>
      <c r="T10" s="45"/>
      <c r="U10" s="46">
        <f>SUM(U7:U9)</f>
        <v>7191.4780718336506</v>
      </c>
      <c r="V10" s="47"/>
      <c r="W10" s="48">
        <f>+W7+W9</f>
        <v>91290</v>
      </c>
      <c r="X10" s="47"/>
      <c r="Y10" s="48">
        <f>+Y7+Y9</f>
        <v>91290</v>
      </c>
      <c r="Z10" s="47"/>
      <c r="AA10" s="48">
        <f>+AA7+AA9</f>
        <v>91290</v>
      </c>
      <c r="AB10" s="47"/>
      <c r="AC10" s="48">
        <f>+AC7+AC9</f>
        <v>91290</v>
      </c>
      <c r="AD10" s="47"/>
      <c r="AE10" s="48">
        <f>+AE7+AE9</f>
        <v>91290</v>
      </c>
      <c r="AF10" s="47"/>
      <c r="AG10" s="48">
        <f>+AG7+AG9</f>
        <v>91290</v>
      </c>
      <c r="AH10" s="47"/>
      <c r="AI10" s="48">
        <f>+AI7+AI9</f>
        <v>91290</v>
      </c>
      <c r="AJ10" s="47"/>
      <c r="AK10" s="48">
        <f>+AK7+AK9</f>
        <v>0</v>
      </c>
      <c r="AL10" s="45"/>
      <c r="AM10" s="46">
        <f>SUM(AM7:AM9)</f>
        <v>103950</v>
      </c>
      <c r="AN10" s="49"/>
      <c r="AO10" s="46">
        <f>SUM(AO7:AO9)</f>
        <v>-96758.521928166359</v>
      </c>
      <c r="AP10" s="7"/>
      <c r="AQ10" s="44">
        <f>SUM(AQ7:AQ9)</f>
        <v>0</v>
      </c>
      <c r="AR10" s="50"/>
      <c r="AS10" s="51">
        <f>SUM(AS7:AS9)</f>
        <v>-96758.521928166359</v>
      </c>
    </row>
    <row r="11" spans="1:45" x14ac:dyDescent="0.3">
      <c r="A11" s="7"/>
      <c r="B11" s="21"/>
      <c r="C11" s="21"/>
      <c r="D11" s="78"/>
      <c r="E11" s="133"/>
      <c r="F11" s="7"/>
      <c r="G11" s="23"/>
      <c r="H11" s="3"/>
      <c r="I11" s="23"/>
      <c r="J11" s="7"/>
      <c r="K11" s="23"/>
      <c r="L11" s="7"/>
      <c r="M11" s="23"/>
      <c r="N11" s="7"/>
      <c r="O11" s="23"/>
      <c r="P11" s="7"/>
      <c r="Q11" s="23"/>
      <c r="R11" s="7"/>
      <c r="S11" s="23"/>
      <c r="T11" s="45"/>
      <c r="U11" s="26"/>
      <c r="V11" s="47"/>
      <c r="W11" s="52"/>
      <c r="X11" s="47"/>
      <c r="Y11" s="52"/>
      <c r="Z11" s="47"/>
      <c r="AA11" s="52"/>
      <c r="AB11" s="47"/>
      <c r="AC11" s="52"/>
      <c r="AD11" s="47"/>
      <c r="AE11" s="52"/>
      <c r="AF11" s="47"/>
      <c r="AG11" s="52"/>
      <c r="AH11" s="47"/>
      <c r="AI11" s="52"/>
      <c r="AJ11" s="47"/>
      <c r="AK11" s="52"/>
      <c r="AL11" s="45"/>
      <c r="AM11" s="26"/>
      <c r="AN11" s="49"/>
      <c r="AO11" s="26"/>
      <c r="AP11" s="7"/>
      <c r="AQ11" s="23"/>
      <c r="AR11" s="50"/>
      <c r="AS11" s="32"/>
    </row>
    <row r="12" spans="1:45" x14ac:dyDescent="0.3">
      <c r="A12" s="7"/>
      <c r="B12" s="21"/>
      <c r="C12" s="21"/>
      <c r="D12" s="78"/>
      <c r="E12" s="133"/>
      <c r="F12" s="7"/>
      <c r="G12" s="23"/>
      <c r="H12" s="3"/>
      <c r="I12" s="23"/>
      <c r="J12" s="7"/>
      <c r="K12" s="23"/>
      <c r="L12" s="7"/>
      <c r="M12" s="23"/>
      <c r="N12" s="7"/>
      <c r="O12" s="23"/>
      <c r="P12" s="7"/>
      <c r="Q12" s="23"/>
      <c r="R12" s="7"/>
      <c r="S12" s="23"/>
      <c r="T12" s="45"/>
      <c r="U12" s="26"/>
      <c r="V12" s="47"/>
      <c r="W12" s="52"/>
      <c r="X12" s="47"/>
      <c r="Y12" s="52"/>
      <c r="Z12" s="47"/>
      <c r="AA12" s="52"/>
      <c r="AB12" s="47"/>
      <c r="AC12" s="52"/>
      <c r="AD12" s="47"/>
      <c r="AE12" s="52"/>
      <c r="AF12" s="47"/>
      <c r="AG12" s="52"/>
      <c r="AH12" s="47"/>
      <c r="AI12" s="52"/>
      <c r="AJ12" s="47"/>
      <c r="AK12" s="52"/>
      <c r="AL12" s="45"/>
      <c r="AM12" s="26"/>
      <c r="AN12" s="49"/>
      <c r="AO12" s="26"/>
      <c r="AP12" s="7"/>
      <c r="AQ12" s="23"/>
      <c r="AR12" s="50"/>
      <c r="AS12" s="32"/>
    </row>
    <row r="13" spans="1:45" x14ac:dyDescent="0.3">
      <c r="A13" s="7" t="s">
        <v>21</v>
      </c>
      <c r="B13" s="8"/>
      <c r="C13" s="34"/>
      <c r="D13" s="212">
        <v>0.04</v>
      </c>
      <c r="E13" s="107">
        <f>E10*D13</f>
        <v>1890.0102598329611</v>
      </c>
      <c r="F13" s="10">
        <v>0.04</v>
      </c>
      <c r="G13" s="44">
        <f>G10*F13</f>
        <v>4620.8892965256155</v>
      </c>
      <c r="H13" s="12">
        <v>0.04</v>
      </c>
      <c r="I13" s="44">
        <f>I10*H13</f>
        <v>6137.4130710919317</v>
      </c>
      <c r="J13" s="10">
        <v>0.04</v>
      </c>
      <c r="K13" s="44">
        <f>K10*J13</f>
        <v>0</v>
      </c>
      <c r="L13" s="10">
        <v>0.04</v>
      </c>
      <c r="M13" s="44">
        <f>M10*L13</f>
        <v>0</v>
      </c>
      <c r="N13" s="10">
        <v>0.04</v>
      </c>
      <c r="O13" s="44">
        <f>O10*N13</f>
        <v>0</v>
      </c>
      <c r="P13" s="10">
        <v>0.04</v>
      </c>
      <c r="Q13" s="44">
        <f>Q10*P13</f>
        <v>0</v>
      </c>
      <c r="R13" s="10">
        <v>0.04</v>
      </c>
      <c r="S13" s="44">
        <f>S10*R13</f>
        <v>0</v>
      </c>
      <c r="T13" s="13"/>
      <c r="U13" s="46">
        <f>E13+G13+I13+K13+M13+O13+Q13+S13</f>
        <v>12648.312627450508</v>
      </c>
      <c r="V13" s="15"/>
      <c r="W13" s="54">
        <v>3651.6</v>
      </c>
      <c r="X13" s="15"/>
      <c r="Y13" s="54">
        <v>3651.6</v>
      </c>
      <c r="Z13" s="15"/>
      <c r="AA13" s="54">
        <v>3651.6</v>
      </c>
      <c r="AB13" s="15"/>
      <c r="AC13" s="54">
        <v>3651.6</v>
      </c>
      <c r="AD13" s="15"/>
      <c r="AE13" s="54">
        <v>3651.6</v>
      </c>
      <c r="AF13" s="15"/>
      <c r="AG13" s="54">
        <v>3651.6</v>
      </c>
      <c r="AH13" s="15"/>
      <c r="AI13" s="54">
        <v>3651.6</v>
      </c>
      <c r="AJ13" s="15"/>
      <c r="AK13" s="54">
        <v>0</v>
      </c>
      <c r="AL13" s="13"/>
      <c r="AM13" s="46">
        <f>W13+Y13+AA13+AC13+AE13+AG13+AI13+AK13</f>
        <v>25561.199999999997</v>
      </c>
      <c r="AN13" s="17"/>
      <c r="AO13" s="46">
        <f>+U13-AM13</f>
        <v>-12912.887372549489</v>
      </c>
      <c r="AP13" s="10">
        <v>0.04</v>
      </c>
      <c r="AQ13" s="44">
        <f>AQ10*AP13</f>
        <v>0</v>
      </c>
      <c r="AR13" s="18"/>
      <c r="AS13" s="51">
        <f>+AQ13+AO13</f>
        <v>-12912.887372549489</v>
      </c>
    </row>
    <row r="14" spans="1:45" ht="15.6" x14ac:dyDescent="0.3">
      <c r="A14" s="7" t="s">
        <v>22</v>
      </c>
      <c r="B14" s="55"/>
      <c r="C14" s="34"/>
      <c r="D14" s="216">
        <v>0.56000000000000005</v>
      </c>
      <c r="E14" s="107">
        <f>E10*D14</f>
        <v>26460.143637661458</v>
      </c>
      <c r="F14" s="56">
        <v>0.56000000000000005</v>
      </c>
      <c r="G14" s="44">
        <f>G10*F14</f>
        <v>64692.450151358622</v>
      </c>
      <c r="H14" s="57">
        <v>0.56000000000000005</v>
      </c>
      <c r="I14" s="44">
        <f>I10*H14</f>
        <v>85923.782995287052</v>
      </c>
      <c r="J14" s="56">
        <v>0.56000000000000005</v>
      </c>
      <c r="K14" s="44">
        <f>K10*J14</f>
        <v>0</v>
      </c>
      <c r="L14" s="56">
        <v>0.56000000000000005</v>
      </c>
      <c r="M14" s="44">
        <f>M10*L14</f>
        <v>0</v>
      </c>
      <c r="N14" s="56">
        <v>0.56000000000000005</v>
      </c>
      <c r="O14" s="44">
        <f>O10*N14</f>
        <v>0</v>
      </c>
      <c r="P14" s="56">
        <v>0.56000000000000005</v>
      </c>
      <c r="Q14" s="44">
        <f>Q10*P14</f>
        <v>0</v>
      </c>
      <c r="R14" s="56">
        <v>0.56000000000000005</v>
      </c>
      <c r="S14" s="44">
        <f>S10*R14</f>
        <v>0</v>
      </c>
      <c r="T14" s="58"/>
      <c r="U14" s="46">
        <f t="shared" ref="U14:U19" si="0">E14+G14+I14+K14+M14+O14+Q14+S14</f>
        <v>177076.37678430713</v>
      </c>
      <c r="V14" s="59"/>
      <c r="W14" s="54">
        <v>51122.400000000001</v>
      </c>
      <c r="X14" s="59"/>
      <c r="Y14" s="54">
        <v>51122.400000000001</v>
      </c>
      <c r="Z14" s="59"/>
      <c r="AA14" s="54">
        <v>51122.400000000001</v>
      </c>
      <c r="AB14" s="59"/>
      <c r="AC14" s="54">
        <v>51122.400000000001</v>
      </c>
      <c r="AD14" s="59"/>
      <c r="AE14" s="54">
        <v>51122.400000000001</v>
      </c>
      <c r="AF14" s="59"/>
      <c r="AG14" s="54">
        <v>51122.400000000001</v>
      </c>
      <c r="AH14" s="59"/>
      <c r="AI14" s="54">
        <v>51122.400000000001</v>
      </c>
      <c r="AJ14" s="59"/>
      <c r="AK14" s="54">
        <v>0</v>
      </c>
      <c r="AL14" s="58"/>
      <c r="AM14" s="46">
        <f t="shared" ref="AM14:AM15" si="1">W14+Y14+AA14+AC14+AE14+AG14+AI14+AK14</f>
        <v>357856.80000000005</v>
      </c>
      <c r="AN14" s="60"/>
      <c r="AO14" s="46">
        <f>+U14-AM14</f>
        <v>-180780.42321569292</v>
      </c>
      <c r="AP14" s="56">
        <v>0.56000000000000005</v>
      </c>
      <c r="AQ14" s="44">
        <f>AQ10*AP14</f>
        <v>0</v>
      </c>
      <c r="AR14" s="61"/>
      <c r="AS14" s="51">
        <f>+AQ14+AO14</f>
        <v>-180780.42321569292</v>
      </c>
    </row>
    <row r="15" spans="1:45" ht="15.6" x14ac:dyDescent="0.3">
      <c r="A15" s="7" t="s">
        <v>23</v>
      </c>
      <c r="B15" s="55"/>
      <c r="C15" s="34"/>
      <c r="D15" s="216">
        <v>0.4</v>
      </c>
      <c r="E15" s="107">
        <f>E10*D15</f>
        <v>18900.102598329609</v>
      </c>
      <c r="F15" s="56">
        <v>0.4</v>
      </c>
      <c r="G15" s="44">
        <f>G10*F15</f>
        <v>46208.892965256156</v>
      </c>
      <c r="H15" s="57">
        <v>0.4</v>
      </c>
      <c r="I15" s="44">
        <f>I10*H15</f>
        <v>61374.130710919322</v>
      </c>
      <c r="J15" s="56">
        <v>0.4</v>
      </c>
      <c r="K15" s="44">
        <f>K10*J15</f>
        <v>0</v>
      </c>
      <c r="L15" s="56">
        <v>0.4</v>
      </c>
      <c r="M15" s="44">
        <f>M10*L15</f>
        <v>0</v>
      </c>
      <c r="N15" s="56">
        <v>0.4</v>
      </c>
      <c r="O15" s="44">
        <f>O10*N15</f>
        <v>0</v>
      </c>
      <c r="P15" s="56">
        <v>0.4</v>
      </c>
      <c r="Q15" s="44">
        <f>Q10*P15</f>
        <v>0</v>
      </c>
      <c r="R15" s="56">
        <v>0.4</v>
      </c>
      <c r="S15" s="44">
        <f>S10*R15</f>
        <v>0</v>
      </c>
      <c r="T15" s="58"/>
      <c r="U15" s="46">
        <f t="shared" si="0"/>
        <v>126483.12627450508</v>
      </c>
      <c r="V15" s="59"/>
      <c r="W15" s="54">
        <v>36516</v>
      </c>
      <c r="X15" s="59"/>
      <c r="Y15" s="54">
        <v>36516</v>
      </c>
      <c r="Z15" s="59"/>
      <c r="AA15" s="54">
        <v>36516</v>
      </c>
      <c r="AB15" s="59"/>
      <c r="AC15" s="54">
        <v>36516</v>
      </c>
      <c r="AD15" s="59"/>
      <c r="AE15" s="54">
        <v>36516</v>
      </c>
      <c r="AF15" s="59"/>
      <c r="AG15" s="54">
        <v>36516</v>
      </c>
      <c r="AH15" s="59"/>
      <c r="AI15" s="54">
        <v>36516</v>
      </c>
      <c r="AJ15" s="59"/>
      <c r="AK15" s="54">
        <v>0</v>
      </c>
      <c r="AL15" s="58"/>
      <c r="AM15" s="46">
        <f t="shared" si="1"/>
        <v>255612</v>
      </c>
      <c r="AN15" s="60"/>
      <c r="AO15" s="46">
        <f>+U15-AM15</f>
        <v>-129128.87372549492</v>
      </c>
      <c r="AP15" s="56">
        <v>0.4</v>
      </c>
      <c r="AQ15" s="44">
        <f>AQ10*AP15</f>
        <v>0</v>
      </c>
      <c r="AR15" s="61"/>
      <c r="AS15" s="51">
        <f>+AQ15+AO15</f>
        <v>-129128.87372549492</v>
      </c>
    </row>
    <row r="16" spans="1:45" ht="15.6" x14ac:dyDescent="0.3">
      <c r="A16" s="7"/>
      <c r="B16" s="21"/>
      <c r="C16" s="62"/>
      <c r="D16" s="78"/>
      <c r="E16" s="128"/>
      <c r="F16" s="7"/>
      <c r="G16" s="63"/>
      <c r="H16" s="3"/>
      <c r="I16" s="63"/>
      <c r="J16" s="7"/>
      <c r="K16" s="63"/>
      <c r="L16" s="7"/>
      <c r="M16" s="63"/>
      <c r="N16" s="7"/>
      <c r="O16" s="63"/>
      <c r="P16" s="7"/>
      <c r="Q16" s="63"/>
      <c r="R16" s="7"/>
      <c r="S16" s="63"/>
      <c r="T16" s="45"/>
      <c r="U16" s="46"/>
      <c r="V16" s="47"/>
      <c r="W16" s="64"/>
      <c r="X16" s="47"/>
      <c r="Y16" s="64"/>
      <c r="Z16" s="47"/>
      <c r="AA16" s="64"/>
      <c r="AB16" s="47"/>
      <c r="AC16" s="64"/>
      <c r="AD16" s="47"/>
      <c r="AE16" s="64"/>
      <c r="AF16" s="47"/>
      <c r="AG16" s="64"/>
      <c r="AH16" s="47"/>
      <c r="AI16" s="64"/>
      <c r="AJ16" s="47"/>
      <c r="AK16" s="64"/>
      <c r="AL16" s="45"/>
      <c r="AM16" s="46"/>
      <c r="AN16" s="49"/>
      <c r="AO16" s="46"/>
      <c r="AP16" s="7"/>
      <c r="AQ16" s="63"/>
      <c r="AR16" s="50"/>
      <c r="AS16" s="65"/>
    </row>
    <row r="17" spans="1:45" ht="15.6" x14ac:dyDescent="0.3">
      <c r="A17" s="7" t="s">
        <v>24</v>
      </c>
      <c r="B17" s="66"/>
      <c r="C17" s="34"/>
      <c r="D17" s="67">
        <v>2.46E-2</v>
      </c>
      <c r="E17" s="107">
        <f>E13*D17</f>
        <v>46.494252391890846</v>
      </c>
      <c r="F17" s="67">
        <v>2.46E-2</v>
      </c>
      <c r="G17" s="44">
        <f>G13*F17</f>
        <v>113.67387669453014</v>
      </c>
      <c r="H17" s="68">
        <v>2.46E-2</v>
      </c>
      <c r="I17" s="44">
        <f>I13*H17</f>
        <v>150.98036154886151</v>
      </c>
      <c r="J17" s="67">
        <v>2.46E-2</v>
      </c>
      <c r="K17" s="44">
        <f>K13*J17</f>
        <v>0</v>
      </c>
      <c r="L17" s="67">
        <v>2.46E-2</v>
      </c>
      <c r="M17" s="44">
        <f>M13*L17</f>
        <v>0</v>
      </c>
      <c r="N17" s="67">
        <v>2.46E-2</v>
      </c>
      <c r="O17" s="44">
        <f>O13*N17</f>
        <v>0</v>
      </c>
      <c r="P17" s="67">
        <v>2.46E-2</v>
      </c>
      <c r="Q17" s="44">
        <f>Q13*P17</f>
        <v>0</v>
      </c>
      <c r="R17" s="67">
        <v>2.46E-2</v>
      </c>
      <c r="S17" s="44">
        <f>S13*R17</f>
        <v>0</v>
      </c>
      <c r="T17" s="69"/>
      <c r="U17" s="46">
        <f t="shared" si="0"/>
        <v>311.14849063528249</v>
      </c>
      <c r="V17" s="70"/>
      <c r="W17" s="54">
        <v>89.829359999999994</v>
      </c>
      <c r="X17" s="70"/>
      <c r="Y17" s="54">
        <v>89.829359999999994</v>
      </c>
      <c r="Z17" s="70"/>
      <c r="AA17" s="54">
        <v>89.829359999999994</v>
      </c>
      <c r="AB17" s="70"/>
      <c r="AC17" s="54">
        <v>89.829359999999994</v>
      </c>
      <c r="AD17" s="70"/>
      <c r="AE17" s="54">
        <v>89.829359999999994</v>
      </c>
      <c r="AF17" s="70"/>
      <c r="AG17" s="54">
        <v>89.829359999999994</v>
      </c>
      <c r="AH17" s="70"/>
      <c r="AI17" s="54">
        <v>89.829359999999994</v>
      </c>
      <c r="AJ17" s="70"/>
      <c r="AK17" s="54">
        <v>0</v>
      </c>
      <c r="AL17" s="69"/>
      <c r="AM17" s="46">
        <f t="shared" ref="AM17:AM19" si="2">W17+Y17+AA17+AC17+AE17+AG17+AI17+AK17</f>
        <v>628.80551999999989</v>
      </c>
      <c r="AN17" s="71"/>
      <c r="AO17" s="46">
        <f>+U17-AM17</f>
        <v>-317.6570293647174</v>
      </c>
      <c r="AP17" s="67">
        <v>2.46E-2</v>
      </c>
      <c r="AQ17" s="44">
        <f>AQ13*AP17</f>
        <v>0</v>
      </c>
      <c r="AR17" s="72"/>
      <c r="AS17" s="51">
        <f>+AQ17+AO17</f>
        <v>-317.6570293647174</v>
      </c>
    </row>
    <row r="18" spans="1:45" ht="15.6" x14ac:dyDescent="0.3">
      <c r="A18" s="7" t="s">
        <v>25</v>
      </c>
      <c r="B18" s="66"/>
      <c r="C18" s="34"/>
      <c r="D18" s="67">
        <v>5.79E-2</v>
      </c>
      <c r="E18" s="107">
        <f>E14*D18</f>
        <v>1532.0423166205985</v>
      </c>
      <c r="F18" s="67">
        <v>5.79E-2</v>
      </c>
      <c r="G18" s="44">
        <f>G14*F18</f>
        <v>3745.6928637636643</v>
      </c>
      <c r="H18" s="68">
        <v>5.79E-2</v>
      </c>
      <c r="I18" s="44">
        <f>I14*H18</f>
        <v>4974.9870354271206</v>
      </c>
      <c r="J18" s="67">
        <v>5.79E-2</v>
      </c>
      <c r="K18" s="44">
        <f>K14*J18</f>
        <v>0</v>
      </c>
      <c r="L18" s="67">
        <v>5.79E-2</v>
      </c>
      <c r="M18" s="44">
        <f>M14*L18</f>
        <v>0</v>
      </c>
      <c r="N18" s="67">
        <v>5.79E-2</v>
      </c>
      <c r="O18" s="44">
        <f>O14*N18</f>
        <v>0</v>
      </c>
      <c r="P18" s="67">
        <v>5.79E-2</v>
      </c>
      <c r="Q18" s="44">
        <f>Q14*P18</f>
        <v>0</v>
      </c>
      <c r="R18" s="67">
        <v>5.79E-2</v>
      </c>
      <c r="S18" s="44">
        <f>S14*R18</f>
        <v>0</v>
      </c>
      <c r="T18" s="69"/>
      <c r="U18" s="46">
        <f t="shared" si="0"/>
        <v>10252.722215811384</v>
      </c>
      <c r="V18" s="70"/>
      <c r="W18" s="54">
        <v>2959.9869600000002</v>
      </c>
      <c r="X18" s="70"/>
      <c r="Y18" s="54">
        <v>2959.9869600000002</v>
      </c>
      <c r="Z18" s="70"/>
      <c r="AA18" s="54">
        <v>2959.9869600000002</v>
      </c>
      <c r="AB18" s="70"/>
      <c r="AC18" s="54">
        <v>2959.9869600000002</v>
      </c>
      <c r="AD18" s="70"/>
      <c r="AE18" s="54">
        <v>2959.9869600000002</v>
      </c>
      <c r="AF18" s="70"/>
      <c r="AG18" s="54">
        <v>2959.9869600000002</v>
      </c>
      <c r="AH18" s="70"/>
      <c r="AI18" s="54">
        <v>2959.9869600000002</v>
      </c>
      <c r="AJ18" s="70"/>
      <c r="AK18" s="54">
        <v>0</v>
      </c>
      <c r="AL18" s="69"/>
      <c r="AM18" s="46">
        <f t="shared" si="2"/>
        <v>20719.908719999999</v>
      </c>
      <c r="AN18" s="71"/>
      <c r="AO18" s="46">
        <f>+U18-AM18</f>
        <v>-10467.186504188616</v>
      </c>
      <c r="AP18" s="67">
        <v>5.79E-2</v>
      </c>
      <c r="AQ18" s="44">
        <f>AQ14*AP18</f>
        <v>0</v>
      </c>
      <c r="AR18" s="72"/>
      <c r="AS18" s="51">
        <f>+AQ18+AO18</f>
        <v>-10467.186504188616</v>
      </c>
    </row>
    <row r="19" spans="1:45" ht="15.6" x14ac:dyDescent="0.3">
      <c r="A19" s="7" t="s">
        <v>26</v>
      </c>
      <c r="B19" s="66"/>
      <c r="C19" s="34"/>
      <c r="D19" s="67">
        <v>9.5799999999999996E-2</v>
      </c>
      <c r="E19" s="107">
        <f>E15*D19</f>
        <v>1810.6298289199765</v>
      </c>
      <c r="F19" s="67">
        <v>9.5799999999999996E-2</v>
      </c>
      <c r="G19" s="44">
        <f>G15*F19</f>
        <v>4426.8119460715398</v>
      </c>
      <c r="H19" s="68">
        <v>9.5799999999999996E-2</v>
      </c>
      <c r="I19" s="44">
        <f>I15*H19</f>
        <v>5879.641722106071</v>
      </c>
      <c r="J19" s="67">
        <v>9.5799999999999996E-2</v>
      </c>
      <c r="K19" s="44">
        <f>K15*J19</f>
        <v>0</v>
      </c>
      <c r="L19" s="67">
        <v>9.5799999999999996E-2</v>
      </c>
      <c r="M19" s="44">
        <f>M15*L19</f>
        <v>0</v>
      </c>
      <c r="N19" s="67">
        <v>9.5799999999999996E-2</v>
      </c>
      <c r="O19" s="44">
        <f>O15*N19</f>
        <v>0</v>
      </c>
      <c r="P19" s="67">
        <v>9.5799999999999996E-2</v>
      </c>
      <c r="Q19" s="44">
        <f>Q15*P19</f>
        <v>0</v>
      </c>
      <c r="R19" s="67">
        <v>9.5799999999999996E-2</v>
      </c>
      <c r="S19" s="44">
        <f>S15*R19</f>
        <v>0</v>
      </c>
      <c r="T19" s="69"/>
      <c r="U19" s="46">
        <f t="shared" si="0"/>
        <v>12117.083497097588</v>
      </c>
      <c r="V19" s="70"/>
      <c r="W19" s="54">
        <v>3498.2327999999998</v>
      </c>
      <c r="X19" s="70"/>
      <c r="Y19" s="54">
        <v>3498.2327999999998</v>
      </c>
      <c r="Z19" s="70"/>
      <c r="AA19" s="54">
        <v>3498.2327999999998</v>
      </c>
      <c r="AB19" s="70"/>
      <c r="AC19" s="54">
        <v>3498.2327999999998</v>
      </c>
      <c r="AD19" s="70"/>
      <c r="AE19" s="54">
        <v>3498.2327999999998</v>
      </c>
      <c r="AF19" s="70"/>
      <c r="AG19" s="54">
        <v>3498.2327999999998</v>
      </c>
      <c r="AH19" s="70"/>
      <c r="AI19" s="54">
        <v>3498.2327999999998</v>
      </c>
      <c r="AJ19" s="70"/>
      <c r="AK19" s="54">
        <v>0</v>
      </c>
      <c r="AL19" s="69"/>
      <c r="AM19" s="46">
        <f t="shared" si="2"/>
        <v>24487.629599999993</v>
      </c>
      <c r="AN19" s="71"/>
      <c r="AO19" s="46">
        <f>+U19-AM19</f>
        <v>-12370.546102902405</v>
      </c>
      <c r="AP19" s="67">
        <v>9.5799999999999996E-2</v>
      </c>
      <c r="AQ19" s="44">
        <f>AQ15*AP19</f>
        <v>0</v>
      </c>
      <c r="AR19" s="72"/>
      <c r="AS19" s="51">
        <f>+AQ19+AO19</f>
        <v>-12370.546102902405</v>
      </c>
    </row>
    <row r="20" spans="1:45" x14ac:dyDescent="0.3">
      <c r="A20" s="7"/>
      <c r="B20" s="21"/>
      <c r="C20" s="34"/>
      <c r="D20" s="78"/>
      <c r="E20" s="217">
        <f>SUM(E17:E19)</f>
        <v>3389.1663979324658</v>
      </c>
      <c r="F20" s="7"/>
      <c r="G20" s="73">
        <f>SUM(G17:G19)</f>
        <v>8286.1786865297345</v>
      </c>
      <c r="H20" s="3"/>
      <c r="I20" s="73">
        <f>SUM(I17:I19)</f>
        <v>11005.609119082053</v>
      </c>
      <c r="J20" s="7"/>
      <c r="K20" s="73">
        <f>SUM(K17:K19)</f>
        <v>0</v>
      </c>
      <c r="L20" s="7"/>
      <c r="M20" s="73">
        <f>SUM(M17:M19)</f>
        <v>0</v>
      </c>
      <c r="N20" s="7"/>
      <c r="O20" s="73">
        <f>SUM(O17:O19)</f>
        <v>0</v>
      </c>
      <c r="P20" s="7"/>
      <c r="Q20" s="73">
        <f>SUM(Q17:Q19)</f>
        <v>0</v>
      </c>
      <c r="R20" s="7"/>
      <c r="S20" s="73">
        <f>SUM(S17:S19)</f>
        <v>0</v>
      </c>
      <c r="T20" s="45"/>
      <c r="U20" s="74">
        <f>SUM(U17:U19)</f>
        <v>22680.954203544254</v>
      </c>
      <c r="V20" s="47"/>
      <c r="W20" s="75">
        <f>SUM(W17:W19)</f>
        <v>6548.0491199999997</v>
      </c>
      <c r="X20" s="47"/>
      <c r="Y20" s="75">
        <f>SUM(Y17:Y19)</f>
        <v>6548.0491199999997</v>
      </c>
      <c r="Z20" s="47"/>
      <c r="AA20" s="75">
        <f>SUM(AA17:AA19)</f>
        <v>6548.0491199999997</v>
      </c>
      <c r="AB20" s="47"/>
      <c r="AC20" s="75">
        <f>SUM(AC17:AC19)</f>
        <v>6548.0491199999997</v>
      </c>
      <c r="AD20" s="47"/>
      <c r="AE20" s="75">
        <f>SUM(AE17:AE19)</f>
        <v>6548.0491199999997</v>
      </c>
      <c r="AF20" s="47"/>
      <c r="AG20" s="75">
        <f>SUM(AG17:AG19)</f>
        <v>6548.0491199999997</v>
      </c>
      <c r="AH20" s="47"/>
      <c r="AI20" s="75">
        <f>SUM(AI17:AI19)</f>
        <v>6548.0491199999997</v>
      </c>
      <c r="AJ20" s="47"/>
      <c r="AK20" s="75">
        <f>SUM(AK17:AK19)</f>
        <v>0</v>
      </c>
      <c r="AL20" s="45"/>
      <c r="AM20" s="74">
        <f>SUM(AM17:AM19)</f>
        <v>45836.343839999994</v>
      </c>
      <c r="AN20" s="49"/>
      <c r="AO20" s="74">
        <f>SUM(AO17:AO19)</f>
        <v>-23155.389636455737</v>
      </c>
      <c r="AP20" s="7"/>
      <c r="AQ20" s="73">
        <f>SUM(AQ17:AQ19)</f>
        <v>0</v>
      </c>
      <c r="AR20" s="50"/>
      <c r="AS20" s="76">
        <f>SUM(AS17:AS19)</f>
        <v>-23155.389636455737</v>
      </c>
    </row>
    <row r="21" spans="1:45" x14ac:dyDescent="0.3">
      <c r="A21" s="7"/>
      <c r="B21" s="21"/>
      <c r="C21" s="21"/>
      <c r="D21" s="78"/>
      <c r="E21" s="133"/>
      <c r="F21" s="7"/>
      <c r="G21" s="23"/>
      <c r="H21" s="3"/>
      <c r="I21" s="23"/>
      <c r="J21" s="7"/>
      <c r="K21" s="23"/>
      <c r="L21" s="7"/>
      <c r="M21" s="23"/>
      <c r="N21" s="7"/>
      <c r="O21" s="23"/>
      <c r="P21" s="7"/>
      <c r="Q21" s="23"/>
      <c r="R21" s="7"/>
      <c r="S21" s="23"/>
      <c r="T21" s="45"/>
      <c r="U21" s="26"/>
      <c r="V21" s="47"/>
      <c r="W21" s="52"/>
      <c r="X21" s="47"/>
      <c r="Y21" s="52"/>
      <c r="Z21" s="47"/>
      <c r="AA21" s="52"/>
      <c r="AB21" s="47"/>
      <c r="AC21" s="52"/>
      <c r="AD21" s="47"/>
      <c r="AE21" s="52"/>
      <c r="AF21" s="47"/>
      <c r="AG21" s="52"/>
      <c r="AH21" s="47"/>
      <c r="AI21" s="52"/>
      <c r="AJ21" s="47"/>
      <c r="AK21" s="52"/>
      <c r="AL21" s="45"/>
      <c r="AM21" s="26"/>
      <c r="AN21" s="49"/>
      <c r="AO21" s="26"/>
      <c r="AP21" s="7"/>
      <c r="AQ21" s="23"/>
      <c r="AR21" s="50"/>
      <c r="AS21" s="32"/>
    </row>
    <row r="22" spans="1:45" ht="15.6" x14ac:dyDescent="0.3">
      <c r="A22" s="7" t="s">
        <v>18</v>
      </c>
      <c r="B22" s="21"/>
      <c r="C22" s="77"/>
      <c r="D22" s="78"/>
      <c r="E22" s="79">
        <f>+D8</f>
        <v>11661.856332703215</v>
      </c>
      <c r="F22" s="78"/>
      <c r="G22" s="79">
        <f>+F8</f>
        <v>18140.665406427222</v>
      </c>
      <c r="H22" s="80"/>
      <c r="I22" s="79">
        <f>+H8</f>
        <v>23467.686200378073</v>
      </c>
      <c r="J22" s="78"/>
      <c r="K22" s="79">
        <f>+J8</f>
        <v>0</v>
      </c>
      <c r="L22" s="78"/>
      <c r="M22" s="79">
        <f>+L8</f>
        <v>0</v>
      </c>
      <c r="N22" s="78"/>
      <c r="O22" s="79">
        <f>+N8</f>
        <v>0</v>
      </c>
      <c r="P22" s="78"/>
      <c r="Q22" s="79">
        <f>+P8</f>
        <v>0</v>
      </c>
      <c r="R22" s="78"/>
      <c r="S22" s="79">
        <f>+R8</f>
        <v>0</v>
      </c>
      <c r="T22" s="45"/>
      <c r="U22" s="46">
        <f t="shared" ref="U22:U24" si="3">E22+G22+I22+K22+M22+O22+Q22+S22</f>
        <v>53270.207939508517</v>
      </c>
      <c r="V22" s="47"/>
      <c r="W22" s="48">
        <v>110000</v>
      </c>
      <c r="X22" s="47"/>
      <c r="Y22" s="48">
        <v>110000</v>
      </c>
      <c r="Z22" s="47"/>
      <c r="AA22" s="48">
        <v>110000</v>
      </c>
      <c r="AB22" s="47"/>
      <c r="AC22" s="48">
        <v>110000</v>
      </c>
      <c r="AD22" s="47"/>
      <c r="AE22" s="48">
        <v>110000</v>
      </c>
      <c r="AF22" s="47"/>
      <c r="AG22" s="48">
        <v>110000</v>
      </c>
      <c r="AH22" s="47"/>
      <c r="AI22" s="48">
        <v>110000</v>
      </c>
      <c r="AJ22" s="47"/>
      <c r="AK22" s="48">
        <v>0</v>
      </c>
      <c r="AL22" s="45"/>
      <c r="AM22" s="46">
        <f t="shared" ref="AM22:AM24" si="4">W22+Y22+AA22+AC22+AE22+AG22+AI22+AK22</f>
        <v>770000</v>
      </c>
      <c r="AN22" s="49"/>
      <c r="AO22" s="46">
        <f>+U22-AM22</f>
        <v>-716729.79206049151</v>
      </c>
      <c r="AP22" s="78"/>
      <c r="AQ22" s="79">
        <f>+AP8</f>
        <v>0</v>
      </c>
      <c r="AR22" s="50"/>
      <c r="AS22" s="81">
        <f>+AO22+AQ22</f>
        <v>-716729.79206049151</v>
      </c>
    </row>
    <row r="23" spans="1:45" ht="15.6" x14ac:dyDescent="0.3">
      <c r="A23" s="7" t="s">
        <v>27</v>
      </c>
      <c r="B23" s="21"/>
      <c r="C23" s="77"/>
      <c r="D23" s="78"/>
      <c r="E23" s="79">
        <f>-'Avg NFA'!G10</f>
        <v>3806.3254909090906</v>
      </c>
      <c r="F23" s="7"/>
      <c r="G23" s="82">
        <f>-'Avg NFA'!G20</f>
        <v>9422.770215272727</v>
      </c>
      <c r="H23" s="3"/>
      <c r="I23" s="82">
        <f>-'Avg NFA'!G30</f>
        <v>12522.265761687271</v>
      </c>
      <c r="J23" s="7"/>
      <c r="K23" s="82"/>
      <c r="L23" s="7"/>
      <c r="M23" s="82"/>
      <c r="N23" s="7"/>
      <c r="O23" s="82"/>
      <c r="P23" s="7"/>
      <c r="Q23" s="82"/>
      <c r="R23" s="7"/>
      <c r="S23" s="82"/>
      <c r="T23" s="45"/>
      <c r="U23" s="46">
        <f t="shared" si="3"/>
        <v>25751.361467869086</v>
      </c>
      <c r="V23" s="47"/>
      <c r="W23" s="48">
        <v>3120</v>
      </c>
      <c r="X23" s="47"/>
      <c r="Y23" s="48">
        <v>3120</v>
      </c>
      <c r="Z23" s="47"/>
      <c r="AA23" s="48">
        <v>3120</v>
      </c>
      <c r="AB23" s="47"/>
      <c r="AC23" s="48">
        <v>3120</v>
      </c>
      <c r="AD23" s="47"/>
      <c r="AE23" s="48">
        <v>3120</v>
      </c>
      <c r="AF23" s="47"/>
      <c r="AG23" s="48">
        <v>3120</v>
      </c>
      <c r="AH23" s="47"/>
      <c r="AI23" s="48">
        <v>3120</v>
      </c>
      <c r="AJ23" s="47"/>
      <c r="AK23" s="48">
        <v>0</v>
      </c>
      <c r="AL23" s="45"/>
      <c r="AM23" s="46">
        <f t="shared" si="4"/>
        <v>21840</v>
      </c>
      <c r="AN23" s="49"/>
      <c r="AO23" s="46">
        <f>+U23-AM23</f>
        <v>3911.3614678690865</v>
      </c>
      <c r="AP23" s="7"/>
      <c r="AQ23" s="79">
        <v>0</v>
      </c>
      <c r="AR23" s="50"/>
      <c r="AS23" s="81">
        <f>+AQ23+AO23</f>
        <v>3911.3614678690865</v>
      </c>
    </row>
    <row r="24" spans="1:45" ht="15.6" x14ac:dyDescent="0.3">
      <c r="A24" s="83" t="s">
        <v>28</v>
      </c>
      <c r="B24" s="84"/>
      <c r="C24" s="85"/>
      <c r="D24" s="83"/>
      <c r="E24" s="86">
        <f>+PILs!F26</f>
        <v>652.81211518883504</v>
      </c>
      <c r="F24" s="83"/>
      <c r="G24" s="86">
        <f>+PILs!G26</f>
        <v>1596.061449944161</v>
      </c>
      <c r="H24" s="84"/>
      <c r="I24" s="86">
        <f>+PILs!H26</f>
        <v>2119.8708249770193</v>
      </c>
      <c r="J24" s="83"/>
      <c r="K24" s="86"/>
      <c r="L24" s="83"/>
      <c r="M24" s="86"/>
      <c r="N24" s="83"/>
      <c r="O24" s="86"/>
      <c r="P24" s="83"/>
      <c r="Q24" s="86"/>
      <c r="R24" s="83"/>
      <c r="S24" s="86"/>
      <c r="T24" s="87"/>
      <c r="U24" s="46">
        <f t="shared" si="3"/>
        <v>4368.744390110016</v>
      </c>
      <c r="V24" s="88"/>
      <c r="W24" s="48">
        <v>148.92092822299639</v>
      </c>
      <c r="X24" s="88"/>
      <c r="Y24" s="48">
        <v>148.92092822299639</v>
      </c>
      <c r="Z24" s="88"/>
      <c r="AA24" s="48">
        <v>148.92092822299639</v>
      </c>
      <c r="AB24" s="88"/>
      <c r="AC24" s="48">
        <v>148.92092822299639</v>
      </c>
      <c r="AD24" s="88"/>
      <c r="AE24" s="48">
        <v>148.92092822299639</v>
      </c>
      <c r="AF24" s="88"/>
      <c r="AG24" s="48">
        <v>148.92092822299639</v>
      </c>
      <c r="AH24" s="88"/>
      <c r="AI24" s="48">
        <v>148.92092822299639</v>
      </c>
      <c r="AJ24" s="88"/>
      <c r="AK24" s="48">
        <v>0</v>
      </c>
      <c r="AL24" s="87"/>
      <c r="AM24" s="46">
        <f t="shared" si="4"/>
        <v>1042.4464975609749</v>
      </c>
      <c r="AN24" s="89"/>
      <c r="AO24" s="46">
        <f>+U24-AM24</f>
        <v>3326.2978925490411</v>
      </c>
      <c r="AP24" s="83"/>
      <c r="AQ24" s="86">
        <v>0</v>
      </c>
      <c r="AR24" s="90"/>
      <c r="AS24" s="19">
        <f>+AQ24+AO24</f>
        <v>3326.2978925490411</v>
      </c>
    </row>
    <row r="25" spans="1:45" x14ac:dyDescent="0.3">
      <c r="A25" s="7"/>
      <c r="B25" s="21"/>
      <c r="C25" s="21"/>
      <c r="D25" s="7"/>
      <c r="E25" s="23"/>
      <c r="F25" s="7"/>
      <c r="G25" s="23"/>
      <c r="H25" s="3"/>
      <c r="I25" s="23"/>
      <c r="J25" s="7"/>
      <c r="K25" s="23"/>
      <c r="L25" s="7"/>
      <c r="M25" s="23"/>
      <c r="N25" s="7"/>
      <c r="O25" s="23"/>
      <c r="P25" s="7"/>
      <c r="Q25" s="23"/>
      <c r="R25" s="7"/>
      <c r="S25" s="23"/>
      <c r="T25" s="45"/>
      <c r="U25" s="26"/>
      <c r="V25" s="47"/>
      <c r="W25" s="52"/>
      <c r="X25" s="47"/>
      <c r="Y25" s="52"/>
      <c r="Z25" s="47"/>
      <c r="AA25" s="52"/>
      <c r="AB25" s="47"/>
      <c r="AC25" s="52"/>
      <c r="AD25" s="47"/>
      <c r="AE25" s="52"/>
      <c r="AF25" s="47"/>
      <c r="AG25" s="52"/>
      <c r="AH25" s="47"/>
      <c r="AI25" s="52"/>
      <c r="AJ25" s="47"/>
      <c r="AK25" s="52"/>
      <c r="AL25" s="45"/>
      <c r="AM25" s="26"/>
      <c r="AN25" s="49"/>
      <c r="AO25" s="26"/>
      <c r="AP25" s="7"/>
      <c r="AQ25" s="23"/>
      <c r="AR25" s="50"/>
      <c r="AS25" s="32"/>
    </row>
    <row r="26" spans="1:45" ht="15" thickBot="1" x14ac:dyDescent="0.35">
      <c r="A26" s="91" t="s">
        <v>29</v>
      </c>
      <c r="B26" s="92"/>
      <c r="C26" s="93"/>
      <c r="D26" s="91"/>
      <c r="E26" s="94">
        <f>SUM(E20:E24)</f>
        <v>19510.160336733607</v>
      </c>
      <c r="F26" s="91"/>
      <c r="G26" s="94">
        <f>SUM(G20:G24)</f>
        <v>37445.675758173842</v>
      </c>
      <c r="H26" s="95"/>
      <c r="I26" s="94">
        <f>SUM(I20:I24)</f>
        <v>49115.431906124424</v>
      </c>
      <c r="J26" s="91"/>
      <c r="K26" s="94">
        <f>SUM(K20:K24)</f>
        <v>0</v>
      </c>
      <c r="L26" s="91"/>
      <c r="M26" s="94">
        <f>SUM(M20:M24)</f>
        <v>0</v>
      </c>
      <c r="N26" s="91"/>
      <c r="O26" s="94">
        <f>SUM(O20:O24)</f>
        <v>0</v>
      </c>
      <c r="P26" s="91"/>
      <c r="Q26" s="94">
        <f>SUM(Q20:Q24)</f>
        <v>0</v>
      </c>
      <c r="R26" s="91"/>
      <c r="S26" s="94">
        <f>SUM(S20:S24)</f>
        <v>0</v>
      </c>
      <c r="T26" s="96"/>
      <c r="U26" s="97">
        <f>SUM(U20:U24)</f>
        <v>106071.26800103189</v>
      </c>
      <c r="V26" s="98"/>
      <c r="W26" s="99">
        <f>SUM(W20:W24)</f>
        <v>119816.970048223</v>
      </c>
      <c r="X26" s="98"/>
      <c r="Y26" s="99">
        <f>SUM(Y20:Y24)</f>
        <v>119816.970048223</v>
      </c>
      <c r="Z26" s="98"/>
      <c r="AA26" s="99">
        <f>SUM(AA20:AA24)</f>
        <v>119816.970048223</v>
      </c>
      <c r="AB26" s="98"/>
      <c r="AC26" s="99">
        <f>SUM(AC20:AC24)</f>
        <v>119816.970048223</v>
      </c>
      <c r="AD26" s="98"/>
      <c r="AE26" s="99">
        <f>SUM(AE20:AE24)</f>
        <v>119816.970048223</v>
      </c>
      <c r="AF26" s="98"/>
      <c r="AG26" s="99">
        <f>SUM(AG20:AG24)</f>
        <v>119816.970048223</v>
      </c>
      <c r="AH26" s="98"/>
      <c r="AI26" s="99">
        <f>SUM(AI20:AI24)</f>
        <v>119816.970048223</v>
      </c>
      <c r="AJ26" s="98"/>
      <c r="AK26" s="99">
        <f>SUM(AK20:AK24)</f>
        <v>0</v>
      </c>
      <c r="AL26" s="96"/>
      <c r="AM26" s="97">
        <f>SUM(AM20:AM24)</f>
        <v>838718.79033756093</v>
      </c>
      <c r="AN26" s="100"/>
      <c r="AO26" s="97">
        <f>SUM(AO20:AO24)</f>
        <v>-732647.52233652899</v>
      </c>
      <c r="AP26" s="91"/>
      <c r="AQ26" s="94">
        <f>SUM(AQ20:AQ24)</f>
        <v>0</v>
      </c>
      <c r="AR26" s="101"/>
      <c r="AS26" s="102">
        <f>SUM(AS20:AS24)</f>
        <v>-732647.52233652899</v>
      </c>
    </row>
    <row r="27" spans="1:45" ht="15" thickBot="1" x14ac:dyDescent="0.35">
      <c r="B27" s="21"/>
      <c r="C27" s="21"/>
      <c r="T27" s="103"/>
      <c r="U27" s="103"/>
      <c r="AL27" s="103"/>
      <c r="AM27" s="103"/>
      <c r="AR27" s="104"/>
      <c r="AS27" s="104"/>
    </row>
    <row r="28" spans="1:45" ht="16.2" thickBot="1" x14ac:dyDescent="0.35">
      <c r="A28" s="105" t="s">
        <v>30</v>
      </c>
      <c r="B28" s="250"/>
      <c r="C28" s="249"/>
      <c r="D28" s="250" t="s">
        <v>9</v>
      </c>
      <c r="E28" s="249"/>
      <c r="F28" s="248" t="s">
        <v>10</v>
      </c>
      <c r="G28" s="249"/>
      <c r="H28" s="248" t="s">
        <v>11</v>
      </c>
      <c r="I28" s="249"/>
      <c r="J28" s="248" t="s">
        <v>12</v>
      </c>
      <c r="K28" s="249"/>
      <c r="L28" s="248" t="s">
        <v>13</v>
      </c>
      <c r="M28" s="249"/>
      <c r="N28" s="248" t="s">
        <v>14</v>
      </c>
      <c r="O28" s="249"/>
      <c r="P28" s="248" t="s">
        <v>101</v>
      </c>
      <c r="Q28" s="249"/>
      <c r="R28" s="248" t="s">
        <v>108</v>
      </c>
      <c r="S28" s="249"/>
      <c r="T28" s="237" t="str">
        <f>+T6</f>
        <v>2012A to 2019E Total</v>
      </c>
      <c r="U28" s="238"/>
      <c r="V28" s="243" t="str">
        <f>+V6</f>
        <v>EB-2011-0171</v>
      </c>
      <c r="W28" s="245"/>
      <c r="X28" s="243" t="str">
        <f>+X6</f>
        <v>EB-2012-0132</v>
      </c>
      <c r="Y28" s="245"/>
      <c r="Z28" s="243" t="str">
        <f>+Z6</f>
        <v>EB-2013-0137</v>
      </c>
      <c r="AA28" s="245"/>
      <c r="AB28" s="243" t="str">
        <f>+AB6</f>
        <v>EB-2014-0002</v>
      </c>
      <c r="AC28" s="245"/>
      <c r="AD28" s="243" t="str">
        <f>+AD6</f>
        <v>EB-2015-0075</v>
      </c>
      <c r="AE28" s="245"/>
      <c r="AF28" s="243" t="str">
        <f>+AF6</f>
        <v>EB-2016-0077</v>
      </c>
      <c r="AG28" s="245"/>
      <c r="AH28" s="243" t="str">
        <f>+AH6</f>
        <v>EB-2017-0024</v>
      </c>
      <c r="AI28" s="245"/>
      <c r="AJ28" s="243" t="str">
        <f>+AJ6</f>
        <v>EB-2018-0016</v>
      </c>
      <c r="AK28" s="245"/>
      <c r="AL28" s="237" t="str">
        <f>+AL6</f>
        <v>2012A to 2019E Total</v>
      </c>
      <c r="AM28" s="238"/>
      <c r="AN28" s="254" t="str">
        <f>+AN6</f>
        <v>True-Up Variance</v>
      </c>
      <c r="AO28" s="238"/>
      <c r="AP28" s="248" t="str">
        <f>+AP6</f>
        <v>2020 FORECAST</v>
      </c>
      <c r="AQ28" s="249"/>
      <c r="AR28" s="251" t="str">
        <f>+AR6</f>
        <v>2020 Incl. True-up</v>
      </c>
      <c r="AS28" s="252"/>
    </row>
    <row r="29" spans="1:45" ht="15.6" x14ac:dyDescent="0.3">
      <c r="A29" s="106" t="s">
        <v>18</v>
      </c>
      <c r="B29" s="21"/>
      <c r="C29" s="107"/>
      <c r="D29" s="108"/>
      <c r="E29" s="44">
        <f>+E22</f>
        <v>11661.856332703215</v>
      </c>
      <c r="F29" s="7"/>
      <c r="G29" s="44">
        <f>+G22</f>
        <v>18140.665406427222</v>
      </c>
      <c r="H29" s="7"/>
      <c r="I29" s="44">
        <f>+I22</f>
        <v>23467.686200378073</v>
      </c>
      <c r="J29" s="7"/>
      <c r="K29" s="44">
        <f>+J8</f>
        <v>0</v>
      </c>
      <c r="L29" s="7"/>
      <c r="M29" s="44">
        <f>+L8</f>
        <v>0</v>
      </c>
      <c r="N29" s="7"/>
      <c r="O29" s="44">
        <f>+N8</f>
        <v>0</v>
      </c>
      <c r="P29" s="7"/>
      <c r="Q29" s="44">
        <f>+P8</f>
        <v>0</v>
      </c>
      <c r="R29" s="7"/>
      <c r="S29" s="44">
        <f>+R8</f>
        <v>0</v>
      </c>
      <c r="T29" s="45"/>
      <c r="U29" s="46">
        <f>+T8</f>
        <v>53270.207939508517</v>
      </c>
      <c r="V29" s="47"/>
      <c r="W29" s="54">
        <v>110000</v>
      </c>
      <c r="X29" s="47"/>
      <c r="Y29" s="54">
        <v>110000</v>
      </c>
      <c r="Z29" s="47"/>
      <c r="AA29" s="54">
        <v>110000</v>
      </c>
      <c r="AB29" s="47"/>
      <c r="AC29" s="54">
        <v>110000</v>
      </c>
      <c r="AD29" s="47"/>
      <c r="AE29" s="54">
        <v>110000</v>
      </c>
      <c r="AF29" s="47"/>
      <c r="AG29" s="54">
        <v>110000</v>
      </c>
      <c r="AH29" s="47"/>
      <c r="AI29" s="54">
        <v>110000</v>
      </c>
      <c r="AJ29" s="47"/>
      <c r="AK29" s="54">
        <v>0</v>
      </c>
      <c r="AL29" s="45"/>
      <c r="AM29" s="46">
        <f>+AL8</f>
        <v>770000</v>
      </c>
      <c r="AN29" s="49"/>
      <c r="AO29" s="46">
        <f>+U29-AM29</f>
        <v>-716729.79206049151</v>
      </c>
      <c r="AP29" s="7"/>
      <c r="AQ29" s="44">
        <f>+AP8</f>
        <v>0</v>
      </c>
      <c r="AR29" s="50"/>
      <c r="AS29" s="51">
        <f>AS22</f>
        <v>-716729.79206049151</v>
      </c>
    </row>
    <row r="30" spans="1:45" ht="15.6" x14ac:dyDescent="0.3">
      <c r="A30" s="106" t="s">
        <v>31</v>
      </c>
      <c r="B30" s="21"/>
      <c r="C30" s="107"/>
      <c r="D30" s="3"/>
      <c r="E30" s="44">
        <f>+E26-E29</f>
        <v>7848.3040040303913</v>
      </c>
      <c r="F30" s="7"/>
      <c r="G30" s="44">
        <f>+G26-G29</f>
        <v>19305.01035174662</v>
      </c>
      <c r="H30" s="7"/>
      <c r="I30" s="44">
        <f>+I26-I29</f>
        <v>25647.745705746351</v>
      </c>
      <c r="J30" s="7"/>
      <c r="K30" s="44">
        <f>+K26-K29</f>
        <v>0</v>
      </c>
      <c r="L30" s="7"/>
      <c r="M30" s="44">
        <f>+M26-M29</f>
        <v>0</v>
      </c>
      <c r="N30" s="7"/>
      <c r="O30" s="44">
        <f>+O26-O29</f>
        <v>0</v>
      </c>
      <c r="P30" s="7"/>
      <c r="Q30" s="44">
        <f>+Q26-Q29</f>
        <v>0</v>
      </c>
      <c r="R30" s="7"/>
      <c r="S30" s="44">
        <f>+S26-S29</f>
        <v>0</v>
      </c>
      <c r="T30" s="45"/>
      <c r="U30" s="46">
        <f>+U26-U29</f>
        <v>52801.060061523371</v>
      </c>
      <c r="V30" s="47"/>
      <c r="W30" s="54">
        <v>9816.9700482229964</v>
      </c>
      <c r="X30" s="47"/>
      <c r="Y30" s="54">
        <v>9816.9700482229964</v>
      </c>
      <c r="Z30" s="47"/>
      <c r="AA30" s="54">
        <v>9816.9700482229964</v>
      </c>
      <c r="AB30" s="47"/>
      <c r="AC30" s="54">
        <v>9816.9700482229964</v>
      </c>
      <c r="AD30" s="47"/>
      <c r="AE30" s="54">
        <v>9816.9700482229964</v>
      </c>
      <c r="AF30" s="47"/>
      <c r="AG30" s="54">
        <v>9816.9700482229964</v>
      </c>
      <c r="AH30" s="47"/>
      <c r="AI30" s="54">
        <v>9816.9700482229964</v>
      </c>
      <c r="AJ30" s="47"/>
      <c r="AK30" s="54">
        <v>0</v>
      </c>
      <c r="AL30" s="45"/>
      <c r="AM30" s="46">
        <f>+AM26-AM29</f>
        <v>68718.790337560931</v>
      </c>
      <c r="AN30" s="49"/>
      <c r="AO30" s="46">
        <f>+U30-AM30</f>
        <v>-15917.730276037561</v>
      </c>
      <c r="AP30" s="7"/>
      <c r="AQ30" s="44">
        <f>+AQ26-AQ29</f>
        <v>0</v>
      </c>
      <c r="AR30" s="50"/>
      <c r="AS30" s="51">
        <f>+AS26-AS29</f>
        <v>-15917.730276037473</v>
      </c>
    </row>
    <row r="31" spans="1:45" ht="15.6" x14ac:dyDescent="0.3">
      <c r="A31" s="106" t="s">
        <v>32</v>
      </c>
      <c r="B31" s="21"/>
      <c r="C31" s="109"/>
      <c r="D31" s="110"/>
      <c r="E31" s="111">
        <v>0.06</v>
      </c>
      <c r="F31" s="7"/>
      <c r="G31" s="111">
        <v>0.06</v>
      </c>
      <c r="H31" s="7"/>
      <c r="I31" s="111">
        <v>0.06</v>
      </c>
      <c r="J31" s="7"/>
      <c r="K31" s="111">
        <v>0.06</v>
      </c>
      <c r="L31" s="7"/>
      <c r="M31" s="111">
        <v>0.06</v>
      </c>
      <c r="N31" s="7"/>
      <c r="O31" s="111">
        <v>0.06</v>
      </c>
      <c r="P31" s="7"/>
      <c r="Q31" s="111">
        <v>0.06</v>
      </c>
      <c r="R31" s="7"/>
      <c r="S31" s="111">
        <v>0.06</v>
      </c>
      <c r="T31" s="45"/>
      <c r="U31" s="112">
        <v>0.06</v>
      </c>
      <c r="V31" s="47"/>
      <c r="W31" s="113"/>
      <c r="X31" s="47"/>
      <c r="Y31" s="113"/>
      <c r="Z31" s="47"/>
      <c r="AA31" s="113"/>
      <c r="AB31" s="47"/>
      <c r="AC31" s="113"/>
      <c r="AD31" s="47"/>
      <c r="AE31" s="113"/>
      <c r="AF31" s="47"/>
      <c r="AG31" s="113"/>
      <c r="AH31" s="47"/>
      <c r="AI31" s="113"/>
      <c r="AJ31" s="47"/>
      <c r="AK31" s="113"/>
      <c r="AL31" s="45"/>
      <c r="AM31" s="112"/>
      <c r="AN31" s="49"/>
      <c r="AO31" s="112"/>
      <c r="AP31" s="7"/>
      <c r="AQ31" s="111">
        <v>0.06</v>
      </c>
      <c r="AR31" s="50"/>
      <c r="AS31" s="114"/>
    </row>
    <row r="32" spans="1:45" ht="15.6" x14ac:dyDescent="0.3">
      <c r="A32" s="106" t="s">
        <v>33</v>
      </c>
      <c r="B32" s="21"/>
      <c r="C32" s="107"/>
      <c r="D32" s="108"/>
      <c r="E32" s="220">
        <f>+E31*E30</f>
        <v>470.89824024182349</v>
      </c>
      <c r="F32" s="7"/>
      <c r="G32" s="44">
        <f>+G31*G30</f>
        <v>1158.3006211047971</v>
      </c>
      <c r="H32" s="7"/>
      <c r="I32" s="44">
        <f>+I31*I30</f>
        <v>1538.864742344781</v>
      </c>
      <c r="J32" s="7"/>
      <c r="K32" s="44">
        <f>+K31*K30</f>
        <v>0</v>
      </c>
      <c r="L32" s="7"/>
      <c r="M32" s="44">
        <f>+M31*M30</f>
        <v>0</v>
      </c>
      <c r="N32" s="7"/>
      <c r="O32" s="44">
        <f>+O31*O30</f>
        <v>0</v>
      </c>
      <c r="P32" s="7"/>
      <c r="Q32" s="44">
        <f>+Q31*Q30</f>
        <v>0</v>
      </c>
      <c r="R32" s="7"/>
      <c r="S32" s="44">
        <f>+S31*S30</f>
        <v>0</v>
      </c>
      <c r="T32" s="45"/>
      <c r="U32" s="46">
        <f>+U31*U30</f>
        <v>3168.063603691402</v>
      </c>
      <c r="V32" s="47"/>
      <c r="W32" s="54">
        <v>1336.6182296426698</v>
      </c>
      <c r="X32" s="47"/>
      <c r="Y32" s="54">
        <v>1336.6182296426698</v>
      </c>
      <c r="Z32" s="47"/>
      <c r="AA32" s="54">
        <v>1336.6182296426698</v>
      </c>
      <c r="AB32" s="47"/>
      <c r="AC32" s="54">
        <v>1336.6182296426698</v>
      </c>
      <c r="AD32" s="47"/>
      <c r="AE32" s="54">
        <v>1336.6182296426698</v>
      </c>
      <c r="AF32" s="47"/>
      <c r="AG32" s="54">
        <v>1336.6182296426698</v>
      </c>
      <c r="AH32" s="47"/>
      <c r="AI32" s="54">
        <v>1336.6182296426698</v>
      </c>
      <c r="AJ32" s="47"/>
      <c r="AK32" s="54">
        <v>0</v>
      </c>
      <c r="AL32" s="45"/>
      <c r="AM32" s="46">
        <v>9359.4992439757989</v>
      </c>
      <c r="AN32" s="49"/>
      <c r="AO32" s="46">
        <f>+U32-AM32</f>
        <v>-6191.4356402843969</v>
      </c>
      <c r="AP32" s="7"/>
      <c r="AQ32" s="44">
        <f>+AQ31*AQ30</f>
        <v>0</v>
      </c>
      <c r="AR32" s="50"/>
      <c r="AS32" s="51">
        <f>+AO32</f>
        <v>-6191.4356402843969</v>
      </c>
    </row>
    <row r="33" spans="1:45" ht="15.6" x14ac:dyDescent="0.3">
      <c r="A33" s="115" t="s">
        <v>34</v>
      </c>
      <c r="B33" s="116"/>
      <c r="C33" s="117"/>
      <c r="D33" s="118"/>
      <c r="E33" s="117">
        <f>+E32+E29</f>
        <v>12132.754572945039</v>
      </c>
      <c r="F33" s="119"/>
      <c r="G33" s="117">
        <f>+G32+G29</f>
        <v>19298.96602753202</v>
      </c>
      <c r="H33" s="119"/>
      <c r="I33" s="117">
        <f>+I32+I29</f>
        <v>25006.550942722854</v>
      </c>
      <c r="J33" s="119"/>
      <c r="K33" s="117">
        <f>+K32+K29</f>
        <v>0</v>
      </c>
      <c r="L33" s="119"/>
      <c r="M33" s="117">
        <f>+M32+M29</f>
        <v>0</v>
      </c>
      <c r="N33" s="119"/>
      <c r="O33" s="117">
        <f>+O32+O29</f>
        <v>0</v>
      </c>
      <c r="P33" s="119"/>
      <c r="Q33" s="117">
        <f>+Q32+Q29</f>
        <v>0</v>
      </c>
      <c r="R33" s="119"/>
      <c r="S33" s="117">
        <f>+S32+S29</f>
        <v>0</v>
      </c>
      <c r="T33" s="119"/>
      <c r="U33" s="117">
        <f>+U32+U29</f>
        <v>56438.271543199917</v>
      </c>
      <c r="V33" s="119"/>
      <c r="W33" s="117">
        <f>+W32+W29</f>
        <v>111336.61822964267</v>
      </c>
      <c r="X33" s="119"/>
      <c r="Y33" s="117">
        <f>+Y32+Y29</f>
        <v>111336.61822964267</v>
      </c>
      <c r="Z33" s="119"/>
      <c r="AA33" s="117">
        <f>+AA32+AA29</f>
        <v>111336.61822964267</v>
      </c>
      <c r="AB33" s="119"/>
      <c r="AC33" s="117">
        <f>+AC32+AC29</f>
        <v>111336.61822964267</v>
      </c>
      <c r="AD33" s="119"/>
      <c r="AE33" s="117">
        <f>+AE32+AE29</f>
        <v>111336.61822964267</v>
      </c>
      <c r="AF33" s="119"/>
      <c r="AG33" s="117">
        <f>+AG32+AG29</f>
        <v>111336.61822964267</v>
      </c>
      <c r="AH33" s="119"/>
      <c r="AI33" s="117">
        <f>+AI32+AI29</f>
        <v>111336.61822964267</v>
      </c>
      <c r="AJ33" s="119"/>
      <c r="AK33" s="117">
        <f>+AK32+AK29</f>
        <v>0</v>
      </c>
      <c r="AL33" s="119"/>
      <c r="AM33" s="117">
        <f>+AM32+AM29</f>
        <v>779359.49924397585</v>
      </c>
      <c r="AN33" s="118"/>
      <c r="AO33" s="117">
        <f>+U33-AM33</f>
        <v>-722921.22770077595</v>
      </c>
      <c r="AP33" s="119"/>
      <c r="AQ33" s="117">
        <f>+AQ32+AQ29</f>
        <v>0</v>
      </c>
      <c r="AR33" s="119"/>
      <c r="AS33" s="117">
        <f>+AS32+AS29</f>
        <v>-722921.22770077595</v>
      </c>
    </row>
    <row r="34" spans="1:45" ht="15.6" x14ac:dyDescent="0.3">
      <c r="A34" s="106"/>
      <c r="B34" s="21"/>
      <c r="C34" s="107"/>
      <c r="D34" s="3"/>
      <c r="E34" s="44"/>
      <c r="F34" s="7"/>
      <c r="G34" s="44"/>
      <c r="H34" s="7"/>
      <c r="I34" s="44"/>
      <c r="J34" s="7"/>
      <c r="K34" s="44"/>
      <c r="L34" s="7"/>
      <c r="M34" s="44"/>
      <c r="N34" s="7"/>
      <c r="O34" s="44"/>
      <c r="P34" s="7"/>
      <c r="Q34" s="44"/>
      <c r="R34" s="7"/>
      <c r="S34" s="44"/>
      <c r="T34" s="45"/>
      <c r="U34" s="46"/>
      <c r="V34" s="47"/>
      <c r="W34" s="54"/>
      <c r="X34" s="47"/>
      <c r="Y34" s="54"/>
      <c r="Z34" s="47"/>
      <c r="AA34" s="54"/>
      <c r="AB34" s="47"/>
      <c r="AC34" s="54"/>
      <c r="AD34" s="47"/>
      <c r="AE34" s="54"/>
      <c r="AF34" s="47"/>
      <c r="AG34" s="54"/>
      <c r="AH34" s="47"/>
      <c r="AI34" s="54"/>
      <c r="AJ34" s="47"/>
      <c r="AK34" s="54"/>
      <c r="AL34" s="45"/>
      <c r="AM34" s="46"/>
      <c r="AN34" s="49"/>
      <c r="AO34" s="46"/>
      <c r="AP34" s="7"/>
      <c r="AQ34" s="44"/>
      <c r="AR34" s="50"/>
      <c r="AS34" s="51"/>
    </row>
    <row r="35" spans="1:45" ht="15.75" hidden="1" customHeight="1" x14ac:dyDescent="0.3">
      <c r="A35" s="7" t="s">
        <v>35</v>
      </c>
      <c r="B35" s="9"/>
      <c r="C35" s="120"/>
      <c r="D35" s="3"/>
      <c r="E35" s="121">
        <v>192961</v>
      </c>
      <c r="F35" s="7"/>
      <c r="G35" s="121">
        <v>195382</v>
      </c>
      <c r="H35" s="7"/>
      <c r="I35" s="121">
        <v>197940</v>
      </c>
      <c r="J35" s="7"/>
      <c r="K35" s="122">
        <v>200066</v>
      </c>
      <c r="L35" s="7"/>
      <c r="M35" s="122">
        <v>201549</v>
      </c>
      <c r="N35" s="7"/>
      <c r="O35" s="122">
        <v>203655</v>
      </c>
      <c r="P35" s="7"/>
      <c r="Q35" s="122">
        <v>204920</v>
      </c>
      <c r="R35" s="7"/>
      <c r="S35" s="122">
        <v>206665</v>
      </c>
      <c r="T35" s="45"/>
      <c r="U35" s="123">
        <v>206950</v>
      </c>
      <c r="V35" s="47"/>
      <c r="W35" s="124">
        <v>199187</v>
      </c>
      <c r="X35" s="47"/>
      <c r="Y35" s="124" t="e">
        <v>#REF!</v>
      </c>
      <c r="Z35" s="47"/>
      <c r="AA35" s="124" t="e">
        <v>#REF!</v>
      </c>
      <c r="AB35" s="47"/>
      <c r="AC35" s="124" t="e">
        <v>#REF!</v>
      </c>
      <c r="AD35" s="47"/>
      <c r="AE35" s="124">
        <v>199187</v>
      </c>
      <c r="AF35" s="47"/>
      <c r="AG35" s="124" t="e">
        <v>#REF!</v>
      </c>
      <c r="AH35" s="47"/>
      <c r="AI35" s="124" t="e">
        <v>#REF!</v>
      </c>
      <c r="AJ35" s="47"/>
      <c r="AK35" s="124" t="e">
        <v>#REF!</v>
      </c>
      <c r="AL35" s="45"/>
      <c r="AM35" s="123">
        <v>206950</v>
      </c>
      <c r="AN35" s="49"/>
      <c r="AO35" s="123">
        <f>U35</f>
        <v>206950</v>
      </c>
      <c r="AP35" s="7"/>
      <c r="AQ35" s="122">
        <v>211150</v>
      </c>
      <c r="AR35" s="50"/>
      <c r="AS35" s="125">
        <f>AQ35</f>
        <v>211150</v>
      </c>
    </row>
    <row r="36" spans="1:45" ht="15" hidden="1" customHeight="1" x14ac:dyDescent="0.3">
      <c r="A36" s="7"/>
      <c r="B36" s="126"/>
      <c r="C36" s="109"/>
      <c r="D36" s="3"/>
      <c r="E36" s="23"/>
      <c r="F36" s="7"/>
      <c r="G36" s="23"/>
      <c r="H36" s="7"/>
      <c r="I36" s="23"/>
      <c r="J36" s="7"/>
      <c r="K36" s="23"/>
      <c r="L36" s="7"/>
      <c r="M36" s="23"/>
      <c r="N36" s="7"/>
      <c r="O36" s="23"/>
      <c r="P36" s="7"/>
      <c r="Q36" s="23"/>
      <c r="R36" s="7"/>
      <c r="S36" s="23"/>
      <c r="T36" s="45"/>
      <c r="U36" s="26"/>
      <c r="V36" s="47"/>
      <c r="W36" s="52"/>
      <c r="X36" s="47"/>
      <c r="Y36" s="52"/>
      <c r="Z36" s="47"/>
      <c r="AA36" s="52"/>
      <c r="AB36" s="47"/>
      <c r="AC36" s="52"/>
      <c r="AD36" s="47"/>
      <c r="AE36" s="52"/>
      <c r="AF36" s="47"/>
      <c r="AG36" s="52"/>
      <c r="AH36" s="47"/>
      <c r="AI36" s="52"/>
      <c r="AJ36" s="47"/>
      <c r="AK36" s="52"/>
      <c r="AL36" s="45"/>
      <c r="AM36" s="26"/>
      <c r="AN36" s="49"/>
      <c r="AO36" s="26"/>
      <c r="AP36" s="7"/>
      <c r="AQ36" s="23"/>
      <c r="AR36" s="50"/>
      <c r="AS36" s="32"/>
    </row>
    <row r="37" spans="1:45" s="127" customFormat="1" ht="15.75" hidden="1" customHeight="1" x14ac:dyDescent="0.3">
      <c r="A37" s="115" t="s">
        <v>36</v>
      </c>
      <c r="B37" s="116"/>
      <c r="C37" s="117"/>
      <c r="D37" s="118"/>
      <c r="E37" s="117">
        <f>+E33/E35/12</f>
        <v>5.2397265824635714E-3</v>
      </c>
      <c r="F37" s="119"/>
      <c r="G37" s="117">
        <f>+G33/G35/12</f>
        <v>8.2312964805406931E-3</v>
      </c>
      <c r="H37" s="119"/>
      <c r="I37" s="117">
        <f>+I33/I35/12</f>
        <v>1.0527832905056605E-2</v>
      </c>
      <c r="J37" s="119"/>
      <c r="K37" s="117">
        <f>+K33/K35/12</f>
        <v>0</v>
      </c>
      <c r="L37" s="119"/>
      <c r="M37" s="117">
        <f>+M33/M35/12</f>
        <v>0</v>
      </c>
      <c r="N37" s="119"/>
      <c r="O37" s="117">
        <f>+O33/O35/12</f>
        <v>0</v>
      </c>
      <c r="P37" s="119"/>
      <c r="Q37" s="117">
        <f>+Q33/Q35/12</f>
        <v>0</v>
      </c>
      <c r="R37" s="119"/>
      <c r="S37" s="117">
        <f>+S33/S35/12</f>
        <v>0</v>
      </c>
      <c r="T37" s="119"/>
      <c r="U37" s="117">
        <f>+U33/U35/12</f>
        <v>2.2726210656036045E-2</v>
      </c>
      <c r="V37" s="119"/>
      <c r="W37" s="117">
        <f>+W33/W35/12</f>
        <v>4.6579603684662602E-2</v>
      </c>
      <c r="X37" s="119"/>
      <c r="Y37" s="117" t="e">
        <f>+Y33/Y35/12</f>
        <v>#REF!</v>
      </c>
      <c r="Z37" s="119"/>
      <c r="AA37" s="117" t="e">
        <f>+AA33/AA35/12</f>
        <v>#REF!</v>
      </c>
      <c r="AB37" s="119"/>
      <c r="AC37" s="117" t="e">
        <f>+AC33/AC35/12</f>
        <v>#REF!</v>
      </c>
      <c r="AD37" s="119"/>
      <c r="AE37" s="117">
        <f>+AE33/AE35/12</f>
        <v>4.6579603684662602E-2</v>
      </c>
      <c r="AF37" s="119"/>
      <c r="AG37" s="117" t="e">
        <f>+AG33/AG35/12</f>
        <v>#REF!</v>
      </c>
      <c r="AH37" s="119"/>
      <c r="AI37" s="117" t="e">
        <f>+AI33/AI35/12</f>
        <v>#REF!</v>
      </c>
      <c r="AJ37" s="119"/>
      <c r="AK37" s="117" t="e">
        <f>+AK33/AK35/12</f>
        <v>#REF!</v>
      </c>
      <c r="AL37" s="119"/>
      <c r="AM37" s="117">
        <f>+AM33/AM35/12</f>
        <v>0.31382761506159934</v>
      </c>
      <c r="AN37" s="118"/>
      <c r="AO37" s="117">
        <f>+AO33/AO35/12</f>
        <v>-0.29110140440556331</v>
      </c>
      <c r="AP37" s="119"/>
      <c r="AQ37" s="117">
        <f>+AQ33/AQ35/12</f>
        <v>0</v>
      </c>
      <c r="AR37" s="119"/>
      <c r="AS37" s="117">
        <f>+AS33/AS35/12</f>
        <v>-0.28531108520829424</v>
      </c>
    </row>
    <row r="38" spans="1:45" ht="15.6" x14ac:dyDescent="0.3">
      <c r="A38" s="7"/>
      <c r="B38" s="9"/>
      <c r="C38" s="128"/>
      <c r="D38" s="3"/>
      <c r="E38" s="129" t="s">
        <v>1</v>
      </c>
      <c r="F38" s="7"/>
      <c r="G38" s="129"/>
      <c r="H38" s="7"/>
      <c r="I38" s="129"/>
      <c r="J38" s="7"/>
      <c r="K38" s="129"/>
      <c r="L38" s="7"/>
      <c r="M38" s="129"/>
      <c r="N38" s="7"/>
      <c r="O38" s="129"/>
      <c r="P38" s="7"/>
      <c r="Q38" s="129"/>
      <c r="R38" s="7"/>
      <c r="S38" s="129"/>
      <c r="T38" s="45"/>
      <c r="U38" s="130"/>
      <c r="V38" s="47"/>
      <c r="W38" s="131"/>
      <c r="X38" s="47"/>
      <c r="Y38" s="131"/>
      <c r="Z38" s="47"/>
      <c r="AA38" s="131"/>
      <c r="AB38" s="47"/>
      <c r="AC38" s="131"/>
      <c r="AD38" s="47"/>
      <c r="AE38" s="131"/>
      <c r="AF38" s="47"/>
      <c r="AG38" s="131"/>
      <c r="AH38" s="47"/>
      <c r="AI38" s="131"/>
      <c r="AJ38" s="47"/>
      <c r="AK38" s="131"/>
      <c r="AL38" s="45"/>
      <c r="AM38" s="130"/>
      <c r="AN38" s="49"/>
      <c r="AO38" s="130"/>
      <c r="AP38" s="7"/>
      <c r="AQ38" s="129"/>
      <c r="AR38" s="50"/>
      <c r="AS38" s="132"/>
    </row>
    <row r="39" spans="1:45" ht="15.6" x14ac:dyDescent="0.3">
      <c r="A39" s="115" t="s">
        <v>37</v>
      </c>
      <c r="B39" s="116"/>
      <c r="C39" s="117"/>
      <c r="D39" s="118"/>
      <c r="E39" s="117">
        <f>+E26-E33</f>
        <v>7377.4057637885671</v>
      </c>
      <c r="F39" s="119"/>
      <c r="G39" s="117">
        <f>+G26-G33</f>
        <v>18146.709730641822</v>
      </c>
      <c r="H39" s="119"/>
      <c r="I39" s="117">
        <f>+I26-I33</f>
        <v>24108.880963401571</v>
      </c>
      <c r="J39" s="119"/>
      <c r="K39" s="117">
        <f>+K26-K33</f>
        <v>0</v>
      </c>
      <c r="L39" s="119"/>
      <c r="M39" s="117">
        <f>+M26-M33</f>
        <v>0</v>
      </c>
      <c r="N39" s="119"/>
      <c r="O39" s="117">
        <f>+O26-O33</f>
        <v>0</v>
      </c>
      <c r="P39" s="119"/>
      <c r="Q39" s="117">
        <f>+Q26-Q33</f>
        <v>0</v>
      </c>
      <c r="R39" s="119"/>
      <c r="S39" s="117">
        <f>+S26-S33</f>
        <v>0</v>
      </c>
      <c r="T39" s="119"/>
      <c r="U39" s="117">
        <f>+U26-U33</f>
        <v>49632.99645783197</v>
      </c>
      <c r="V39" s="119"/>
      <c r="W39" s="117">
        <f>+W26-W33</f>
        <v>8480.3518185803259</v>
      </c>
      <c r="X39" s="119"/>
      <c r="Y39" s="117">
        <f>+Y26-Y33</f>
        <v>8480.3518185803259</v>
      </c>
      <c r="Z39" s="119"/>
      <c r="AA39" s="117">
        <f>+AA26-AA33</f>
        <v>8480.3518185803259</v>
      </c>
      <c r="AB39" s="119"/>
      <c r="AC39" s="117">
        <f>+AC26-AC33</f>
        <v>8480.3518185803259</v>
      </c>
      <c r="AD39" s="119"/>
      <c r="AE39" s="117">
        <f>+AE26-AE33</f>
        <v>8480.3518185803259</v>
      </c>
      <c r="AF39" s="119"/>
      <c r="AG39" s="117">
        <f>+AG26-AG33</f>
        <v>8480.3518185803259</v>
      </c>
      <c r="AH39" s="119"/>
      <c r="AI39" s="117">
        <f>+AI26-AI33</f>
        <v>8480.3518185803259</v>
      </c>
      <c r="AJ39" s="119"/>
      <c r="AK39" s="117">
        <f>+AK26-AK33</f>
        <v>0</v>
      </c>
      <c r="AL39" s="119"/>
      <c r="AM39" s="117">
        <f>+AM26-AM33</f>
        <v>59359.291093585081</v>
      </c>
      <c r="AN39" s="118"/>
      <c r="AO39" s="117">
        <f>+U39-AM39</f>
        <v>-9726.2946357531109</v>
      </c>
      <c r="AP39" s="119"/>
      <c r="AQ39" s="117">
        <f>+AQ26-AQ33</f>
        <v>0</v>
      </c>
      <c r="AR39" s="119"/>
      <c r="AS39" s="117">
        <f>+AS26-AS33</f>
        <v>-9726.2946357530309</v>
      </c>
    </row>
    <row r="40" spans="1:45" x14ac:dyDescent="0.3">
      <c r="A40" s="7"/>
      <c r="B40" s="21"/>
      <c r="C40" s="133"/>
      <c r="D40" s="3"/>
      <c r="E40" s="23"/>
      <c r="F40" s="7"/>
      <c r="G40" s="23"/>
      <c r="H40" s="7"/>
      <c r="I40" s="23"/>
      <c r="J40" s="7"/>
      <c r="K40" s="23"/>
      <c r="L40" s="7"/>
      <c r="M40" s="23"/>
      <c r="N40" s="7"/>
      <c r="O40" s="23"/>
      <c r="P40" s="7"/>
      <c r="Q40" s="23"/>
      <c r="R40" s="7"/>
      <c r="S40" s="23"/>
      <c r="T40" s="45"/>
      <c r="U40" s="26"/>
      <c r="V40" s="47"/>
      <c r="W40" s="52"/>
      <c r="X40" s="47"/>
      <c r="Y40" s="52"/>
      <c r="Z40" s="47"/>
      <c r="AA40" s="52"/>
      <c r="AB40" s="47"/>
      <c r="AC40" s="52"/>
      <c r="AD40" s="47"/>
      <c r="AE40" s="52"/>
      <c r="AF40" s="53"/>
      <c r="AG40" s="53"/>
      <c r="AH40" s="47"/>
      <c r="AI40" s="52"/>
      <c r="AJ40" s="47"/>
      <c r="AK40" s="52"/>
      <c r="AL40" s="45"/>
      <c r="AM40" s="26"/>
      <c r="AN40" s="49"/>
      <c r="AO40" s="26"/>
      <c r="AP40" s="7"/>
      <c r="AQ40" s="23"/>
      <c r="AR40" s="50"/>
      <c r="AS40" s="32"/>
    </row>
    <row r="41" spans="1:45" ht="16.2" thickBot="1" x14ac:dyDescent="0.35">
      <c r="A41" s="134" t="s">
        <v>38</v>
      </c>
      <c r="B41" s="135"/>
      <c r="C41" s="136"/>
      <c r="D41" s="137"/>
      <c r="E41" s="136">
        <f>+E39/12</f>
        <v>614.78381364904726</v>
      </c>
      <c r="F41" s="134"/>
      <c r="G41" s="136">
        <f>+G39/12</f>
        <v>1512.2258108868184</v>
      </c>
      <c r="H41" s="134"/>
      <c r="I41" s="136">
        <f>+I39/12</f>
        <v>2009.0734136167976</v>
      </c>
      <c r="J41" s="134"/>
      <c r="K41" s="136">
        <f>+K39/12</f>
        <v>0</v>
      </c>
      <c r="L41" s="134"/>
      <c r="M41" s="136">
        <f>+M39/12</f>
        <v>0</v>
      </c>
      <c r="N41" s="134"/>
      <c r="O41" s="136">
        <f>+O39/12</f>
        <v>0</v>
      </c>
      <c r="P41" s="134"/>
      <c r="Q41" s="136">
        <f>+Q39/12</f>
        <v>0</v>
      </c>
      <c r="R41" s="134"/>
      <c r="S41" s="136">
        <f>+S39/12</f>
        <v>0</v>
      </c>
      <c r="T41" s="134"/>
      <c r="U41" s="136">
        <f>+U39/12</f>
        <v>4136.0830381526639</v>
      </c>
      <c r="V41" s="134"/>
      <c r="W41" s="136">
        <f>+W39/12</f>
        <v>706.69598488169379</v>
      </c>
      <c r="X41" s="134"/>
      <c r="Y41" s="136">
        <f>+Y39/12</f>
        <v>706.69598488169379</v>
      </c>
      <c r="Z41" s="134"/>
      <c r="AA41" s="136">
        <f>+AA39/12</f>
        <v>706.69598488169379</v>
      </c>
      <c r="AB41" s="134"/>
      <c r="AC41" s="136">
        <f>+AC39/12</f>
        <v>706.69598488169379</v>
      </c>
      <c r="AD41" s="134"/>
      <c r="AE41" s="136">
        <f>+AE39/12</f>
        <v>706.69598488169379</v>
      </c>
      <c r="AF41" s="137"/>
      <c r="AG41" s="137">
        <f>+AG39/12</f>
        <v>706.69598488169379</v>
      </c>
      <c r="AH41" s="138"/>
      <c r="AI41" s="136">
        <f>+AI39/12</f>
        <v>706.69598488169379</v>
      </c>
      <c r="AJ41" s="138"/>
      <c r="AK41" s="136">
        <f>+AK39/12</f>
        <v>0</v>
      </c>
      <c r="AL41" s="134"/>
      <c r="AM41" s="136">
        <f>+AM39/12</f>
        <v>4946.6075911320904</v>
      </c>
      <c r="AN41" s="135"/>
      <c r="AO41" s="136">
        <f>+U41-AM41</f>
        <v>-810.52455297942652</v>
      </c>
      <c r="AP41" s="134"/>
      <c r="AQ41" s="136">
        <f>+AQ39/12</f>
        <v>0</v>
      </c>
      <c r="AR41" s="134"/>
      <c r="AS41" s="136">
        <f>+AS39/12</f>
        <v>-810.52455297941924</v>
      </c>
    </row>
    <row r="42" spans="1:45" x14ac:dyDescent="0.3">
      <c r="O42" s="139"/>
    </row>
    <row r="43" spans="1:45" x14ac:dyDescent="0.3">
      <c r="J43" s="140"/>
      <c r="L43" s="141"/>
      <c r="M43" s="103"/>
      <c r="N43" s="103"/>
      <c r="O43" s="103"/>
      <c r="P43" s="103"/>
      <c r="Q43" s="103"/>
      <c r="R43" s="103"/>
      <c r="S43" s="103"/>
      <c r="T43" s="103"/>
      <c r="U43" s="142"/>
      <c r="V43" s="144"/>
      <c r="X43" s="144"/>
    </row>
    <row r="44" spans="1:45" x14ac:dyDescent="0.3">
      <c r="L44" s="141"/>
      <c r="M44" s="103"/>
      <c r="N44" s="103"/>
      <c r="O44" s="103"/>
      <c r="P44" s="103"/>
      <c r="Q44" s="103"/>
      <c r="R44" s="103"/>
      <c r="S44" s="103"/>
      <c r="T44" s="103"/>
      <c r="U44" s="103"/>
    </row>
    <row r="45" spans="1:45" x14ac:dyDescent="0.3">
      <c r="L45" s="141"/>
      <c r="M45" s="103"/>
      <c r="N45" s="103"/>
      <c r="O45" s="103"/>
      <c r="P45" s="103"/>
      <c r="Q45" s="103"/>
      <c r="R45" s="103"/>
      <c r="S45" s="103"/>
      <c r="T45" s="103"/>
      <c r="U45" s="103"/>
      <c r="V45" s="144"/>
      <c r="X45" s="144"/>
    </row>
    <row r="46" spans="1:45" ht="15.6" x14ac:dyDescent="0.3">
      <c r="J46" s="1"/>
      <c r="L46" s="141"/>
      <c r="M46" s="103"/>
      <c r="N46" s="103"/>
      <c r="O46" s="103"/>
      <c r="P46" s="103"/>
      <c r="Q46" s="103"/>
      <c r="R46" s="103"/>
      <c r="S46" s="103"/>
      <c r="T46" s="103"/>
      <c r="U46" s="103"/>
    </row>
    <row r="47" spans="1:45" x14ac:dyDescent="0.3">
      <c r="J47" s="140"/>
      <c r="L47" s="141"/>
      <c r="M47" s="103"/>
      <c r="N47" s="103"/>
      <c r="O47" s="103"/>
      <c r="P47" s="103"/>
      <c r="Q47" s="103"/>
      <c r="R47" s="103"/>
      <c r="S47" s="103"/>
      <c r="T47" s="103"/>
      <c r="U47" s="103"/>
    </row>
    <row r="48" spans="1:45" x14ac:dyDescent="0.3">
      <c r="J48" s="140"/>
      <c r="L48" s="141"/>
      <c r="M48" s="103"/>
      <c r="N48" s="142"/>
      <c r="O48" s="142"/>
      <c r="P48" s="142"/>
      <c r="Q48" s="142"/>
      <c r="R48" s="142"/>
      <c r="S48" s="142"/>
      <c r="T48" s="142"/>
      <c r="U48" s="103"/>
    </row>
    <row r="49" spans="10:21" x14ac:dyDescent="0.3">
      <c r="J49" s="140"/>
      <c r="L49" s="141"/>
      <c r="M49" s="103"/>
      <c r="N49" s="103"/>
      <c r="O49" s="103"/>
      <c r="P49" s="103"/>
      <c r="Q49" s="103"/>
      <c r="R49" s="103"/>
      <c r="S49" s="103"/>
      <c r="T49" s="103"/>
      <c r="U49" s="103"/>
    </row>
    <row r="50" spans="10:21" x14ac:dyDescent="0.3">
      <c r="L50" s="139"/>
    </row>
    <row r="51" spans="10:21" ht="15.6" x14ac:dyDescent="0.3">
      <c r="J51" s="145"/>
      <c r="L51" s="139"/>
      <c r="N51" s="144"/>
    </row>
    <row r="52" spans="10:21" x14ac:dyDescent="0.3">
      <c r="L52" s="139"/>
      <c r="N52" s="144"/>
      <c r="O52" s="144"/>
      <c r="P52" s="144"/>
      <c r="Q52" s="144"/>
      <c r="R52" s="144"/>
      <c r="S52" s="144"/>
    </row>
    <row r="53" spans="10:21" x14ac:dyDescent="0.3">
      <c r="N53" s="144"/>
      <c r="O53" s="144"/>
      <c r="P53" s="144"/>
      <c r="Q53" s="144"/>
      <c r="R53" s="144"/>
      <c r="S53" s="144"/>
      <c r="T53" s="144"/>
    </row>
    <row r="54" spans="10:21" x14ac:dyDescent="0.3">
      <c r="L54" s="139"/>
      <c r="O54" s="144"/>
      <c r="P54" s="144"/>
      <c r="Q54" s="144"/>
      <c r="R54" s="144"/>
      <c r="S54" s="144"/>
    </row>
    <row r="55" spans="10:21" x14ac:dyDescent="0.3">
      <c r="L55" s="139"/>
      <c r="O55" s="144"/>
      <c r="P55" s="144"/>
      <c r="Q55" s="144"/>
      <c r="R55" s="144"/>
      <c r="S55" s="144"/>
    </row>
    <row r="56" spans="10:21" x14ac:dyDescent="0.3">
      <c r="L56" s="139"/>
      <c r="O56" s="144"/>
      <c r="P56" s="144"/>
      <c r="Q56" s="144"/>
      <c r="R56" s="144"/>
      <c r="S56" s="144"/>
    </row>
    <row r="57" spans="10:21" x14ac:dyDescent="0.3">
      <c r="L57" s="139"/>
    </row>
    <row r="58" spans="10:21" x14ac:dyDescent="0.3">
      <c r="L58" s="139"/>
    </row>
    <row r="59" spans="10:21" x14ac:dyDescent="0.3">
      <c r="L59" s="139"/>
    </row>
    <row r="60" spans="10:21" x14ac:dyDescent="0.3">
      <c r="L60" s="139"/>
    </row>
    <row r="61" spans="10:21" ht="15.6" x14ac:dyDescent="0.3">
      <c r="J61" s="1"/>
      <c r="L61" s="139"/>
    </row>
    <row r="62" spans="10:21" x14ac:dyDescent="0.3">
      <c r="L62" s="139"/>
    </row>
    <row r="63" spans="10:21" ht="15.6" x14ac:dyDescent="0.3">
      <c r="J63" s="1"/>
      <c r="L63" s="139"/>
    </row>
    <row r="64" spans="10:21" x14ac:dyDescent="0.3">
      <c r="J64" s="140"/>
      <c r="L64" s="139"/>
    </row>
    <row r="65" spans="10:20" x14ac:dyDescent="0.3">
      <c r="J65" s="140"/>
      <c r="L65" s="139"/>
      <c r="N65" s="144"/>
      <c r="O65" s="144"/>
      <c r="P65" s="144"/>
      <c r="Q65" s="144"/>
      <c r="R65" s="144"/>
      <c r="S65" s="144"/>
      <c r="T65" s="144"/>
    </row>
    <row r="66" spans="10:20" x14ac:dyDescent="0.3">
      <c r="L66" s="139"/>
    </row>
    <row r="67" spans="10:20" ht="15.6" x14ac:dyDescent="0.3">
      <c r="J67" s="1"/>
      <c r="L67" s="139"/>
    </row>
    <row r="68" spans="10:20" ht="15.6" x14ac:dyDescent="0.3">
      <c r="J68" s="143"/>
      <c r="L68" s="139"/>
    </row>
    <row r="69" spans="10:20" x14ac:dyDescent="0.3">
      <c r="J69" s="140"/>
      <c r="L69" s="139"/>
      <c r="N69" s="144"/>
      <c r="O69" s="144"/>
      <c r="P69" s="144"/>
      <c r="Q69" s="144"/>
      <c r="R69" s="144"/>
      <c r="S69" s="144"/>
      <c r="T69" s="144"/>
    </row>
    <row r="70" spans="10:20" x14ac:dyDescent="0.3">
      <c r="J70" s="140"/>
      <c r="L70" s="139"/>
      <c r="N70" s="144"/>
    </row>
    <row r="71" spans="10:20" x14ac:dyDescent="0.3">
      <c r="L71" s="139"/>
    </row>
    <row r="72" spans="10:20" x14ac:dyDescent="0.3">
      <c r="L72" s="139"/>
    </row>
    <row r="73" spans="10:20" ht="15.6" x14ac:dyDescent="0.3">
      <c r="J73" s="1"/>
      <c r="L73" s="139"/>
    </row>
    <row r="74" spans="10:20" ht="15.6" x14ac:dyDescent="0.3">
      <c r="J74" s="143"/>
      <c r="L74" s="139"/>
    </row>
    <row r="75" spans="10:20" x14ac:dyDescent="0.3">
      <c r="J75" s="140"/>
      <c r="L75" s="139"/>
      <c r="N75" s="144"/>
      <c r="O75" s="144"/>
      <c r="P75" s="144"/>
      <c r="Q75" s="144"/>
      <c r="R75" s="144"/>
      <c r="S75" s="144"/>
      <c r="T75" s="144"/>
    </row>
    <row r="76" spans="10:20" x14ac:dyDescent="0.3">
      <c r="J76" s="140"/>
      <c r="L76" s="139"/>
    </row>
    <row r="77" spans="10:20" x14ac:dyDescent="0.3">
      <c r="J77" s="140"/>
      <c r="L77" s="139"/>
      <c r="N77" s="144"/>
    </row>
  </sheetData>
  <mergeCells count="66">
    <mergeCell ref="AR28:AS28"/>
    <mergeCell ref="AB28:AC28"/>
    <mergeCell ref="AD28:AE28"/>
    <mergeCell ref="AF28:AG28"/>
    <mergeCell ref="AH28:AI28"/>
    <mergeCell ref="AN28:AO28"/>
    <mergeCell ref="AP28:AQ28"/>
    <mergeCell ref="AJ28:AK28"/>
    <mergeCell ref="L28:M28"/>
    <mergeCell ref="N28:O28"/>
    <mergeCell ref="V6:W6"/>
    <mergeCell ref="Z6:AA6"/>
    <mergeCell ref="AB6:AC6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AN5:AO5"/>
    <mergeCell ref="AP5:AQ5"/>
    <mergeCell ref="AR5:AS5"/>
    <mergeCell ref="AH6:AI6"/>
    <mergeCell ref="L6:M6"/>
    <mergeCell ref="N6:O6"/>
    <mergeCell ref="P6:Q6"/>
    <mergeCell ref="R6:S6"/>
    <mergeCell ref="T6:U6"/>
    <mergeCell ref="X6:Y6"/>
    <mergeCell ref="AN6:AO6"/>
    <mergeCell ref="AP6:AQ6"/>
    <mergeCell ref="AR6:AS6"/>
    <mergeCell ref="AD6:AE6"/>
    <mergeCell ref="AF6:AG6"/>
    <mergeCell ref="N5:O5"/>
    <mergeCell ref="B6:C6"/>
    <mergeCell ref="D6:E6"/>
    <mergeCell ref="F6:G6"/>
    <mergeCell ref="H6:I6"/>
    <mergeCell ref="J6:K6"/>
    <mergeCell ref="AF4:AG4"/>
    <mergeCell ref="AH4:AI4"/>
    <mergeCell ref="Z28:AA28"/>
    <mergeCell ref="T5:U5"/>
    <mergeCell ref="V5:W5"/>
    <mergeCell ref="Z5:AA5"/>
    <mergeCell ref="AB5:AC5"/>
    <mergeCell ref="V4:W4"/>
    <mergeCell ref="Z4:AA4"/>
    <mergeCell ref="AB4:AC4"/>
    <mergeCell ref="AD5:AE5"/>
    <mergeCell ref="X5:Y5"/>
    <mergeCell ref="AF5:AG5"/>
    <mergeCell ref="AH5:AI5"/>
    <mergeCell ref="AD4:AE4"/>
    <mergeCell ref="X4:Y4"/>
    <mergeCell ref="AL5:AM5"/>
    <mergeCell ref="AL6:AM6"/>
    <mergeCell ref="AL28:AM28"/>
    <mergeCell ref="AJ4:AK4"/>
    <mergeCell ref="AJ5:AK5"/>
    <mergeCell ref="AJ6:AK6"/>
  </mergeCells>
  <pageMargins left="0.70866141732283472" right="0.70866141732283472" top="0.74803149606299213" bottom="0.74803149606299213" header="0.31496062992125984" footer="0.31496062992125984"/>
  <pageSetup scale="65" fitToWidth="0" orientation="landscape" r:id="rId1"/>
  <colBreaks count="4" manualBreakCount="4">
    <brk id="11" max="40" man="1"/>
    <brk id="19" max="40" man="1"/>
    <brk id="27" max="40" man="1"/>
    <brk id="37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8"/>
  <sheetViews>
    <sheetView showGridLines="0" tabSelected="1" view="pageBreakPreview" zoomScale="30" zoomScaleNormal="70" zoomScaleSheetLayoutView="30" workbookViewId="0">
      <selection activeCell="AW10" sqref="AW10"/>
    </sheetView>
  </sheetViews>
  <sheetFormatPr defaultRowHeight="14.4" x14ac:dyDescent="0.3"/>
  <cols>
    <col min="1" max="1" width="31.5546875" style="148" customWidth="1"/>
    <col min="2" max="2" width="14.5546875" style="148" bestFit="1" customWidth="1"/>
    <col min="3" max="3" width="17.44140625" style="148" bestFit="1" customWidth="1"/>
    <col min="4" max="4" width="16" style="148" bestFit="1" customWidth="1"/>
    <col min="5" max="5" width="15.6640625" style="148" customWidth="1"/>
    <col min="6" max="6" width="14.6640625" style="148" customWidth="1"/>
    <col min="7" max="7" width="15.5546875" style="148" bestFit="1" customWidth="1"/>
    <col min="8" max="8" width="17.44140625" style="148" bestFit="1" customWidth="1"/>
    <col min="9" max="9" width="14.88671875" style="148" customWidth="1"/>
    <col min="10" max="10" width="14.88671875" style="148" bestFit="1" customWidth="1"/>
    <col min="11" max="11" width="15.33203125" style="148" bestFit="1" customWidth="1"/>
    <col min="12" max="12" width="16" style="148" bestFit="1" customWidth="1"/>
    <col min="13" max="13" width="17.44140625" style="148" bestFit="1" customWidth="1"/>
    <col min="14" max="14" width="16.88671875" style="148" customWidth="1"/>
    <col min="15" max="15" width="14.88671875" style="148" customWidth="1"/>
    <col min="16" max="16" width="14.109375" style="148" customWidth="1"/>
    <col min="17" max="255" width="9.109375" style="148"/>
    <col min="256" max="256" width="31.5546875" style="148" customWidth="1"/>
    <col min="257" max="257" width="0" style="148" hidden="1" customWidth="1"/>
    <col min="258" max="258" width="14.5546875" style="148" bestFit="1" customWidth="1"/>
    <col min="259" max="259" width="17.44140625" style="148" bestFit="1" customWidth="1"/>
    <col min="260" max="260" width="16" style="148" bestFit="1" customWidth="1"/>
    <col min="261" max="261" width="15.6640625" style="148" customWidth="1"/>
    <col min="262" max="262" width="14.6640625" style="148" customWidth="1"/>
    <col min="263" max="263" width="15.5546875" style="148" bestFit="1" customWidth="1"/>
    <col min="264" max="264" width="17.44140625" style="148" bestFit="1" customWidth="1"/>
    <col min="265" max="265" width="14.88671875" style="148" customWidth="1"/>
    <col min="266" max="266" width="14.88671875" style="148" bestFit="1" customWidth="1"/>
    <col min="267" max="267" width="15.33203125" style="148" bestFit="1" customWidth="1"/>
    <col min="268" max="268" width="16" style="148" bestFit="1" customWidth="1"/>
    <col min="269" max="269" width="17.44140625" style="148" bestFit="1" customWidth="1"/>
    <col min="270" max="270" width="16.88671875" style="148" customWidth="1"/>
    <col min="271" max="271" width="14.88671875" style="148" customWidth="1"/>
    <col min="272" max="272" width="14.109375" style="148" customWidth="1"/>
    <col min="273" max="511" width="9.109375" style="148"/>
    <col min="512" max="512" width="31.5546875" style="148" customWidth="1"/>
    <col min="513" max="513" width="0" style="148" hidden="1" customWidth="1"/>
    <col min="514" max="514" width="14.5546875" style="148" bestFit="1" customWidth="1"/>
    <col min="515" max="515" width="17.44140625" style="148" bestFit="1" customWidth="1"/>
    <col min="516" max="516" width="16" style="148" bestFit="1" customWidth="1"/>
    <col min="517" max="517" width="15.6640625" style="148" customWidth="1"/>
    <col min="518" max="518" width="14.6640625" style="148" customWidth="1"/>
    <col min="519" max="519" width="15.5546875" style="148" bestFit="1" customWidth="1"/>
    <col min="520" max="520" width="17.44140625" style="148" bestFit="1" customWidth="1"/>
    <col min="521" max="521" width="14.88671875" style="148" customWidth="1"/>
    <col min="522" max="522" width="14.88671875" style="148" bestFit="1" customWidth="1"/>
    <col min="523" max="523" width="15.33203125" style="148" bestFit="1" customWidth="1"/>
    <col min="524" max="524" width="16" style="148" bestFit="1" customWidth="1"/>
    <col min="525" max="525" width="17.44140625" style="148" bestFit="1" customWidth="1"/>
    <col min="526" max="526" width="16.88671875" style="148" customWidth="1"/>
    <col min="527" max="527" width="14.88671875" style="148" customWidth="1"/>
    <col min="528" max="528" width="14.109375" style="148" customWidth="1"/>
    <col min="529" max="767" width="9.109375" style="148"/>
    <col min="768" max="768" width="31.5546875" style="148" customWidth="1"/>
    <col min="769" max="769" width="0" style="148" hidden="1" customWidth="1"/>
    <col min="770" max="770" width="14.5546875" style="148" bestFit="1" customWidth="1"/>
    <col min="771" max="771" width="17.44140625" style="148" bestFit="1" customWidth="1"/>
    <col min="772" max="772" width="16" style="148" bestFit="1" customWidth="1"/>
    <col min="773" max="773" width="15.6640625" style="148" customWidth="1"/>
    <col min="774" max="774" width="14.6640625" style="148" customWidth="1"/>
    <col min="775" max="775" width="15.5546875" style="148" bestFit="1" customWidth="1"/>
    <col min="776" max="776" width="17.44140625" style="148" bestFit="1" customWidth="1"/>
    <col min="777" max="777" width="14.88671875" style="148" customWidth="1"/>
    <col min="778" max="778" width="14.88671875" style="148" bestFit="1" customWidth="1"/>
    <col min="779" max="779" width="15.33203125" style="148" bestFit="1" customWidth="1"/>
    <col min="780" max="780" width="16" style="148" bestFit="1" customWidth="1"/>
    <col min="781" max="781" width="17.44140625" style="148" bestFit="1" customWidth="1"/>
    <col min="782" max="782" width="16.88671875" style="148" customWidth="1"/>
    <col min="783" max="783" width="14.88671875" style="148" customWidth="1"/>
    <col min="784" max="784" width="14.109375" style="148" customWidth="1"/>
    <col min="785" max="1023" width="9.109375" style="148"/>
    <col min="1024" max="1024" width="31.5546875" style="148" customWidth="1"/>
    <col min="1025" max="1025" width="0" style="148" hidden="1" customWidth="1"/>
    <col min="1026" max="1026" width="14.5546875" style="148" bestFit="1" customWidth="1"/>
    <col min="1027" max="1027" width="17.44140625" style="148" bestFit="1" customWidth="1"/>
    <col min="1028" max="1028" width="16" style="148" bestFit="1" customWidth="1"/>
    <col min="1029" max="1029" width="15.6640625" style="148" customWidth="1"/>
    <col min="1030" max="1030" width="14.6640625" style="148" customWidth="1"/>
    <col min="1031" max="1031" width="15.5546875" style="148" bestFit="1" customWidth="1"/>
    <col min="1032" max="1032" width="17.44140625" style="148" bestFit="1" customWidth="1"/>
    <col min="1033" max="1033" width="14.88671875" style="148" customWidth="1"/>
    <col min="1034" max="1034" width="14.88671875" style="148" bestFit="1" customWidth="1"/>
    <col min="1035" max="1035" width="15.33203125" style="148" bestFit="1" customWidth="1"/>
    <col min="1036" max="1036" width="16" style="148" bestFit="1" customWidth="1"/>
    <col min="1037" max="1037" width="17.44140625" style="148" bestFit="1" customWidth="1"/>
    <col min="1038" max="1038" width="16.88671875" style="148" customWidth="1"/>
    <col min="1039" max="1039" width="14.88671875" style="148" customWidth="1"/>
    <col min="1040" max="1040" width="14.109375" style="148" customWidth="1"/>
    <col min="1041" max="1279" width="9.109375" style="148"/>
    <col min="1280" max="1280" width="31.5546875" style="148" customWidth="1"/>
    <col min="1281" max="1281" width="0" style="148" hidden="1" customWidth="1"/>
    <col min="1282" max="1282" width="14.5546875" style="148" bestFit="1" customWidth="1"/>
    <col min="1283" max="1283" width="17.44140625" style="148" bestFit="1" customWidth="1"/>
    <col min="1284" max="1284" width="16" style="148" bestFit="1" customWidth="1"/>
    <col min="1285" max="1285" width="15.6640625" style="148" customWidth="1"/>
    <col min="1286" max="1286" width="14.6640625" style="148" customWidth="1"/>
    <col min="1287" max="1287" width="15.5546875" style="148" bestFit="1" customWidth="1"/>
    <col min="1288" max="1288" width="17.44140625" style="148" bestFit="1" customWidth="1"/>
    <col min="1289" max="1289" width="14.88671875" style="148" customWidth="1"/>
    <col min="1290" max="1290" width="14.88671875" style="148" bestFit="1" customWidth="1"/>
    <col min="1291" max="1291" width="15.33203125" style="148" bestFit="1" customWidth="1"/>
    <col min="1292" max="1292" width="16" style="148" bestFit="1" customWidth="1"/>
    <col min="1293" max="1293" width="17.44140625" style="148" bestFit="1" customWidth="1"/>
    <col min="1294" max="1294" width="16.88671875" style="148" customWidth="1"/>
    <col min="1295" max="1295" width="14.88671875" style="148" customWidth="1"/>
    <col min="1296" max="1296" width="14.109375" style="148" customWidth="1"/>
    <col min="1297" max="1535" width="9.109375" style="148"/>
    <col min="1536" max="1536" width="31.5546875" style="148" customWidth="1"/>
    <col min="1537" max="1537" width="0" style="148" hidden="1" customWidth="1"/>
    <col min="1538" max="1538" width="14.5546875" style="148" bestFit="1" customWidth="1"/>
    <col min="1539" max="1539" width="17.44140625" style="148" bestFit="1" customWidth="1"/>
    <col min="1540" max="1540" width="16" style="148" bestFit="1" customWidth="1"/>
    <col min="1541" max="1541" width="15.6640625" style="148" customWidth="1"/>
    <col min="1542" max="1542" width="14.6640625" style="148" customWidth="1"/>
    <col min="1543" max="1543" width="15.5546875" style="148" bestFit="1" customWidth="1"/>
    <col min="1544" max="1544" width="17.44140625" style="148" bestFit="1" customWidth="1"/>
    <col min="1545" max="1545" width="14.88671875" style="148" customWidth="1"/>
    <col min="1546" max="1546" width="14.88671875" style="148" bestFit="1" customWidth="1"/>
    <col min="1547" max="1547" width="15.33203125" style="148" bestFit="1" customWidth="1"/>
    <col min="1548" max="1548" width="16" style="148" bestFit="1" customWidth="1"/>
    <col min="1549" max="1549" width="17.44140625" style="148" bestFit="1" customWidth="1"/>
    <col min="1550" max="1550" width="16.88671875" style="148" customWidth="1"/>
    <col min="1551" max="1551" width="14.88671875" style="148" customWidth="1"/>
    <col min="1552" max="1552" width="14.109375" style="148" customWidth="1"/>
    <col min="1553" max="1791" width="9.109375" style="148"/>
    <col min="1792" max="1792" width="31.5546875" style="148" customWidth="1"/>
    <col min="1793" max="1793" width="0" style="148" hidden="1" customWidth="1"/>
    <col min="1794" max="1794" width="14.5546875" style="148" bestFit="1" customWidth="1"/>
    <col min="1795" max="1795" width="17.44140625" style="148" bestFit="1" customWidth="1"/>
    <col min="1796" max="1796" width="16" style="148" bestFit="1" customWidth="1"/>
    <col min="1797" max="1797" width="15.6640625" style="148" customWidth="1"/>
    <col min="1798" max="1798" width="14.6640625" style="148" customWidth="1"/>
    <col min="1799" max="1799" width="15.5546875" style="148" bestFit="1" customWidth="1"/>
    <col min="1800" max="1800" width="17.44140625" style="148" bestFit="1" customWidth="1"/>
    <col min="1801" max="1801" width="14.88671875" style="148" customWidth="1"/>
    <col min="1802" max="1802" width="14.88671875" style="148" bestFit="1" customWidth="1"/>
    <col min="1803" max="1803" width="15.33203125" style="148" bestFit="1" customWidth="1"/>
    <col min="1804" max="1804" width="16" style="148" bestFit="1" customWidth="1"/>
    <col min="1805" max="1805" width="17.44140625" style="148" bestFit="1" customWidth="1"/>
    <col min="1806" max="1806" width="16.88671875" style="148" customWidth="1"/>
    <col min="1807" max="1807" width="14.88671875" style="148" customWidth="1"/>
    <col min="1808" max="1808" width="14.109375" style="148" customWidth="1"/>
    <col min="1809" max="2047" width="9.109375" style="148"/>
    <col min="2048" max="2048" width="31.5546875" style="148" customWidth="1"/>
    <col min="2049" max="2049" width="0" style="148" hidden="1" customWidth="1"/>
    <col min="2050" max="2050" width="14.5546875" style="148" bestFit="1" customWidth="1"/>
    <col min="2051" max="2051" width="17.44140625" style="148" bestFit="1" customWidth="1"/>
    <col min="2052" max="2052" width="16" style="148" bestFit="1" customWidth="1"/>
    <col min="2053" max="2053" width="15.6640625" style="148" customWidth="1"/>
    <col min="2054" max="2054" width="14.6640625" style="148" customWidth="1"/>
    <col min="2055" max="2055" width="15.5546875" style="148" bestFit="1" customWidth="1"/>
    <col min="2056" max="2056" width="17.44140625" style="148" bestFit="1" customWidth="1"/>
    <col min="2057" max="2057" width="14.88671875" style="148" customWidth="1"/>
    <col min="2058" max="2058" width="14.88671875" style="148" bestFit="1" customWidth="1"/>
    <col min="2059" max="2059" width="15.33203125" style="148" bestFit="1" customWidth="1"/>
    <col min="2060" max="2060" width="16" style="148" bestFit="1" customWidth="1"/>
    <col min="2061" max="2061" width="17.44140625" style="148" bestFit="1" customWidth="1"/>
    <col min="2062" max="2062" width="16.88671875" style="148" customWidth="1"/>
    <col min="2063" max="2063" width="14.88671875" style="148" customWidth="1"/>
    <col min="2064" max="2064" width="14.109375" style="148" customWidth="1"/>
    <col min="2065" max="2303" width="9.109375" style="148"/>
    <col min="2304" max="2304" width="31.5546875" style="148" customWidth="1"/>
    <col min="2305" max="2305" width="0" style="148" hidden="1" customWidth="1"/>
    <col min="2306" max="2306" width="14.5546875" style="148" bestFit="1" customWidth="1"/>
    <col min="2307" max="2307" width="17.44140625" style="148" bestFit="1" customWidth="1"/>
    <col min="2308" max="2308" width="16" style="148" bestFit="1" customWidth="1"/>
    <col min="2309" max="2309" width="15.6640625" style="148" customWidth="1"/>
    <col min="2310" max="2310" width="14.6640625" style="148" customWidth="1"/>
    <col min="2311" max="2311" width="15.5546875" style="148" bestFit="1" customWidth="1"/>
    <col min="2312" max="2312" width="17.44140625" style="148" bestFit="1" customWidth="1"/>
    <col min="2313" max="2313" width="14.88671875" style="148" customWidth="1"/>
    <col min="2314" max="2314" width="14.88671875" style="148" bestFit="1" customWidth="1"/>
    <col min="2315" max="2315" width="15.33203125" style="148" bestFit="1" customWidth="1"/>
    <col min="2316" max="2316" width="16" style="148" bestFit="1" customWidth="1"/>
    <col min="2317" max="2317" width="17.44140625" style="148" bestFit="1" customWidth="1"/>
    <col min="2318" max="2318" width="16.88671875" style="148" customWidth="1"/>
    <col min="2319" max="2319" width="14.88671875" style="148" customWidth="1"/>
    <col min="2320" max="2320" width="14.109375" style="148" customWidth="1"/>
    <col min="2321" max="2559" width="9.109375" style="148"/>
    <col min="2560" max="2560" width="31.5546875" style="148" customWidth="1"/>
    <col min="2561" max="2561" width="0" style="148" hidden="1" customWidth="1"/>
    <col min="2562" max="2562" width="14.5546875" style="148" bestFit="1" customWidth="1"/>
    <col min="2563" max="2563" width="17.44140625" style="148" bestFit="1" customWidth="1"/>
    <col min="2564" max="2564" width="16" style="148" bestFit="1" customWidth="1"/>
    <col min="2565" max="2565" width="15.6640625" style="148" customWidth="1"/>
    <col min="2566" max="2566" width="14.6640625" style="148" customWidth="1"/>
    <col min="2567" max="2567" width="15.5546875" style="148" bestFit="1" customWidth="1"/>
    <col min="2568" max="2568" width="17.44140625" style="148" bestFit="1" customWidth="1"/>
    <col min="2569" max="2569" width="14.88671875" style="148" customWidth="1"/>
    <col min="2570" max="2570" width="14.88671875" style="148" bestFit="1" customWidth="1"/>
    <col min="2571" max="2571" width="15.33203125" style="148" bestFit="1" customWidth="1"/>
    <col min="2572" max="2572" width="16" style="148" bestFit="1" customWidth="1"/>
    <col min="2573" max="2573" width="17.44140625" style="148" bestFit="1" customWidth="1"/>
    <col min="2574" max="2574" width="16.88671875" style="148" customWidth="1"/>
    <col min="2575" max="2575" width="14.88671875" style="148" customWidth="1"/>
    <col min="2576" max="2576" width="14.109375" style="148" customWidth="1"/>
    <col min="2577" max="2815" width="9.109375" style="148"/>
    <col min="2816" max="2816" width="31.5546875" style="148" customWidth="1"/>
    <col min="2817" max="2817" width="0" style="148" hidden="1" customWidth="1"/>
    <col min="2818" max="2818" width="14.5546875" style="148" bestFit="1" customWidth="1"/>
    <col min="2819" max="2819" width="17.44140625" style="148" bestFit="1" customWidth="1"/>
    <col min="2820" max="2820" width="16" style="148" bestFit="1" customWidth="1"/>
    <col min="2821" max="2821" width="15.6640625" style="148" customWidth="1"/>
    <col min="2822" max="2822" width="14.6640625" style="148" customWidth="1"/>
    <col min="2823" max="2823" width="15.5546875" style="148" bestFit="1" customWidth="1"/>
    <col min="2824" max="2824" width="17.44140625" style="148" bestFit="1" customWidth="1"/>
    <col min="2825" max="2825" width="14.88671875" style="148" customWidth="1"/>
    <col min="2826" max="2826" width="14.88671875" style="148" bestFit="1" customWidth="1"/>
    <col min="2827" max="2827" width="15.33203125" style="148" bestFit="1" customWidth="1"/>
    <col min="2828" max="2828" width="16" style="148" bestFit="1" customWidth="1"/>
    <col min="2829" max="2829" width="17.44140625" style="148" bestFit="1" customWidth="1"/>
    <col min="2830" max="2830" width="16.88671875" style="148" customWidth="1"/>
    <col min="2831" max="2831" width="14.88671875" style="148" customWidth="1"/>
    <col min="2832" max="2832" width="14.109375" style="148" customWidth="1"/>
    <col min="2833" max="3071" width="9.109375" style="148"/>
    <col min="3072" max="3072" width="31.5546875" style="148" customWidth="1"/>
    <col min="3073" max="3073" width="0" style="148" hidden="1" customWidth="1"/>
    <col min="3074" max="3074" width="14.5546875" style="148" bestFit="1" customWidth="1"/>
    <col min="3075" max="3075" width="17.44140625" style="148" bestFit="1" customWidth="1"/>
    <col min="3076" max="3076" width="16" style="148" bestFit="1" customWidth="1"/>
    <col min="3077" max="3077" width="15.6640625" style="148" customWidth="1"/>
    <col min="3078" max="3078" width="14.6640625" style="148" customWidth="1"/>
    <col min="3079" max="3079" width="15.5546875" style="148" bestFit="1" customWidth="1"/>
    <col min="3080" max="3080" width="17.44140625" style="148" bestFit="1" customWidth="1"/>
    <col min="3081" max="3081" width="14.88671875" style="148" customWidth="1"/>
    <col min="3082" max="3082" width="14.88671875" style="148" bestFit="1" customWidth="1"/>
    <col min="3083" max="3083" width="15.33203125" style="148" bestFit="1" customWidth="1"/>
    <col min="3084" max="3084" width="16" style="148" bestFit="1" customWidth="1"/>
    <col min="3085" max="3085" width="17.44140625" style="148" bestFit="1" customWidth="1"/>
    <col min="3086" max="3086" width="16.88671875" style="148" customWidth="1"/>
    <col min="3087" max="3087" width="14.88671875" style="148" customWidth="1"/>
    <col min="3088" max="3088" width="14.109375" style="148" customWidth="1"/>
    <col min="3089" max="3327" width="9.109375" style="148"/>
    <col min="3328" max="3328" width="31.5546875" style="148" customWidth="1"/>
    <col min="3329" max="3329" width="0" style="148" hidden="1" customWidth="1"/>
    <col min="3330" max="3330" width="14.5546875" style="148" bestFit="1" customWidth="1"/>
    <col min="3331" max="3331" width="17.44140625" style="148" bestFit="1" customWidth="1"/>
    <col min="3332" max="3332" width="16" style="148" bestFit="1" customWidth="1"/>
    <col min="3333" max="3333" width="15.6640625" style="148" customWidth="1"/>
    <col min="3334" max="3334" width="14.6640625" style="148" customWidth="1"/>
    <col min="3335" max="3335" width="15.5546875" style="148" bestFit="1" customWidth="1"/>
    <col min="3336" max="3336" width="17.44140625" style="148" bestFit="1" customWidth="1"/>
    <col min="3337" max="3337" width="14.88671875" style="148" customWidth="1"/>
    <col min="3338" max="3338" width="14.88671875" style="148" bestFit="1" customWidth="1"/>
    <col min="3339" max="3339" width="15.33203125" style="148" bestFit="1" customWidth="1"/>
    <col min="3340" max="3340" width="16" style="148" bestFit="1" customWidth="1"/>
    <col min="3341" max="3341" width="17.44140625" style="148" bestFit="1" customWidth="1"/>
    <col min="3342" max="3342" width="16.88671875" style="148" customWidth="1"/>
    <col min="3343" max="3343" width="14.88671875" style="148" customWidth="1"/>
    <col min="3344" max="3344" width="14.109375" style="148" customWidth="1"/>
    <col min="3345" max="3583" width="9.109375" style="148"/>
    <col min="3584" max="3584" width="31.5546875" style="148" customWidth="1"/>
    <col min="3585" max="3585" width="0" style="148" hidden="1" customWidth="1"/>
    <col min="3586" max="3586" width="14.5546875" style="148" bestFit="1" customWidth="1"/>
    <col min="3587" max="3587" width="17.44140625" style="148" bestFit="1" customWidth="1"/>
    <col min="3588" max="3588" width="16" style="148" bestFit="1" customWidth="1"/>
    <col min="3589" max="3589" width="15.6640625" style="148" customWidth="1"/>
    <col min="3590" max="3590" width="14.6640625" style="148" customWidth="1"/>
    <col min="3591" max="3591" width="15.5546875" style="148" bestFit="1" customWidth="1"/>
    <col min="3592" max="3592" width="17.44140625" style="148" bestFit="1" customWidth="1"/>
    <col min="3593" max="3593" width="14.88671875" style="148" customWidth="1"/>
    <col min="3594" max="3594" width="14.88671875" style="148" bestFit="1" customWidth="1"/>
    <col min="3595" max="3595" width="15.33203125" style="148" bestFit="1" customWidth="1"/>
    <col min="3596" max="3596" width="16" style="148" bestFit="1" customWidth="1"/>
    <col min="3597" max="3597" width="17.44140625" style="148" bestFit="1" customWidth="1"/>
    <col min="3598" max="3598" width="16.88671875" style="148" customWidth="1"/>
    <col min="3599" max="3599" width="14.88671875" style="148" customWidth="1"/>
    <col min="3600" max="3600" width="14.109375" style="148" customWidth="1"/>
    <col min="3601" max="3839" width="9.109375" style="148"/>
    <col min="3840" max="3840" width="31.5546875" style="148" customWidth="1"/>
    <col min="3841" max="3841" width="0" style="148" hidden="1" customWidth="1"/>
    <col min="3842" max="3842" width="14.5546875" style="148" bestFit="1" customWidth="1"/>
    <col min="3843" max="3843" width="17.44140625" style="148" bestFit="1" customWidth="1"/>
    <col min="3844" max="3844" width="16" style="148" bestFit="1" customWidth="1"/>
    <col min="3845" max="3845" width="15.6640625" style="148" customWidth="1"/>
    <col min="3846" max="3846" width="14.6640625" style="148" customWidth="1"/>
    <col min="3847" max="3847" width="15.5546875" style="148" bestFit="1" customWidth="1"/>
    <col min="3848" max="3848" width="17.44140625" style="148" bestFit="1" customWidth="1"/>
    <col min="3849" max="3849" width="14.88671875" style="148" customWidth="1"/>
    <col min="3850" max="3850" width="14.88671875" style="148" bestFit="1" customWidth="1"/>
    <col min="3851" max="3851" width="15.33203125" style="148" bestFit="1" customWidth="1"/>
    <col min="3852" max="3852" width="16" style="148" bestFit="1" customWidth="1"/>
    <col min="3853" max="3853" width="17.44140625" style="148" bestFit="1" customWidth="1"/>
    <col min="3854" max="3854" width="16.88671875" style="148" customWidth="1"/>
    <col min="3855" max="3855" width="14.88671875" style="148" customWidth="1"/>
    <col min="3856" max="3856" width="14.109375" style="148" customWidth="1"/>
    <col min="3857" max="4095" width="9.109375" style="148"/>
    <col min="4096" max="4096" width="31.5546875" style="148" customWidth="1"/>
    <col min="4097" max="4097" width="0" style="148" hidden="1" customWidth="1"/>
    <col min="4098" max="4098" width="14.5546875" style="148" bestFit="1" customWidth="1"/>
    <col min="4099" max="4099" width="17.44140625" style="148" bestFit="1" customWidth="1"/>
    <col min="4100" max="4100" width="16" style="148" bestFit="1" customWidth="1"/>
    <col min="4101" max="4101" width="15.6640625" style="148" customWidth="1"/>
    <col min="4102" max="4102" width="14.6640625" style="148" customWidth="1"/>
    <col min="4103" max="4103" width="15.5546875" style="148" bestFit="1" customWidth="1"/>
    <col min="4104" max="4104" width="17.44140625" style="148" bestFit="1" customWidth="1"/>
    <col min="4105" max="4105" width="14.88671875" style="148" customWidth="1"/>
    <col min="4106" max="4106" width="14.88671875" style="148" bestFit="1" customWidth="1"/>
    <col min="4107" max="4107" width="15.33203125" style="148" bestFit="1" customWidth="1"/>
    <col min="4108" max="4108" width="16" style="148" bestFit="1" customWidth="1"/>
    <col min="4109" max="4109" width="17.44140625" style="148" bestFit="1" customWidth="1"/>
    <col min="4110" max="4110" width="16.88671875" style="148" customWidth="1"/>
    <col min="4111" max="4111" width="14.88671875" style="148" customWidth="1"/>
    <col min="4112" max="4112" width="14.109375" style="148" customWidth="1"/>
    <col min="4113" max="4351" width="9.109375" style="148"/>
    <col min="4352" max="4352" width="31.5546875" style="148" customWidth="1"/>
    <col min="4353" max="4353" width="0" style="148" hidden="1" customWidth="1"/>
    <col min="4354" max="4354" width="14.5546875" style="148" bestFit="1" customWidth="1"/>
    <col min="4355" max="4355" width="17.44140625" style="148" bestFit="1" customWidth="1"/>
    <col min="4356" max="4356" width="16" style="148" bestFit="1" customWidth="1"/>
    <col min="4357" max="4357" width="15.6640625" style="148" customWidth="1"/>
    <col min="4358" max="4358" width="14.6640625" style="148" customWidth="1"/>
    <col min="4359" max="4359" width="15.5546875" style="148" bestFit="1" customWidth="1"/>
    <col min="4360" max="4360" width="17.44140625" style="148" bestFit="1" customWidth="1"/>
    <col min="4361" max="4361" width="14.88671875" style="148" customWidth="1"/>
    <col min="4362" max="4362" width="14.88671875" style="148" bestFit="1" customWidth="1"/>
    <col min="4363" max="4363" width="15.33203125" style="148" bestFit="1" customWidth="1"/>
    <col min="4364" max="4364" width="16" style="148" bestFit="1" customWidth="1"/>
    <col min="4365" max="4365" width="17.44140625" style="148" bestFit="1" customWidth="1"/>
    <col min="4366" max="4366" width="16.88671875" style="148" customWidth="1"/>
    <col min="4367" max="4367" width="14.88671875" style="148" customWidth="1"/>
    <col min="4368" max="4368" width="14.109375" style="148" customWidth="1"/>
    <col min="4369" max="4607" width="9.109375" style="148"/>
    <col min="4608" max="4608" width="31.5546875" style="148" customWidth="1"/>
    <col min="4609" max="4609" width="0" style="148" hidden="1" customWidth="1"/>
    <col min="4610" max="4610" width="14.5546875" style="148" bestFit="1" customWidth="1"/>
    <col min="4611" max="4611" width="17.44140625" style="148" bestFit="1" customWidth="1"/>
    <col min="4612" max="4612" width="16" style="148" bestFit="1" customWidth="1"/>
    <col min="4613" max="4613" width="15.6640625" style="148" customWidth="1"/>
    <col min="4614" max="4614" width="14.6640625" style="148" customWidth="1"/>
    <col min="4615" max="4615" width="15.5546875" style="148" bestFit="1" customWidth="1"/>
    <col min="4616" max="4616" width="17.44140625" style="148" bestFit="1" customWidth="1"/>
    <col min="4617" max="4617" width="14.88671875" style="148" customWidth="1"/>
    <col min="4618" max="4618" width="14.88671875" style="148" bestFit="1" customWidth="1"/>
    <col min="4619" max="4619" width="15.33203125" style="148" bestFit="1" customWidth="1"/>
    <col min="4620" max="4620" width="16" style="148" bestFit="1" customWidth="1"/>
    <col min="4621" max="4621" width="17.44140625" style="148" bestFit="1" customWidth="1"/>
    <col min="4622" max="4622" width="16.88671875" style="148" customWidth="1"/>
    <col min="4623" max="4623" width="14.88671875" style="148" customWidth="1"/>
    <col min="4624" max="4624" width="14.109375" style="148" customWidth="1"/>
    <col min="4625" max="4863" width="9.109375" style="148"/>
    <col min="4864" max="4864" width="31.5546875" style="148" customWidth="1"/>
    <col min="4865" max="4865" width="0" style="148" hidden="1" customWidth="1"/>
    <col min="4866" max="4866" width="14.5546875" style="148" bestFit="1" customWidth="1"/>
    <col min="4867" max="4867" width="17.44140625" style="148" bestFit="1" customWidth="1"/>
    <col min="4868" max="4868" width="16" style="148" bestFit="1" customWidth="1"/>
    <col min="4869" max="4869" width="15.6640625" style="148" customWidth="1"/>
    <col min="4870" max="4870" width="14.6640625" style="148" customWidth="1"/>
    <col min="4871" max="4871" width="15.5546875" style="148" bestFit="1" customWidth="1"/>
    <col min="4872" max="4872" width="17.44140625" style="148" bestFit="1" customWidth="1"/>
    <col min="4873" max="4873" width="14.88671875" style="148" customWidth="1"/>
    <col min="4874" max="4874" width="14.88671875" style="148" bestFit="1" customWidth="1"/>
    <col min="4875" max="4875" width="15.33203125" style="148" bestFit="1" customWidth="1"/>
    <col min="4876" max="4876" width="16" style="148" bestFit="1" customWidth="1"/>
    <col min="4877" max="4877" width="17.44140625" style="148" bestFit="1" customWidth="1"/>
    <col min="4878" max="4878" width="16.88671875" style="148" customWidth="1"/>
    <col min="4879" max="4879" width="14.88671875" style="148" customWidth="1"/>
    <col min="4880" max="4880" width="14.109375" style="148" customWidth="1"/>
    <col min="4881" max="5119" width="9.109375" style="148"/>
    <col min="5120" max="5120" width="31.5546875" style="148" customWidth="1"/>
    <col min="5121" max="5121" width="0" style="148" hidden="1" customWidth="1"/>
    <col min="5122" max="5122" width="14.5546875" style="148" bestFit="1" customWidth="1"/>
    <col min="5123" max="5123" width="17.44140625" style="148" bestFit="1" customWidth="1"/>
    <col min="5124" max="5124" width="16" style="148" bestFit="1" customWidth="1"/>
    <col min="5125" max="5125" width="15.6640625" style="148" customWidth="1"/>
    <col min="5126" max="5126" width="14.6640625" style="148" customWidth="1"/>
    <col min="5127" max="5127" width="15.5546875" style="148" bestFit="1" customWidth="1"/>
    <col min="5128" max="5128" width="17.44140625" style="148" bestFit="1" customWidth="1"/>
    <col min="5129" max="5129" width="14.88671875" style="148" customWidth="1"/>
    <col min="5130" max="5130" width="14.88671875" style="148" bestFit="1" customWidth="1"/>
    <col min="5131" max="5131" width="15.33203125" style="148" bestFit="1" customWidth="1"/>
    <col min="5132" max="5132" width="16" style="148" bestFit="1" customWidth="1"/>
    <col min="5133" max="5133" width="17.44140625" style="148" bestFit="1" customWidth="1"/>
    <col min="5134" max="5134" width="16.88671875" style="148" customWidth="1"/>
    <col min="5135" max="5135" width="14.88671875" style="148" customWidth="1"/>
    <col min="5136" max="5136" width="14.109375" style="148" customWidth="1"/>
    <col min="5137" max="5375" width="9.109375" style="148"/>
    <col min="5376" max="5376" width="31.5546875" style="148" customWidth="1"/>
    <col min="5377" max="5377" width="0" style="148" hidden="1" customWidth="1"/>
    <col min="5378" max="5378" width="14.5546875" style="148" bestFit="1" customWidth="1"/>
    <col min="5379" max="5379" width="17.44140625" style="148" bestFit="1" customWidth="1"/>
    <col min="5380" max="5380" width="16" style="148" bestFit="1" customWidth="1"/>
    <col min="5381" max="5381" width="15.6640625" style="148" customWidth="1"/>
    <col min="5382" max="5382" width="14.6640625" style="148" customWidth="1"/>
    <col min="5383" max="5383" width="15.5546875" style="148" bestFit="1" customWidth="1"/>
    <col min="5384" max="5384" width="17.44140625" style="148" bestFit="1" customWidth="1"/>
    <col min="5385" max="5385" width="14.88671875" style="148" customWidth="1"/>
    <col min="5386" max="5386" width="14.88671875" style="148" bestFit="1" customWidth="1"/>
    <col min="5387" max="5387" width="15.33203125" style="148" bestFit="1" customWidth="1"/>
    <col min="5388" max="5388" width="16" style="148" bestFit="1" customWidth="1"/>
    <col min="5389" max="5389" width="17.44140625" style="148" bestFit="1" customWidth="1"/>
    <col min="5390" max="5390" width="16.88671875" style="148" customWidth="1"/>
    <col min="5391" max="5391" width="14.88671875" style="148" customWidth="1"/>
    <col min="5392" max="5392" width="14.109375" style="148" customWidth="1"/>
    <col min="5393" max="5631" width="9.109375" style="148"/>
    <col min="5632" max="5632" width="31.5546875" style="148" customWidth="1"/>
    <col min="5633" max="5633" width="0" style="148" hidden="1" customWidth="1"/>
    <col min="5634" max="5634" width="14.5546875" style="148" bestFit="1" customWidth="1"/>
    <col min="5635" max="5635" width="17.44140625" style="148" bestFit="1" customWidth="1"/>
    <col min="5636" max="5636" width="16" style="148" bestFit="1" customWidth="1"/>
    <col min="5637" max="5637" width="15.6640625" style="148" customWidth="1"/>
    <col min="5638" max="5638" width="14.6640625" style="148" customWidth="1"/>
    <col min="5639" max="5639" width="15.5546875" style="148" bestFit="1" customWidth="1"/>
    <col min="5640" max="5640" width="17.44140625" style="148" bestFit="1" customWidth="1"/>
    <col min="5641" max="5641" width="14.88671875" style="148" customWidth="1"/>
    <col min="5642" max="5642" width="14.88671875" style="148" bestFit="1" customWidth="1"/>
    <col min="5643" max="5643" width="15.33203125" style="148" bestFit="1" customWidth="1"/>
    <col min="5644" max="5644" width="16" style="148" bestFit="1" customWidth="1"/>
    <col min="5645" max="5645" width="17.44140625" style="148" bestFit="1" customWidth="1"/>
    <col min="5646" max="5646" width="16.88671875" style="148" customWidth="1"/>
    <col min="5647" max="5647" width="14.88671875" style="148" customWidth="1"/>
    <col min="5648" max="5648" width="14.109375" style="148" customWidth="1"/>
    <col min="5649" max="5887" width="9.109375" style="148"/>
    <col min="5888" max="5888" width="31.5546875" style="148" customWidth="1"/>
    <col min="5889" max="5889" width="0" style="148" hidden="1" customWidth="1"/>
    <col min="5890" max="5890" width="14.5546875" style="148" bestFit="1" customWidth="1"/>
    <col min="5891" max="5891" width="17.44140625" style="148" bestFit="1" customWidth="1"/>
    <col min="5892" max="5892" width="16" style="148" bestFit="1" customWidth="1"/>
    <col min="5893" max="5893" width="15.6640625" style="148" customWidth="1"/>
    <col min="5894" max="5894" width="14.6640625" style="148" customWidth="1"/>
    <col min="5895" max="5895" width="15.5546875" style="148" bestFit="1" customWidth="1"/>
    <col min="5896" max="5896" width="17.44140625" style="148" bestFit="1" customWidth="1"/>
    <col min="5897" max="5897" width="14.88671875" style="148" customWidth="1"/>
    <col min="5898" max="5898" width="14.88671875" style="148" bestFit="1" customWidth="1"/>
    <col min="5899" max="5899" width="15.33203125" style="148" bestFit="1" customWidth="1"/>
    <col min="5900" max="5900" width="16" style="148" bestFit="1" customWidth="1"/>
    <col min="5901" max="5901" width="17.44140625" style="148" bestFit="1" customWidth="1"/>
    <col min="5902" max="5902" width="16.88671875" style="148" customWidth="1"/>
    <col min="5903" max="5903" width="14.88671875" style="148" customWidth="1"/>
    <col min="5904" max="5904" width="14.109375" style="148" customWidth="1"/>
    <col min="5905" max="6143" width="9.109375" style="148"/>
    <col min="6144" max="6144" width="31.5546875" style="148" customWidth="1"/>
    <col min="6145" max="6145" width="0" style="148" hidden="1" customWidth="1"/>
    <col min="6146" max="6146" width="14.5546875" style="148" bestFit="1" customWidth="1"/>
    <col min="6147" max="6147" width="17.44140625" style="148" bestFit="1" customWidth="1"/>
    <col min="6148" max="6148" width="16" style="148" bestFit="1" customWidth="1"/>
    <col min="6149" max="6149" width="15.6640625" style="148" customWidth="1"/>
    <col min="6150" max="6150" width="14.6640625" style="148" customWidth="1"/>
    <col min="6151" max="6151" width="15.5546875" style="148" bestFit="1" customWidth="1"/>
    <col min="6152" max="6152" width="17.44140625" style="148" bestFit="1" customWidth="1"/>
    <col min="6153" max="6153" width="14.88671875" style="148" customWidth="1"/>
    <col min="6154" max="6154" width="14.88671875" style="148" bestFit="1" customWidth="1"/>
    <col min="6155" max="6155" width="15.33203125" style="148" bestFit="1" customWidth="1"/>
    <col min="6156" max="6156" width="16" style="148" bestFit="1" customWidth="1"/>
    <col min="6157" max="6157" width="17.44140625" style="148" bestFit="1" customWidth="1"/>
    <col min="6158" max="6158" width="16.88671875" style="148" customWidth="1"/>
    <col min="6159" max="6159" width="14.88671875" style="148" customWidth="1"/>
    <col min="6160" max="6160" width="14.109375" style="148" customWidth="1"/>
    <col min="6161" max="6399" width="9.109375" style="148"/>
    <col min="6400" max="6400" width="31.5546875" style="148" customWidth="1"/>
    <col min="6401" max="6401" width="0" style="148" hidden="1" customWidth="1"/>
    <col min="6402" max="6402" width="14.5546875" style="148" bestFit="1" customWidth="1"/>
    <col min="6403" max="6403" width="17.44140625" style="148" bestFit="1" customWidth="1"/>
    <col min="6404" max="6404" width="16" style="148" bestFit="1" customWidth="1"/>
    <col min="6405" max="6405" width="15.6640625" style="148" customWidth="1"/>
    <col min="6406" max="6406" width="14.6640625" style="148" customWidth="1"/>
    <col min="6407" max="6407" width="15.5546875" style="148" bestFit="1" customWidth="1"/>
    <col min="6408" max="6408" width="17.44140625" style="148" bestFit="1" customWidth="1"/>
    <col min="6409" max="6409" width="14.88671875" style="148" customWidth="1"/>
    <col min="6410" max="6410" width="14.88671875" style="148" bestFit="1" customWidth="1"/>
    <col min="6411" max="6411" width="15.33203125" style="148" bestFit="1" customWidth="1"/>
    <col min="6412" max="6412" width="16" style="148" bestFit="1" customWidth="1"/>
    <col min="6413" max="6413" width="17.44140625" style="148" bestFit="1" customWidth="1"/>
    <col min="6414" max="6414" width="16.88671875" style="148" customWidth="1"/>
    <col min="6415" max="6415" width="14.88671875" style="148" customWidth="1"/>
    <col min="6416" max="6416" width="14.109375" style="148" customWidth="1"/>
    <col min="6417" max="6655" width="9.109375" style="148"/>
    <col min="6656" max="6656" width="31.5546875" style="148" customWidth="1"/>
    <col min="6657" max="6657" width="0" style="148" hidden="1" customWidth="1"/>
    <col min="6658" max="6658" width="14.5546875" style="148" bestFit="1" customWidth="1"/>
    <col min="6659" max="6659" width="17.44140625" style="148" bestFit="1" customWidth="1"/>
    <col min="6660" max="6660" width="16" style="148" bestFit="1" customWidth="1"/>
    <col min="6661" max="6661" width="15.6640625" style="148" customWidth="1"/>
    <col min="6662" max="6662" width="14.6640625" style="148" customWidth="1"/>
    <col min="6663" max="6663" width="15.5546875" style="148" bestFit="1" customWidth="1"/>
    <col min="6664" max="6664" width="17.44140625" style="148" bestFit="1" customWidth="1"/>
    <col min="6665" max="6665" width="14.88671875" style="148" customWidth="1"/>
    <col min="6666" max="6666" width="14.88671875" style="148" bestFit="1" customWidth="1"/>
    <col min="6667" max="6667" width="15.33203125" style="148" bestFit="1" customWidth="1"/>
    <col min="6668" max="6668" width="16" style="148" bestFit="1" customWidth="1"/>
    <col min="6669" max="6669" width="17.44140625" style="148" bestFit="1" customWidth="1"/>
    <col min="6670" max="6670" width="16.88671875" style="148" customWidth="1"/>
    <col min="6671" max="6671" width="14.88671875" style="148" customWidth="1"/>
    <col min="6672" max="6672" width="14.109375" style="148" customWidth="1"/>
    <col min="6673" max="6911" width="9.109375" style="148"/>
    <col min="6912" max="6912" width="31.5546875" style="148" customWidth="1"/>
    <col min="6913" max="6913" width="0" style="148" hidden="1" customWidth="1"/>
    <col min="6914" max="6914" width="14.5546875" style="148" bestFit="1" customWidth="1"/>
    <col min="6915" max="6915" width="17.44140625" style="148" bestFit="1" customWidth="1"/>
    <col min="6916" max="6916" width="16" style="148" bestFit="1" customWidth="1"/>
    <col min="6917" max="6917" width="15.6640625" style="148" customWidth="1"/>
    <col min="6918" max="6918" width="14.6640625" style="148" customWidth="1"/>
    <col min="6919" max="6919" width="15.5546875" style="148" bestFit="1" customWidth="1"/>
    <col min="6920" max="6920" width="17.44140625" style="148" bestFit="1" customWidth="1"/>
    <col min="6921" max="6921" width="14.88671875" style="148" customWidth="1"/>
    <col min="6922" max="6922" width="14.88671875" style="148" bestFit="1" customWidth="1"/>
    <col min="6923" max="6923" width="15.33203125" style="148" bestFit="1" customWidth="1"/>
    <col min="6924" max="6924" width="16" style="148" bestFit="1" customWidth="1"/>
    <col min="6925" max="6925" width="17.44140625" style="148" bestFit="1" customWidth="1"/>
    <col min="6926" max="6926" width="16.88671875" style="148" customWidth="1"/>
    <col min="6927" max="6927" width="14.88671875" style="148" customWidth="1"/>
    <col min="6928" max="6928" width="14.109375" style="148" customWidth="1"/>
    <col min="6929" max="7167" width="9.109375" style="148"/>
    <col min="7168" max="7168" width="31.5546875" style="148" customWidth="1"/>
    <col min="7169" max="7169" width="0" style="148" hidden="1" customWidth="1"/>
    <col min="7170" max="7170" width="14.5546875" style="148" bestFit="1" customWidth="1"/>
    <col min="7171" max="7171" width="17.44140625" style="148" bestFit="1" customWidth="1"/>
    <col min="7172" max="7172" width="16" style="148" bestFit="1" customWidth="1"/>
    <col min="7173" max="7173" width="15.6640625" style="148" customWidth="1"/>
    <col min="7174" max="7174" width="14.6640625" style="148" customWidth="1"/>
    <col min="7175" max="7175" width="15.5546875" style="148" bestFit="1" customWidth="1"/>
    <col min="7176" max="7176" width="17.44140625" style="148" bestFit="1" customWidth="1"/>
    <col min="7177" max="7177" width="14.88671875" style="148" customWidth="1"/>
    <col min="7178" max="7178" width="14.88671875" style="148" bestFit="1" customWidth="1"/>
    <col min="7179" max="7179" width="15.33203125" style="148" bestFit="1" customWidth="1"/>
    <col min="7180" max="7180" width="16" style="148" bestFit="1" customWidth="1"/>
    <col min="7181" max="7181" width="17.44140625" style="148" bestFit="1" customWidth="1"/>
    <col min="7182" max="7182" width="16.88671875" style="148" customWidth="1"/>
    <col min="7183" max="7183" width="14.88671875" style="148" customWidth="1"/>
    <col min="7184" max="7184" width="14.109375" style="148" customWidth="1"/>
    <col min="7185" max="7423" width="9.109375" style="148"/>
    <col min="7424" max="7424" width="31.5546875" style="148" customWidth="1"/>
    <col min="7425" max="7425" width="0" style="148" hidden="1" customWidth="1"/>
    <col min="7426" max="7426" width="14.5546875" style="148" bestFit="1" customWidth="1"/>
    <col min="7427" max="7427" width="17.44140625" style="148" bestFit="1" customWidth="1"/>
    <col min="7428" max="7428" width="16" style="148" bestFit="1" customWidth="1"/>
    <col min="7429" max="7429" width="15.6640625" style="148" customWidth="1"/>
    <col min="7430" max="7430" width="14.6640625" style="148" customWidth="1"/>
    <col min="7431" max="7431" width="15.5546875" style="148" bestFit="1" customWidth="1"/>
    <col min="7432" max="7432" width="17.44140625" style="148" bestFit="1" customWidth="1"/>
    <col min="7433" max="7433" width="14.88671875" style="148" customWidth="1"/>
    <col min="7434" max="7434" width="14.88671875" style="148" bestFit="1" customWidth="1"/>
    <col min="7435" max="7435" width="15.33203125" style="148" bestFit="1" customWidth="1"/>
    <col min="7436" max="7436" width="16" style="148" bestFit="1" customWidth="1"/>
    <col min="7437" max="7437" width="17.44140625" style="148" bestFit="1" customWidth="1"/>
    <col min="7438" max="7438" width="16.88671875" style="148" customWidth="1"/>
    <col min="7439" max="7439" width="14.88671875" style="148" customWidth="1"/>
    <col min="7440" max="7440" width="14.109375" style="148" customWidth="1"/>
    <col min="7441" max="7679" width="9.109375" style="148"/>
    <col min="7680" max="7680" width="31.5546875" style="148" customWidth="1"/>
    <col min="7681" max="7681" width="0" style="148" hidden="1" customWidth="1"/>
    <col min="7682" max="7682" width="14.5546875" style="148" bestFit="1" customWidth="1"/>
    <col min="7683" max="7683" width="17.44140625" style="148" bestFit="1" customWidth="1"/>
    <col min="7684" max="7684" width="16" style="148" bestFit="1" customWidth="1"/>
    <col min="7685" max="7685" width="15.6640625" style="148" customWidth="1"/>
    <col min="7686" max="7686" width="14.6640625" style="148" customWidth="1"/>
    <col min="7687" max="7687" width="15.5546875" style="148" bestFit="1" customWidth="1"/>
    <col min="7688" max="7688" width="17.44140625" style="148" bestFit="1" customWidth="1"/>
    <col min="7689" max="7689" width="14.88671875" style="148" customWidth="1"/>
    <col min="7690" max="7690" width="14.88671875" style="148" bestFit="1" customWidth="1"/>
    <col min="7691" max="7691" width="15.33203125" style="148" bestFit="1" customWidth="1"/>
    <col min="7692" max="7692" width="16" style="148" bestFit="1" customWidth="1"/>
    <col min="7693" max="7693" width="17.44140625" style="148" bestFit="1" customWidth="1"/>
    <col min="7694" max="7694" width="16.88671875" style="148" customWidth="1"/>
    <col min="7695" max="7695" width="14.88671875" style="148" customWidth="1"/>
    <col min="7696" max="7696" width="14.109375" style="148" customWidth="1"/>
    <col min="7697" max="7935" width="9.109375" style="148"/>
    <col min="7936" max="7936" width="31.5546875" style="148" customWidth="1"/>
    <col min="7937" max="7937" width="0" style="148" hidden="1" customWidth="1"/>
    <col min="7938" max="7938" width="14.5546875" style="148" bestFit="1" customWidth="1"/>
    <col min="7939" max="7939" width="17.44140625" style="148" bestFit="1" customWidth="1"/>
    <col min="7940" max="7940" width="16" style="148" bestFit="1" customWidth="1"/>
    <col min="7941" max="7941" width="15.6640625" style="148" customWidth="1"/>
    <col min="7942" max="7942" width="14.6640625" style="148" customWidth="1"/>
    <col min="7943" max="7943" width="15.5546875" style="148" bestFit="1" customWidth="1"/>
    <col min="7944" max="7944" width="17.44140625" style="148" bestFit="1" customWidth="1"/>
    <col min="7945" max="7945" width="14.88671875" style="148" customWidth="1"/>
    <col min="7946" max="7946" width="14.88671875" style="148" bestFit="1" customWidth="1"/>
    <col min="7947" max="7947" width="15.33203125" style="148" bestFit="1" customWidth="1"/>
    <col min="7948" max="7948" width="16" style="148" bestFit="1" customWidth="1"/>
    <col min="7949" max="7949" width="17.44140625" style="148" bestFit="1" customWidth="1"/>
    <col min="7950" max="7950" width="16.88671875" style="148" customWidth="1"/>
    <col min="7951" max="7951" width="14.88671875" style="148" customWidth="1"/>
    <col min="7952" max="7952" width="14.109375" style="148" customWidth="1"/>
    <col min="7953" max="8191" width="9.109375" style="148"/>
    <col min="8192" max="8192" width="31.5546875" style="148" customWidth="1"/>
    <col min="8193" max="8193" width="0" style="148" hidden="1" customWidth="1"/>
    <col min="8194" max="8194" width="14.5546875" style="148" bestFit="1" customWidth="1"/>
    <col min="8195" max="8195" width="17.44140625" style="148" bestFit="1" customWidth="1"/>
    <col min="8196" max="8196" width="16" style="148" bestFit="1" customWidth="1"/>
    <col min="8197" max="8197" width="15.6640625" style="148" customWidth="1"/>
    <col min="8198" max="8198" width="14.6640625" style="148" customWidth="1"/>
    <col min="8199" max="8199" width="15.5546875" style="148" bestFit="1" customWidth="1"/>
    <col min="8200" max="8200" width="17.44140625" style="148" bestFit="1" customWidth="1"/>
    <col min="8201" max="8201" width="14.88671875" style="148" customWidth="1"/>
    <col min="8202" max="8202" width="14.88671875" style="148" bestFit="1" customWidth="1"/>
    <col min="8203" max="8203" width="15.33203125" style="148" bestFit="1" customWidth="1"/>
    <col min="8204" max="8204" width="16" style="148" bestFit="1" customWidth="1"/>
    <col min="8205" max="8205" width="17.44140625" style="148" bestFit="1" customWidth="1"/>
    <col min="8206" max="8206" width="16.88671875" style="148" customWidth="1"/>
    <col min="8207" max="8207" width="14.88671875" style="148" customWidth="1"/>
    <col min="8208" max="8208" width="14.109375" style="148" customWidth="1"/>
    <col min="8209" max="8447" width="9.109375" style="148"/>
    <col min="8448" max="8448" width="31.5546875" style="148" customWidth="1"/>
    <col min="8449" max="8449" width="0" style="148" hidden="1" customWidth="1"/>
    <col min="8450" max="8450" width="14.5546875" style="148" bestFit="1" customWidth="1"/>
    <col min="8451" max="8451" width="17.44140625" style="148" bestFit="1" customWidth="1"/>
    <col min="8452" max="8452" width="16" style="148" bestFit="1" customWidth="1"/>
    <col min="8453" max="8453" width="15.6640625" style="148" customWidth="1"/>
    <col min="8454" max="8454" width="14.6640625" style="148" customWidth="1"/>
    <col min="8455" max="8455" width="15.5546875" style="148" bestFit="1" customWidth="1"/>
    <col min="8456" max="8456" width="17.44140625" style="148" bestFit="1" customWidth="1"/>
    <col min="8457" max="8457" width="14.88671875" style="148" customWidth="1"/>
    <col min="8458" max="8458" width="14.88671875" style="148" bestFit="1" customWidth="1"/>
    <col min="8459" max="8459" width="15.33203125" style="148" bestFit="1" customWidth="1"/>
    <col min="8460" max="8460" width="16" style="148" bestFit="1" customWidth="1"/>
    <col min="8461" max="8461" width="17.44140625" style="148" bestFit="1" customWidth="1"/>
    <col min="8462" max="8462" width="16.88671875" style="148" customWidth="1"/>
    <col min="8463" max="8463" width="14.88671875" style="148" customWidth="1"/>
    <col min="8464" max="8464" width="14.109375" style="148" customWidth="1"/>
    <col min="8465" max="8703" width="9.109375" style="148"/>
    <col min="8704" max="8704" width="31.5546875" style="148" customWidth="1"/>
    <col min="8705" max="8705" width="0" style="148" hidden="1" customWidth="1"/>
    <col min="8706" max="8706" width="14.5546875" style="148" bestFit="1" customWidth="1"/>
    <col min="8707" max="8707" width="17.44140625" style="148" bestFit="1" customWidth="1"/>
    <col min="8708" max="8708" width="16" style="148" bestFit="1" customWidth="1"/>
    <col min="8709" max="8709" width="15.6640625" style="148" customWidth="1"/>
    <col min="8710" max="8710" width="14.6640625" style="148" customWidth="1"/>
    <col min="8711" max="8711" width="15.5546875" style="148" bestFit="1" customWidth="1"/>
    <col min="8712" max="8712" width="17.44140625" style="148" bestFit="1" customWidth="1"/>
    <col min="8713" max="8713" width="14.88671875" style="148" customWidth="1"/>
    <col min="8714" max="8714" width="14.88671875" style="148" bestFit="1" customWidth="1"/>
    <col min="8715" max="8715" width="15.33203125" style="148" bestFit="1" customWidth="1"/>
    <col min="8716" max="8716" width="16" style="148" bestFit="1" customWidth="1"/>
    <col min="8717" max="8717" width="17.44140625" style="148" bestFit="1" customWidth="1"/>
    <col min="8718" max="8718" width="16.88671875" style="148" customWidth="1"/>
    <col min="8719" max="8719" width="14.88671875" style="148" customWidth="1"/>
    <col min="8720" max="8720" width="14.109375" style="148" customWidth="1"/>
    <col min="8721" max="8959" width="9.109375" style="148"/>
    <col min="8960" max="8960" width="31.5546875" style="148" customWidth="1"/>
    <col min="8961" max="8961" width="0" style="148" hidden="1" customWidth="1"/>
    <col min="8962" max="8962" width="14.5546875" style="148" bestFit="1" customWidth="1"/>
    <col min="8963" max="8963" width="17.44140625" style="148" bestFit="1" customWidth="1"/>
    <col min="8964" max="8964" width="16" style="148" bestFit="1" customWidth="1"/>
    <col min="8965" max="8965" width="15.6640625" style="148" customWidth="1"/>
    <col min="8966" max="8966" width="14.6640625" style="148" customWidth="1"/>
    <col min="8967" max="8967" width="15.5546875" style="148" bestFit="1" customWidth="1"/>
    <col min="8968" max="8968" width="17.44140625" style="148" bestFit="1" customWidth="1"/>
    <col min="8969" max="8969" width="14.88671875" style="148" customWidth="1"/>
    <col min="8970" max="8970" width="14.88671875" style="148" bestFit="1" customWidth="1"/>
    <col min="8971" max="8971" width="15.33203125" style="148" bestFit="1" customWidth="1"/>
    <col min="8972" max="8972" width="16" style="148" bestFit="1" customWidth="1"/>
    <col min="8973" max="8973" width="17.44140625" style="148" bestFit="1" customWidth="1"/>
    <col min="8974" max="8974" width="16.88671875" style="148" customWidth="1"/>
    <col min="8975" max="8975" width="14.88671875" style="148" customWidth="1"/>
    <col min="8976" max="8976" width="14.109375" style="148" customWidth="1"/>
    <col min="8977" max="9215" width="9.109375" style="148"/>
    <col min="9216" max="9216" width="31.5546875" style="148" customWidth="1"/>
    <col min="9217" max="9217" width="0" style="148" hidden="1" customWidth="1"/>
    <col min="9218" max="9218" width="14.5546875" style="148" bestFit="1" customWidth="1"/>
    <col min="9219" max="9219" width="17.44140625" style="148" bestFit="1" customWidth="1"/>
    <col min="9220" max="9220" width="16" style="148" bestFit="1" customWidth="1"/>
    <col min="9221" max="9221" width="15.6640625" style="148" customWidth="1"/>
    <col min="9222" max="9222" width="14.6640625" style="148" customWidth="1"/>
    <col min="9223" max="9223" width="15.5546875" style="148" bestFit="1" customWidth="1"/>
    <col min="9224" max="9224" width="17.44140625" style="148" bestFit="1" customWidth="1"/>
    <col min="9225" max="9225" width="14.88671875" style="148" customWidth="1"/>
    <col min="9226" max="9226" width="14.88671875" style="148" bestFit="1" customWidth="1"/>
    <col min="9227" max="9227" width="15.33203125" style="148" bestFit="1" customWidth="1"/>
    <col min="9228" max="9228" width="16" style="148" bestFit="1" customWidth="1"/>
    <col min="9229" max="9229" width="17.44140625" style="148" bestFit="1" customWidth="1"/>
    <col min="9230" max="9230" width="16.88671875" style="148" customWidth="1"/>
    <col min="9231" max="9231" width="14.88671875" style="148" customWidth="1"/>
    <col min="9232" max="9232" width="14.109375" style="148" customWidth="1"/>
    <col min="9233" max="9471" width="9.109375" style="148"/>
    <col min="9472" max="9472" width="31.5546875" style="148" customWidth="1"/>
    <col min="9473" max="9473" width="0" style="148" hidden="1" customWidth="1"/>
    <col min="9474" max="9474" width="14.5546875" style="148" bestFit="1" customWidth="1"/>
    <col min="9475" max="9475" width="17.44140625" style="148" bestFit="1" customWidth="1"/>
    <col min="9476" max="9476" width="16" style="148" bestFit="1" customWidth="1"/>
    <col min="9477" max="9477" width="15.6640625" style="148" customWidth="1"/>
    <col min="9478" max="9478" width="14.6640625" style="148" customWidth="1"/>
    <col min="9479" max="9479" width="15.5546875" style="148" bestFit="1" customWidth="1"/>
    <col min="9480" max="9480" width="17.44140625" style="148" bestFit="1" customWidth="1"/>
    <col min="9481" max="9481" width="14.88671875" style="148" customWidth="1"/>
    <col min="9482" max="9482" width="14.88671875" style="148" bestFit="1" customWidth="1"/>
    <col min="9483" max="9483" width="15.33203125" style="148" bestFit="1" customWidth="1"/>
    <col min="9484" max="9484" width="16" style="148" bestFit="1" customWidth="1"/>
    <col min="9485" max="9485" width="17.44140625" style="148" bestFit="1" customWidth="1"/>
    <col min="9486" max="9486" width="16.88671875" style="148" customWidth="1"/>
    <col min="9487" max="9487" width="14.88671875" style="148" customWidth="1"/>
    <col min="9488" max="9488" width="14.109375" style="148" customWidth="1"/>
    <col min="9489" max="9727" width="9.109375" style="148"/>
    <col min="9728" max="9728" width="31.5546875" style="148" customWidth="1"/>
    <col min="9729" max="9729" width="0" style="148" hidden="1" customWidth="1"/>
    <col min="9730" max="9730" width="14.5546875" style="148" bestFit="1" customWidth="1"/>
    <col min="9731" max="9731" width="17.44140625" style="148" bestFit="1" customWidth="1"/>
    <col min="9732" max="9732" width="16" style="148" bestFit="1" customWidth="1"/>
    <col min="9733" max="9733" width="15.6640625" style="148" customWidth="1"/>
    <col min="9734" max="9734" width="14.6640625" style="148" customWidth="1"/>
    <col min="9735" max="9735" width="15.5546875" style="148" bestFit="1" customWidth="1"/>
    <col min="9736" max="9736" width="17.44140625" style="148" bestFit="1" customWidth="1"/>
    <col min="9737" max="9737" width="14.88671875" style="148" customWidth="1"/>
    <col min="9738" max="9738" width="14.88671875" style="148" bestFit="1" customWidth="1"/>
    <col min="9739" max="9739" width="15.33203125" style="148" bestFit="1" customWidth="1"/>
    <col min="9740" max="9740" width="16" style="148" bestFit="1" customWidth="1"/>
    <col min="9741" max="9741" width="17.44140625" style="148" bestFit="1" customWidth="1"/>
    <col min="9742" max="9742" width="16.88671875" style="148" customWidth="1"/>
    <col min="9743" max="9743" width="14.88671875" style="148" customWidth="1"/>
    <col min="9744" max="9744" width="14.109375" style="148" customWidth="1"/>
    <col min="9745" max="9983" width="9.109375" style="148"/>
    <col min="9984" max="9984" width="31.5546875" style="148" customWidth="1"/>
    <col min="9985" max="9985" width="0" style="148" hidden="1" customWidth="1"/>
    <col min="9986" max="9986" width="14.5546875" style="148" bestFit="1" customWidth="1"/>
    <col min="9987" max="9987" width="17.44140625" style="148" bestFit="1" customWidth="1"/>
    <col min="9988" max="9988" width="16" style="148" bestFit="1" customWidth="1"/>
    <col min="9989" max="9989" width="15.6640625" style="148" customWidth="1"/>
    <col min="9990" max="9990" width="14.6640625" style="148" customWidth="1"/>
    <col min="9991" max="9991" width="15.5546875" style="148" bestFit="1" customWidth="1"/>
    <col min="9992" max="9992" width="17.44140625" style="148" bestFit="1" customWidth="1"/>
    <col min="9993" max="9993" width="14.88671875" style="148" customWidth="1"/>
    <col min="9994" max="9994" width="14.88671875" style="148" bestFit="1" customWidth="1"/>
    <col min="9995" max="9995" width="15.33203125" style="148" bestFit="1" customWidth="1"/>
    <col min="9996" max="9996" width="16" style="148" bestFit="1" customWidth="1"/>
    <col min="9997" max="9997" width="17.44140625" style="148" bestFit="1" customWidth="1"/>
    <col min="9998" max="9998" width="16.88671875" style="148" customWidth="1"/>
    <col min="9999" max="9999" width="14.88671875" style="148" customWidth="1"/>
    <col min="10000" max="10000" width="14.109375" style="148" customWidth="1"/>
    <col min="10001" max="10239" width="9.109375" style="148"/>
    <col min="10240" max="10240" width="31.5546875" style="148" customWidth="1"/>
    <col min="10241" max="10241" width="0" style="148" hidden="1" customWidth="1"/>
    <col min="10242" max="10242" width="14.5546875" style="148" bestFit="1" customWidth="1"/>
    <col min="10243" max="10243" width="17.44140625" style="148" bestFit="1" customWidth="1"/>
    <col min="10244" max="10244" width="16" style="148" bestFit="1" customWidth="1"/>
    <col min="10245" max="10245" width="15.6640625" style="148" customWidth="1"/>
    <col min="10246" max="10246" width="14.6640625" style="148" customWidth="1"/>
    <col min="10247" max="10247" width="15.5546875" style="148" bestFit="1" customWidth="1"/>
    <col min="10248" max="10248" width="17.44140625" style="148" bestFit="1" customWidth="1"/>
    <col min="10249" max="10249" width="14.88671875" style="148" customWidth="1"/>
    <col min="10250" max="10250" width="14.88671875" style="148" bestFit="1" customWidth="1"/>
    <col min="10251" max="10251" width="15.33203125" style="148" bestFit="1" customWidth="1"/>
    <col min="10252" max="10252" width="16" style="148" bestFit="1" customWidth="1"/>
    <col min="10253" max="10253" width="17.44140625" style="148" bestFit="1" customWidth="1"/>
    <col min="10254" max="10254" width="16.88671875" style="148" customWidth="1"/>
    <col min="10255" max="10255" width="14.88671875" style="148" customWidth="1"/>
    <col min="10256" max="10256" width="14.109375" style="148" customWidth="1"/>
    <col min="10257" max="10495" width="9.109375" style="148"/>
    <col min="10496" max="10496" width="31.5546875" style="148" customWidth="1"/>
    <col min="10497" max="10497" width="0" style="148" hidden="1" customWidth="1"/>
    <col min="10498" max="10498" width="14.5546875" style="148" bestFit="1" customWidth="1"/>
    <col min="10499" max="10499" width="17.44140625" style="148" bestFit="1" customWidth="1"/>
    <col min="10500" max="10500" width="16" style="148" bestFit="1" customWidth="1"/>
    <col min="10501" max="10501" width="15.6640625" style="148" customWidth="1"/>
    <col min="10502" max="10502" width="14.6640625" style="148" customWidth="1"/>
    <col min="10503" max="10503" width="15.5546875" style="148" bestFit="1" customWidth="1"/>
    <col min="10504" max="10504" width="17.44140625" style="148" bestFit="1" customWidth="1"/>
    <col min="10505" max="10505" width="14.88671875" style="148" customWidth="1"/>
    <col min="10506" max="10506" width="14.88671875" style="148" bestFit="1" customWidth="1"/>
    <col min="10507" max="10507" width="15.33203125" style="148" bestFit="1" customWidth="1"/>
    <col min="10508" max="10508" width="16" style="148" bestFit="1" customWidth="1"/>
    <col min="10509" max="10509" width="17.44140625" style="148" bestFit="1" customWidth="1"/>
    <col min="10510" max="10510" width="16.88671875" style="148" customWidth="1"/>
    <col min="10511" max="10511" width="14.88671875" style="148" customWidth="1"/>
    <col min="10512" max="10512" width="14.109375" style="148" customWidth="1"/>
    <col min="10513" max="10751" width="9.109375" style="148"/>
    <col min="10752" max="10752" width="31.5546875" style="148" customWidth="1"/>
    <col min="10753" max="10753" width="0" style="148" hidden="1" customWidth="1"/>
    <col min="10754" max="10754" width="14.5546875" style="148" bestFit="1" customWidth="1"/>
    <col min="10755" max="10755" width="17.44140625" style="148" bestFit="1" customWidth="1"/>
    <col min="10756" max="10756" width="16" style="148" bestFit="1" customWidth="1"/>
    <col min="10757" max="10757" width="15.6640625" style="148" customWidth="1"/>
    <col min="10758" max="10758" width="14.6640625" style="148" customWidth="1"/>
    <col min="10759" max="10759" width="15.5546875" style="148" bestFit="1" customWidth="1"/>
    <col min="10760" max="10760" width="17.44140625" style="148" bestFit="1" customWidth="1"/>
    <col min="10761" max="10761" width="14.88671875" style="148" customWidth="1"/>
    <col min="10762" max="10762" width="14.88671875" style="148" bestFit="1" customWidth="1"/>
    <col min="10763" max="10763" width="15.33203125" style="148" bestFit="1" customWidth="1"/>
    <col min="10764" max="10764" width="16" style="148" bestFit="1" customWidth="1"/>
    <col min="10765" max="10765" width="17.44140625" style="148" bestFit="1" customWidth="1"/>
    <col min="10766" max="10766" width="16.88671875" style="148" customWidth="1"/>
    <col min="10767" max="10767" width="14.88671875" style="148" customWidth="1"/>
    <col min="10768" max="10768" width="14.109375" style="148" customWidth="1"/>
    <col min="10769" max="11007" width="9.109375" style="148"/>
    <col min="11008" max="11008" width="31.5546875" style="148" customWidth="1"/>
    <col min="11009" max="11009" width="0" style="148" hidden="1" customWidth="1"/>
    <col min="11010" max="11010" width="14.5546875" style="148" bestFit="1" customWidth="1"/>
    <col min="11011" max="11011" width="17.44140625" style="148" bestFit="1" customWidth="1"/>
    <col min="11012" max="11012" width="16" style="148" bestFit="1" customWidth="1"/>
    <col min="11013" max="11013" width="15.6640625" style="148" customWidth="1"/>
    <col min="11014" max="11014" width="14.6640625" style="148" customWidth="1"/>
    <col min="11015" max="11015" width="15.5546875" style="148" bestFit="1" customWidth="1"/>
    <col min="11016" max="11016" width="17.44140625" style="148" bestFit="1" customWidth="1"/>
    <col min="11017" max="11017" width="14.88671875" style="148" customWidth="1"/>
    <col min="11018" max="11018" width="14.88671875" style="148" bestFit="1" customWidth="1"/>
    <col min="11019" max="11019" width="15.33203125" style="148" bestFit="1" customWidth="1"/>
    <col min="11020" max="11020" width="16" style="148" bestFit="1" customWidth="1"/>
    <col min="11021" max="11021" width="17.44140625" style="148" bestFit="1" customWidth="1"/>
    <col min="11022" max="11022" width="16.88671875" style="148" customWidth="1"/>
    <col min="11023" max="11023" width="14.88671875" style="148" customWidth="1"/>
    <col min="11024" max="11024" width="14.109375" style="148" customWidth="1"/>
    <col min="11025" max="11263" width="9.109375" style="148"/>
    <col min="11264" max="11264" width="31.5546875" style="148" customWidth="1"/>
    <col min="11265" max="11265" width="0" style="148" hidden="1" customWidth="1"/>
    <col min="11266" max="11266" width="14.5546875" style="148" bestFit="1" customWidth="1"/>
    <col min="11267" max="11267" width="17.44140625" style="148" bestFit="1" customWidth="1"/>
    <col min="11268" max="11268" width="16" style="148" bestFit="1" customWidth="1"/>
    <col min="11269" max="11269" width="15.6640625" style="148" customWidth="1"/>
    <col min="11270" max="11270" width="14.6640625" style="148" customWidth="1"/>
    <col min="11271" max="11271" width="15.5546875" style="148" bestFit="1" customWidth="1"/>
    <col min="11272" max="11272" width="17.44140625" style="148" bestFit="1" customWidth="1"/>
    <col min="11273" max="11273" width="14.88671875" style="148" customWidth="1"/>
    <col min="11274" max="11274" width="14.88671875" style="148" bestFit="1" customWidth="1"/>
    <col min="11275" max="11275" width="15.33203125" style="148" bestFit="1" customWidth="1"/>
    <col min="11276" max="11276" width="16" style="148" bestFit="1" customWidth="1"/>
    <col min="11277" max="11277" width="17.44140625" style="148" bestFit="1" customWidth="1"/>
    <col min="11278" max="11278" width="16.88671875" style="148" customWidth="1"/>
    <col min="11279" max="11279" width="14.88671875" style="148" customWidth="1"/>
    <col min="11280" max="11280" width="14.109375" style="148" customWidth="1"/>
    <col min="11281" max="11519" width="9.109375" style="148"/>
    <col min="11520" max="11520" width="31.5546875" style="148" customWidth="1"/>
    <col min="11521" max="11521" width="0" style="148" hidden="1" customWidth="1"/>
    <col min="11522" max="11522" width="14.5546875" style="148" bestFit="1" customWidth="1"/>
    <col min="11523" max="11523" width="17.44140625" style="148" bestFit="1" customWidth="1"/>
    <col min="11524" max="11524" width="16" style="148" bestFit="1" customWidth="1"/>
    <col min="11525" max="11525" width="15.6640625" style="148" customWidth="1"/>
    <col min="11526" max="11526" width="14.6640625" style="148" customWidth="1"/>
    <col min="11527" max="11527" width="15.5546875" style="148" bestFit="1" customWidth="1"/>
    <col min="11528" max="11528" width="17.44140625" style="148" bestFit="1" customWidth="1"/>
    <col min="11529" max="11529" width="14.88671875" style="148" customWidth="1"/>
    <col min="11530" max="11530" width="14.88671875" style="148" bestFit="1" customWidth="1"/>
    <col min="11531" max="11531" width="15.33203125" style="148" bestFit="1" customWidth="1"/>
    <col min="11532" max="11532" width="16" style="148" bestFit="1" customWidth="1"/>
    <col min="11533" max="11533" width="17.44140625" style="148" bestFit="1" customWidth="1"/>
    <col min="11534" max="11534" width="16.88671875" style="148" customWidth="1"/>
    <col min="11535" max="11535" width="14.88671875" style="148" customWidth="1"/>
    <col min="11536" max="11536" width="14.109375" style="148" customWidth="1"/>
    <col min="11537" max="11775" width="9.109375" style="148"/>
    <col min="11776" max="11776" width="31.5546875" style="148" customWidth="1"/>
    <col min="11777" max="11777" width="0" style="148" hidden="1" customWidth="1"/>
    <col min="11778" max="11778" width="14.5546875" style="148" bestFit="1" customWidth="1"/>
    <col min="11779" max="11779" width="17.44140625" style="148" bestFit="1" customWidth="1"/>
    <col min="11780" max="11780" width="16" style="148" bestFit="1" customWidth="1"/>
    <col min="11781" max="11781" width="15.6640625" style="148" customWidth="1"/>
    <col min="11782" max="11782" width="14.6640625" style="148" customWidth="1"/>
    <col min="11783" max="11783" width="15.5546875" style="148" bestFit="1" customWidth="1"/>
    <col min="11784" max="11784" width="17.44140625" style="148" bestFit="1" customWidth="1"/>
    <col min="11785" max="11785" width="14.88671875" style="148" customWidth="1"/>
    <col min="11786" max="11786" width="14.88671875" style="148" bestFit="1" customWidth="1"/>
    <col min="11787" max="11787" width="15.33203125" style="148" bestFit="1" customWidth="1"/>
    <col min="11788" max="11788" width="16" style="148" bestFit="1" customWidth="1"/>
    <col min="11789" max="11789" width="17.44140625" style="148" bestFit="1" customWidth="1"/>
    <col min="11790" max="11790" width="16.88671875" style="148" customWidth="1"/>
    <col min="11791" max="11791" width="14.88671875" style="148" customWidth="1"/>
    <col min="11792" max="11792" width="14.109375" style="148" customWidth="1"/>
    <col min="11793" max="12031" width="9.109375" style="148"/>
    <col min="12032" max="12032" width="31.5546875" style="148" customWidth="1"/>
    <col min="12033" max="12033" width="0" style="148" hidden="1" customWidth="1"/>
    <col min="12034" max="12034" width="14.5546875" style="148" bestFit="1" customWidth="1"/>
    <col min="12035" max="12035" width="17.44140625" style="148" bestFit="1" customWidth="1"/>
    <col min="12036" max="12036" width="16" style="148" bestFit="1" customWidth="1"/>
    <col min="12037" max="12037" width="15.6640625" style="148" customWidth="1"/>
    <col min="12038" max="12038" width="14.6640625" style="148" customWidth="1"/>
    <col min="12039" max="12039" width="15.5546875" style="148" bestFit="1" customWidth="1"/>
    <col min="12040" max="12040" width="17.44140625" style="148" bestFit="1" customWidth="1"/>
    <col min="12041" max="12041" width="14.88671875" style="148" customWidth="1"/>
    <col min="12042" max="12042" width="14.88671875" style="148" bestFit="1" customWidth="1"/>
    <col min="12043" max="12043" width="15.33203125" style="148" bestFit="1" customWidth="1"/>
    <col min="12044" max="12044" width="16" style="148" bestFit="1" customWidth="1"/>
    <col min="12045" max="12045" width="17.44140625" style="148" bestFit="1" customWidth="1"/>
    <col min="12046" max="12046" width="16.88671875" style="148" customWidth="1"/>
    <col min="12047" max="12047" width="14.88671875" style="148" customWidth="1"/>
    <col min="12048" max="12048" width="14.109375" style="148" customWidth="1"/>
    <col min="12049" max="12287" width="9.109375" style="148"/>
    <col min="12288" max="12288" width="31.5546875" style="148" customWidth="1"/>
    <col min="12289" max="12289" width="0" style="148" hidden="1" customWidth="1"/>
    <col min="12290" max="12290" width="14.5546875" style="148" bestFit="1" customWidth="1"/>
    <col min="12291" max="12291" width="17.44140625" style="148" bestFit="1" customWidth="1"/>
    <col min="12292" max="12292" width="16" style="148" bestFit="1" customWidth="1"/>
    <col min="12293" max="12293" width="15.6640625" style="148" customWidth="1"/>
    <col min="12294" max="12294" width="14.6640625" style="148" customWidth="1"/>
    <col min="12295" max="12295" width="15.5546875" style="148" bestFit="1" customWidth="1"/>
    <col min="12296" max="12296" width="17.44140625" style="148" bestFit="1" customWidth="1"/>
    <col min="12297" max="12297" width="14.88671875" style="148" customWidth="1"/>
    <col min="12298" max="12298" width="14.88671875" style="148" bestFit="1" customWidth="1"/>
    <col min="12299" max="12299" width="15.33203125" style="148" bestFit="1" customWidth="1"/>
    <col min="12300" max="12300" width="16" style="148" bestFit="1" customWidth="1"/>
    <col min="12301" max="12301" width="17.44140625" style="148" bestFit="1" customWidth="1"/>
    <col min="12302" max="12302" width="16.88671875" style="148" customWidth="1"/>
    <col min="12303" max="12303" width="14.88671875" style="148" customWidth="1"/>
    <col min="12304" max="12304" width="14.109375" style="148" customWidth="1"/>
    <col min="12305" max="12543" width="9.109375" style="148"/>
    <col min="12544" max="12544" width="31.5546875" style="148" customWidth="1"/>
    <col min="12545" max="12545" width="0" style="148" hidden="1" customWidth="1"/>
    <col min="12546" max="12546" width="14.5546875" style="148" bestFit="1" customWidth="1"/>
    <col min="12547" max="12547" width="17.44140625" style="148" bestFit="1" customWidth="1"/>
    <col min="12548" max="12548" width="16" style="148" bestFit="1" customWidth="1"/>
    <col min="12549" max="12549" width="15.6640625" style="148" customWidth="1"/>
    <col min="12550" max="12550" width="14.6640625" style="148" customWidth="1"/>
    <col min="12551" max="12551" width="15.5546875" style="148" bestFit="1" customWidth="1"/>
    <col min="12552" max="12552" width="17.44140625" style="148" bestFit="1" customWidth="1"/>
    <col min="12553" max="12553" width="14.88671875" style="148" customWidth="1"/>
    <col min="12554" max="12554" width="14.88671875" style="148" bestFit="1" customWidth="1"/>
    <col min="12555" max="12555" width="15.33203125" style="148" bestFit="1" customWidth="1"/>
    <col min="12556" max="12556" width="16" style="148" bestFit="1" customWidth="1"/>
    <col min="12557" max="12557" width="17.44140625" style="148" bestFit="1" customWidth="1"/>
    <col min="12558" max="12558" width="16.88671875" style="148" customWidth="1"/>
    <col min="12559" max="12559" width="14.88671875" style="148" customWidth="1"/>
    <col min="12560" max="12560" width="14.109375" style="148" customWidth="1"/>
    <col min="12561" max="12799" width="9.109375" style="148"/>
    <col min="12800" max="12800" width="31.5546875" style="148" customWidth="1"/>
    <col min="12801" max="12801" width="0" style="148" hidden="1" customWidth="1"/>
    <col min="12802" max="12802" width="14.5546875" style="148" bestFit="1" customWidth="1"/>
    <col min="12803" max="12803" width="17.44140625" style="148" bestFit="1" customWidth="1"/>
    <col min="12804" max="12804" width="16" style="148" bestFit="1" customWidth="1"/>
    <col min="12805" max="12805" width="15.6640625" style="148" customWidth="1"/>
    <col min="12806" max="12806" width="14.6640625" style="148" customWidth="1"/>
    <col min="12807" max="12807" width="15.5546875" style="148" bestFit="1" customWidth="1"/>
    <col min="12808" max="12808" width="17.44140625" style="148" bestFit="1" customWidth="1"/>
    <col min="12809" max="12809" width="14.88671875" style="148" customWidth="1"/>
    <col min="12810" max="12810" width="14.88671875" style="148" bestFit="1" customWidth="1"/>
    <col min="12811" max="12811" width="15.33203125" style="148" bestFit="1" customWidth="1"/>
    <col min="12812" max="12812" width="16" style="148" bestFit="1" customWidth="1"/>
    <col min="12813" max="12813" width="17.44140625" style="148" bestFit="1" customWidth="1"/>
    <col min="12814" max="12814" width="16.88671875" style="148" customWidth="1"/>
    <col min="12815" max="12815" width="14.88671875" style="148" customWidth="1"/>
    <col min="12816" max="12816" width="14.109375" style="148" customWidth="1"/>
    <col min="12817" max="13055" width="9.109375" style="148"/>
    <col min="13056" max="13056" width="31.5546875" style="148" customWidth="1"/>
    <col min="13057" max="13057" width="0" style="148" hidden="1" customWidth="1"/>
    <col min="13058" max="13058" width="14.5546875" style="148" bestFit="1" customWidth="1"/>
    <col min="13059" max="13059" width="17.44140625" style="148" bestFit="1" customWidth="1"/>
    <col min="13060" max="13060" width="16" style="148" bestFit="1" customWidth="1"/>
    <col min="13061" max="13061" width="15.6640625" style="148" customWidth="1"/>
    <col min="13062" max="13062" width="14.6640625" style="148" customWidth="1"/>
    <col min="13063" max="13063" width="15.5546875" style="148" bestFit="1" customWidth="1"/>
    <col min="13064" max="13064" width="17.44140625" style="148" bestFit="1" customWidth="1"/>
    <col min="13065" max="13065" width="14.88671875" style="148" customWidth="1"/>
    <col min="13066" max="13066" width="14.88671875" style="148" bestFit="1" customWidth="1"/>
    <col min="13067" max="13067" width="15.33203125" style="148" bestFit="1" customWidth="1"/>
    <col min="13068" max="13068" width="16" style="148" bestFit="1" customWidth="1"/>
    <col min="13069" max="13069" width="17.44140625" style="148" bestFit="1" customWidth="1"/>
    <col min="13070" max="13070" width="16.88671875" style="148" customWidth="1"/>
    <col min="13071" max="13071" width="14.88671875" style="148" customWidth="1"/>
    <col min="13072" max="13072" width="14.109375" style="148" customWidth="1"/>
    <col min="13073" max="13311" width="9.109375" style="148"/>
    <col min="13312" max="13312" width="31.5546875" style="148" customWidth="1"/>
    <col min="13313" max="13313" width="0" style="148" hidden="1" customWidth="1"/>
    <col min="13314" max="13314" width="14.5546875" style="148" bestFit="1" customWidth="1"/>
    <col min="13315" max="13315" width="17.44140625" style="148" bestFit="1" customWidth="1"/>
    <col min="13316" max="13316" width="16" style="148" bestFit="1" customWidth="1"/>
    <col min="13317" max="13317" width="15.6640625" style="148" customWidth="1"/>
    <col min="13318" max="13318" width="14.6640625" style="148" customWidth="1"/>
    <col min="13319" max="13319" width="15.5546875" style="148" bestFit="1" customWidth="1"/>
    <col min="13320" max="13320" width="17.44140625" style="148" bestFit="1" customWidth="1"/>
    <col min="13321" max="13321" width="14.88671875" style="148" customWidth="1"/>
    <col min="13322" max="13322" width="14.88671875" style="148" bestFit="1" customWidth="1"/>
    <col min="13323" max="13323" width="15.33203125" style="148" bestFit="1" customWidth="1"/>
    <col min="13324" max="13324" width="16" style="148" bestFit="1" customWidth="1"/>
    <col min="13325" max="13325" width="17.44140625" style="148" bestFit="1" customWidth="1"/>
    <col min="13326" max="13326" width="16.88671875" style="148" customWidth="1"/>
    <col min="13327" max="13327" width="14.88671875" style="148" customWidth="1"/>
    <col min="13328" max="13328" width="14.109375" style="148" customWidth="1"/>
    <col min="13329" max="13567" width="9.109375" style="148"/>
    <col min="13568" max="13568" width="31.5546875" style="148" customWidth="1"/>
    <col min="13569" max="13569" width="0" style="148" hidden="1" customWidth="1"/>
    <col min="13570" max="13570" width="14.5546875" style="148" bestFit="1" customWidth="1"/>
    <col min="13571" max="13571" width="17.44140625" style="148" bestFit="1" customWidth="1"/>
    <col min="13572" max="13572" width="16" style="148" bestFit="1" customWidth="1"/>
    <col min="13573" max="13573" width="15.6640625" style="148" customWidth="1"/>
    <col min="13574" max="13574" width="14.6640625" style="148" customWidth="1"/>
    <col min="13575" max="13575" width="15.5546875" style="148" bestFit="1" customWidth="1"/>
    <col min="13576" max="13576" width="17.44140625" style="148" bestFit="1" customWidth="1"/>
    <col min="13577" max="13577" width="14.88671875" style="148" customWidth="1"/>
    <col min="13578" max="13578" width="14.88671875" style="148" bestFit="1" customWidth="1"/>
    <col min="13579" max="13579" width="15.33203125" style="148" bestFit="1" customWidth="1"/>
    <col min="13580" max="13580" width="16" style="148" bestFit="1" customWidth="1"/>
    <col min="13581" max="13581" width="17.44140625" style="148" bestFit="1" customWidth="1"/>
    <col min="13582" max="13582" width="16.88671875" style="148" customWidth="1"/>
    <col min="13583" max="13583" width="14.88671875" style="148" customWidth="1"/>
    <col min="13584" max="13584" width="14.109375" style="148" customWidth="1"/>
    <col min="13585" max="13823" width="9.109375" style="148"/>
    <col min="13824" max="13824" width="31.5546875" style="148" customWidth="1"/>
    <col min="13825" max="13825" width="0" style="148" hidden="1" customWidth="1"/>
    <col min="13826" max="13826" width="14.5546875" style="148" bestFit="1" customWidth="1"/>
    <col min="13827" max="13827" width="17.44140625" style="148" bestFit="1" customWidth="1"/>
    <col min="13828" max="13828" width="16" style="148" bestFit="1" customWidth="1"/>
    <col min="13829" max="13829" width="15.6640625" style="148" customWidth="1"/>
    <col min="13830" max="13830" width="14.6640625" style="148" customWidth="1"/>
    <col min="13831" max="13831" width="15.5546875" style="148" bestFit="1" customWidth="1"/>
    <col min="13832" max="13832" width="17.44140625" style="148" bestFit="1" customWidth="1"/>
    <col min="13833" max="13833" width="14.88671875" style="148" customWidth="1"/>
    <col min="13834" max="13834" width="14.88671875" style="148" bestFit="1" customWidth="1"/>
    <col min="13835" max="13835" width="15.33203125" style="148" bestFit="1" customWidth="1"/>
    <col min="13836" max="13836" width="16" style="148" bestFit="1" customWidth="1"/>
    <col min="13837" max="13837" width="17.44140625" style="148" bestFit="1" customWidth="1"/>
    <col min="13838" max="13838" width="16.88671875" style="148" customWidth="1"/>
    <col min="13839" max="13839" width="14.88671875" style="148" customWidth="1"/>
    <col min="13840" max="13840" width="14.109375" style="148" customWidth="1"/>
    <col min="13841" max="14079" width="9.109375" style="148"/>
    <col min="14080" max="14080" width="31.5546875" style="148" customWidth="1"/>
    <col min="14081" max="14081" width="0" style="148" hidden="1" customWidth="1"/>
    <col min="14082" max="14082" width="14.5546875" style="148" bestFit="1" customWidth="1"/>
    <col min="14083" max="14083" width="17.44140625" style="148" bestFit="1" customWidth="1"/>
    <col min="14084" max="14084" width="16" style="148" bestFit="1" customWidth="1"/>
    <col min="14085" max="14085" width="15.6640625" style="148" customWidth="1"/>
    <col min="14086" max="14086" width="14.6640625" style="148" customWidth="1"/>
    <col min="14087" max="14087" width="15.5546875" style="148" bestFit="1" customWidth="1"/>
    <col min="14088" max="14088" width="17.44140625" style="148" bestFit="1" customWidth="1"/>
    <col min="14089" max="14089" width="14.88671875" style="148" customWidth="1"/>
    <col min="14090" max="14090" width="14.88671875" style="148" bestFit="1" customWidth="1"/>
    <col min="14091" max="14091" width="15.33203125" style="148" bestFit="1" customWidth="1"/>
    <col min="14092" max="14092" width="16" style="148" bestFit="1" customWidth="1"/>
    <col min="14093" max="14093" width="17.44140625" style="148" bestFit="1" customWidth="1"/>
    <col min="14094" max="14094" width="16.88671875" style="148" customWidth="1"/>
    <col min="14095" max="14095" width="14.88671875" style="148" customWidth="1"/>
    <col min="14096" max="14096" width="14.109375" style="148" customWidth="1"/>
    <col min="14097" max="14335" width="9.109375" style="148"/>
    <col min="14336" max="14336" width="31.5546875" style="148" customWidth="1"/>
    <col min="14337" max="14337" width="0" style="148" hidden="1" customWidth="1"/>
    <col min="14338" max="14338" width="14.5546875" style="148" bestFit="1" customWidth="1"/>
    <col min="14339" max="14339" width="17.44140625" style="148" bestFit="1" customWidth="1"/>
    <col min="14340" max="14340" width="16" style="148" bestFit="1" customWidth="1"/>
    <col min="14341" max="14341" width="15.6640625" style="148" customWidth="1"/>
    <col min="14342" max="14342" width="14.6640625" style="148" customWidth="1"/>
    <col min="14343" max="14343" width="15.5546875" style="148" bestFit="1" customWidth="1"/>
    <col min="14344" max="14344" width="17.44140625" style="148" bestFit="1" customWidth="1"/>
    <col min="14345" max="14345" width="14.88671875" style="148" customWidth="1"/>
    <col min="14346" max="14346" width="14.88671875" style="148" bestFit="1" customWidth="1"/>
    <col min="14347" max="14347" width="15.33203125" style="148" bestFit="1" customWidth="1"/>
    <col min="14348" max="14348" width="16" style="148" bestFit="1" customWidth="1"/>
    <col min="14349" max="14349" width="17.44140625" style="148" bestFit="1" customWidth="1"/>
    <col min="14350" max="14350" width="16.88671875" style="148" customWidth="1"/>
    <col min="14351" max="14351" width="14.88671875" style="148" customWidth="1"/>
    <col min="14352" max="14352" width="14.109375" style="148" customWidth="1"/>
    <col min="14353" max="14591" width="9.109375" style="148"/>
    <col min="14592" max="14592" width="31.5546875" style="148" customWidth="1"/>
    <col min="14593" max="14593" width="0" style="148" hidden="1" customWidth="1"/>
    <col min="14594" max="14594" width="14.5546875" style="148" bestFit="1" customWidth="1"/>
    <col min="14595" max="14595" width="17.44140625" style="148" bestFit="1" customWidth="1"/>
    <col min="14596" max="14596" width="16" style="148" bestFit="1" customWidth="1"/>
    <col min="14597" max="14597" width="15.6640625" style="148" customWidth="1"/>
    <col min="14598" max="14598" width="14.6640625" style="148" customWidth="1"/>
    <col min="14599" max="14599" width="15.5546875" style="148" bestFit="1" customWidth="1"/>
    <col min="14600" max="14600" width="17.44140625" style="148" bestFit="1" customWidth="1"/>
    <col min="14601" max="14601" width="14.88671875" style="148" customWidth="1"/>
    <col min="14602" max="14602" width="14.88671875" style="148" bestFit="1" customWidth="1"/>
    <col min="14603" max="14603" width="15.33203125" style="148" bestFit="1" customWidth="1"/>
    <col min="14604" max="14604" width="16" style="148" bestFit="1" customWidth="1"/>
    <col min="14605" max="14605" width="17.44140625" style="148" bestFit="1" customWidth="1"/>
    <col min="14606" max="14606" width="16.88671875" style="148" customWidth="1"/>
    <col min="14607" max="14607" width="14.88671875" style="148" customWidth="1"/>
    <col min="14608" max="14608" width="14.109375" style="148" customWidth="1"/>
    <col min="14609" max="14847" width="9.109375" style="148"/>
    <col min="14848" max="14848" width="31.5546875" style="148" customWidth="1"/>
    <col min="14849" max="14849" width="0" style="148" hidden="1" customWidth="1"/>
    <col min="14850" max="14850" width="14.5546875" style="148" bestFit="1" customWidth="1"/>
    <col min="14851" max="14851" width="17.44140625" style="148" bestFit="1" customWidth="1"/>
    <col min="14852" max="14852" width="16" style="148" bestFit="1" customWidth="1"/>
    <col min="14853" max="14853" width="15.6640625" style="148" customWidth="1"/>
    <col min="14854" max="14854" width="14.6640625" style="148" customWidth="1"/>
    <col min="14855" max="14855" width="15.5546875" style="148" bestFit="1" customWidth="1"/>
    <col min="14856" max="14856" width="17.44140625" style="148" bestFit="1" customWidth="1"/>
    <col min="14857" max="14857" width="14.88671875" style="148" customWidth="1"/>
    <col min="14858" max="14858" width="14.88671875" style="148" bestFit="1" customWidth="1"/>
    <col min="14859" max="14859" width="15.33203125" style="148" bestFit="1" customWidth="1"/>
    <col min="14860" max="14860" width="16" style="148" bestFit="1" customWidth="1"/>
    <col min="14861" max="14861" width="17.44140625" style="148" bestFit="1" customWidth="1"/>
    <col min="14862" max="14862" width="16.88671875" style="148" customWidth="1"/>
    <col min="14863" max="14863" width="14.88671875" style="148" customWidth="1"/>
    <col min="14864" max="14864" width="14.109375" style="148" customWidth="1"/>
    <col min="14865" max="15103" width="9.109375" style="148"/>
    <col min="15104" max="15104" width="31.5546875" style="148" customWidth="1"/>
    <col min="15105" max="15105" width="0" style="148" hidden="1" customWidth="1"/>
    <col min="15106" max="15106" width="14.5546875" style="148" bestFit="1" customWidth="1"/>
    <col min="15107" max="15107" width="17.44140625" style="148" bestFit="1" customWidth="1"/>
    <col min="15108" max="15108" width="16" style="148" bestFit="1" customWidth="1"/>
    <col min="15109" max="15109" width="15.6640625" style="148" customWidth="1"/>
    <col min="15110" max="15110" width="14.6640625" style="148" customWidth="1"/>
    <col min="15111" max="15111" width="15.5546875" style="148" bestFit="1" customWidth="1"/>
    <col min="15112" max="15112" width="17.44140625" style="148" bestFit="1" customWidth="1"/>
    <col min="15113" max="15113" width="14.88671875" style="148" customWidth="1"/>
    <col min="15114" max="15114" width="14.88671875" style="148" bestFit="1" customWidth="1"/>
    <col min="15115" max="15115" width="15.33203125" style="148" bestFit="1" customWidth="1"/>
    <col min="15116" max="15116" width="16" style="148" bestFit="1" customWidth="1"/>
    <col min="15117" max="15117" width="17.44140625" style="148" bestFit="1" customWidth="1"/>
    <col min="15118" max="15118" width="16.88671875" style="148" customWidth="1"/>
    <col min="15119" max="15119" width="14.88671875" style="148" customWidth="1"/>
    <col min="15120" max="15120" width="14.109375" style="148" customWidth="1"/>
    <col min="15121" max="15359" width="9.109375" style="148"/>
    <col min="15360" max="15360" width="31.5546875" style="148" customWidth="1"/>
    <col min="15361" max="15361" width="0" style="148" hidden="1" customWidth="1"/>
    <col min="15362" max="15362" width="14.5546875" style="148" bestFit="1" customWidth="1"/>
    <col min="15363" max="15363" width="17.44140625" style="148" bestFit="1" customWidth="1"/>
    <col min="15364" max="15364" width="16" style="148" bestFit="1" customWidth="1"/>
    <col min="15365" max="15365" width="15.6640625" style="148" customWidth="1"/>
    <col min="15366" max="15366" width="14.6640625" style="148" customWidth="1"/>
    <col min="15367" max="15367" width="15.5546875" style="148" bestFit="1" customWidth="1"/>
    <col min="15368" max="15368" width="17.44140625" style="148" bestFit="1" customWidth="1"/>
    <col min="15369" max="15369" width="14.88671875" style="148" customWidth="1"/>
    <col min="15370" max="15370" width="14.88671875" style="148" bestFit="1" customWidth="1"/>
    <col min="15371" max="15371" width="15.33203125" style="148" bestFit="1" customWidth="1"/>
    <col min="15372" max="15372" width="16" style="148" bestFit="1" customWidth="1"/>
    <col min="15373" max="15373" width="17.44140625" style="148" bestFit="1" customWidth="1"/>
    <col min="15374" max="15374" width="16.88671875" style="148" customWidth="1"/>
    <col min="15375" max="15375" width="14.88671875" style="148" customWidth="1"/>
    <col min="15376" max="15376" width="14.109375" style="148" customWidth="1"/>
    <col min="15377" max="15615" width="9.109375" style="148"/>
    <col min="15616" max="15616" width="31.5546875" style="148" customWidth="1"/>
    <col min="15617" max="15617" width="0" style="148" hidden="1" customWidth="1"/>
    <col min="15618" max="15618" width="14.5546875" style="148" bestFit="1" customWidth="1"/>
    <col min="15619" max="15619" width="17.44140625" style="148" bestFit="1" customWidth="1"/>
    <col min="15620" max="15620" width="16" style="148" bestFit="1" customWidth="1"/>
    <col min="15621" max="15621" width="15.6640625" style="148" customWidth="1"/>
    <col min="15622" max="15622" width="14.6640625" style="148" customWidth="1"/>
    <col min="15623" max="15623" width="15.5546875" style="148" bestFit="1" customWidth="1"/>
    <col min="15624" max="15624" width="17.44140625" style="148" bestFit="1" customWidth="1"/>
    <col min="15625" max="15625" width="14.88671875" style="148" customWidth="1"/>
    <col min="15626" max="15626" width="14.88671875" style="148" bestFit="1" customWidth="1"/>
    <col min="15627" max="15627" width="15.33203125" style="148" bestFit="1" customWidth="1"/>
    <col min="15628" max="15628" width="16" style="148" bestFit="1" customWidth="1"/>
    <col min="15629" max="15629" width="17.44140625" style="148" bestFit="1" customWidth="1"/>
    <col min="15630" max="15630" width="16.88671875" style="148" customWidth="1"/>
    <col min="15631" max="15631" width="14.88671875" style="148" customWidth="1"/>
    <col min="15632" max="15632" width="14.109375" style="148" customWidth="1"/>
    <col min="15633" max="15871" width="9.109375" style="148"/>
    <col min="15872" max="15872" width="31.5546875" style="148" customWidth="1"/>
    <col min="15873" max="15873" width="0" style="148" hidden="1" customWidth="1"/>
    <col min="15874" max="15874" width="14.5546875" style="148" bestFit="1" customWidth="1"/>
    <col min="15875" max="15875" width="17.44140625" style="148" bestFit="1" customWidth="1"/>
    <col min="15876" max="15876" width="16" style="148" bestFit="1" customWidth="1"/>
    <col min="15877" max="15877" width="15.6640625" style="148" customWidth="1"/>
    <col min="15878" max="15878" width="14.6640625" style="148" customWidth="1"/>
    <col min="15879" max="15879" width="15.5546875" style="148" bestFit="1" customWidth="1"/>
    <col min="15880" max="15880" width="17.44140625" style="148" bestFit="1" customWidth="1"/>
    <col min="15881" max="15881" width="14.88671875" style="148" customWidth="1"/>
    <col min="15882" max="15882" width="14.88671875" style="148" bestFit="1" customWidth="1"/>
    <col min="15883" max="15883" width="15.33203125" style="148" bestFit="1" customWidth="1"/>
    <col min="15884" max="15884" width="16" style="148" bestFit="1" customWidth="1"/>
    <col min="15885" max="15885" width="17.44140625" style="148" bestFit="1" customWidth="1"/>
    <col min="15886" max="15886" width="16.88671875" style="148" customWidth="1"/>
    <col min="15887" max="15887" width="14.88671875" style="148" customWidth="1"/>
    <col min="15888" max="15888" width="14.109375" style="148" customWidth="1"/>
    <col min="15889" max="16127" width="9.109375" style="148"/>
    <col min="16128" max="16128" width="31.5546875" style="148" customWidth="1"/>
    <col min="16129" max="16129" width="0" style="148" hidden="1" customWidth="1"/>
    <col min="16130" max="16130" width="14.5546875" style="148" bestFit="1" customWidth="1"/>
    <col min="16131" max="16131" width="17.44140625" style="148" bestFit="1" customWidth="1"/>
    <col min="16132" max="16132" width="16" style="148" bestFit="1" customWidth="1"/>
    <col min="16133" max="16133" width="15.6640625" style="148" customWidth="1"/>
    <col min="16134" max="16134" width="14.6640625" style="148" customWidth="1"/>
    <col min="16135" max="16135" width="15.5546875" style="148" bestFit="1" customWidth="1"/>
    <col min="16136" max="16136" width="17.44140625" style="148" bestFit="1" customWidth="1"/>
    <col min="16137" max="16137" width="14.88671875" style="148" customWidth="1"/>
    <col min="16138" max="16138" width="14.88671875" style="148" bestFit="1" customWidth="1"/>
    <col min="16139" max="16139" width="15.33203125" style="148" bestFit="1" customWidth="1"/>
    <col min="16140" max="16140" width="16" style="148" bestFit="1" customWidth="1"/>
    <col min="16141" max="16141" width="17.44140625" style="148" bestFit="1" customWidth="1"/>
    <col min="16142" max="16142" width="16.88671875" style="148" customWidth="1"/>
    <col min="16143" max="16143" width="14.88671875" style="148" customWidth="1"/>
    <col min="16144" max="16144" width="14.109375" style="148" customWidth="1"/>
    <col min="16145" max="16383" width="9.109375" style="148"/>
    <col min="16384" max="16384" width="9.109375" style="148" customWidth="1"/>
  </cols>
  <sheetData>
    <row r="1" spans="1:13" x14ac:dyDescent="0.3">
      <c r="A1" s="146" t="s">
        <v>143</v>
      </c>
      <c r="B1" s="147"/>
      <c r="C1" s="147"/>
    </row>
    <row r="2" spans="1:13" x14ac:dyDescent="0.3">
      <c r="A2" s="149"/>
      <c r="B2" s="255" t="s">
        <v>40</v>
      </c>
      <c r="C2" s="255"/>
      <c r="D2" s="255"/>
      <c r="F2" s="255" t="s">
        <v>50</v>
      </c>
      <c r="G2" s="255"/>
      <c r="H2" s="255"/>
      <c r="I2" s="149"/>
      <c r="J2" s="255" t="s">
        <v>42</v>
      </c>
      <c r="K2" s="255"/>
      <c r="L2" s="255"/>
    </row>
    <row r="3" spans="1:13" x14ac:dyDescent="0.3">
      <c r="A3" s="149"/>
      <c r="B3" s="150" t="s">
        <v>43</v>
      </c>
      <c r="C3" s="150" t="s">
        <v>44</v>
      </c>
      <c r="D3" s="150" t="s">
        <v>45</v>
      </c>
      <c r="F3" s="150" t="s">
        <v>43</v>
      </c>
      <c r="G3" s="150" t="s">
        <v>44</v>
      </c>
      <c r="H3" s="150" t="s">
        <v>45</v>
      </c>
      <c r="I3" s="149"/>
      <c r="J3" s="150" t="s">
        <v>43</v>
      </c>
      <c r="K3" s="150" t="s">
        <v>44</v>
      </c>
      <c r="L3" s="150" t="s">
        <v>45</v>
      </c>
    </row>
    <row r="4" spans="1:13" x14ac:dyDescent="0.3">
      <c r="A4" s="151" t="s">
        <v>51</v>
      </c>
      <c r="B4" s="149"/>
      <c r="C4" s="149"/>
      <c r="D4" s="149"/>
      <c r="F4" s="149"/>
      <c r="G4" s="149"/>
      <c r="H4" s="149"/>
      <c r="I4" s="149"/>
      <c r="J4" s="149"/>
      <c r="K4" s="149"/>
      <c r="L4" s="149"/>
    </row>
    <row r="5" spans="1:13" x14ac:dyDescent="0.3">
      <c r="A5" s="148" t="s">
        <v>46</v>
      </c>
      <c r="B5" s="153">
        <v>0</v>
      </c>
      <c r="C5" s="153">
        <v>95158.137272727268</v>
      </c>
      <c r="D5" s="153">
        <v>95158.137272727268</v>
      </c>
      <c r="E5" s="153"/>
      <c r="F5" s="153">
        <v>0</v>
      </c>
      <c r="G5" s="153">
        <v>-3806.3254909090906</v>
      </c>
      <c r="H5" s="153">
        <v>-3806.3254909090906</v>
      </c>
      <c r="I5" s="153"/>
      <c r="J5" s="153">
        <v>0</v>
      </c>
      <c r="K5" s="153">
        <v>91351.811781818178</v>
      </c>
      <c r="L5" s="153">
        <v>91351.811781818178</v>
      </c>
    </row>
    <row r="6" spans="1:13" x14ac:dyDescent="0.3">
      <c r="A6" s="148" t="s">
        <v>47</v>
      </c>
      <c r="B6" s="153"/>
      <c r="C6" s="153"/>
      <c r="D6" s="153">
        <v>0</v>
      </c>
      <c r="E6" s="153"/>
      <c r="F6" s="153">
        <v>0</v>
      </c>
      <c r="G6" s="153"/>
      <c r="H6" s="153">
        <v>0</v>
      </c>
      <c r="I6" s="153"/>
      <c r="J6" s="153">
        <v>0</v>
      </c>
      <c r="K6" s="153">
        <v>0</v>
      </c>
      <c r="L6" s="153">
        <v>0</v>
      </c>
    </row>
    <row r="7" spans="1:13" x14ac:dyDescent="0.3">
      <c r="A7" s="148" t="s">
        <v>48</v>
      </c>
      <c r="B7" s="153"/>
      <c r="C7" s="153"/>
      <c r="D7" s="153">
        <v>0</v>
      </c>
      <c r="E7" s="153"/>
      <c r="F7" s="153">
        <v>0</v>
      </c>
      <c r="G7" s="153"/>
      <c r="H7" s="153">
        <v>0</v>
      </c>
      <c r="I7" s="153"/>
      <c r="J7" s="153">
        <v>0</v>
      </c>
      <c r="K7" s="153">
        <v>0</v>
      </c>
      <c r="L7" s="153">
        <v>0</v>
      </c>
    </row>
    <row r="8" spans="1:13" x14ac:dyDescent="0.3">
      <c r="A8" s="148" t="s">
        <v>52</v>
      </c>
      <c r="B8" s="153"/>
      <c r="C8" s="153"/>
      <c r="D8" s="153">
        <v>0</v>
      </c>
      <c r="E8" s="153"/>
      <c r="F8" s="153">
        <v>0</v>
      </c>
      <c r="G8" s="153"/>
      <c r="H8" s="153">
        <v>0</v>
      </c>
      <c r="I8" s="153"/>
      <c r="J8" s="153">
        <v>0</v>
      </c>
      <c r="K8" s="153">
        <v>0</v>
      </c>
      <c r="L8" s="153">
        <v>0</v>
      </c>
    </row>
    <row r="9" spans="1:13" x14ac:dyDescent="0.3">
      <c r="A9" s="148" t="s">
        <v>53</v>
      </c>
      <c r="B9" s="153"/>
      <c r="C9" s="153"/>
      <c r="D9" s="153">
        <v>0</v>
      </c>
      <c r="E9" s="153"/>
      <c r="F9" s="153">
        <v>0</v>
      </c>
      <c r="G9" s="153"/>
      <c r="H9" s="153">
        <v>0</v>
      </c>
      <c r="I9" s="153"/>
      <c r="J9" s="153">
        <v>0</v>
      </c>
      <c r="K9" s="153">
        <v>0</v>
      </c>
      <c r="L9" s="153">
        <v>0</v>
      </c>
    </row>
    <row r="10" spans="1:13" x14ac:dyDescent="0.3">
      <c r="A10" s="149" t="s">
        <v>49</v>
      </c>
      <c r="B10" s="154">
        <v>0</v>
      </c>
      <c r="C10" s="154">
        <v>95158.137272727268</v>
      </c>
      <c r="D10" s="154">
        <v>95158.137272727268</v>
      </c>
      <c r="E10" s="155"/>
      <c r="F10" s="154">
        <v>0</v>
      </c>
      <c r="G10" s="154">
        <v>-3806.3254909090906</v>
      </c>
      <c r="H10" s="154">
        <v>-3806.3254909090906</v>
      </c>
      <c r="I10" s="156"/>
      <c r="J10" s="154">
        <v>0</v>
      </c>
      <c r="K10" s="154">
        <v>91351.811781818178</v>
      </c>
      <c r="L10" s="154">
        <v>91351.811781818178</v>
      </c>
      <c r="M10" s="157"/>
    </row>
    <row r="12" spans="1:13" x14ac:dyDescent="0.3">
      <c r="A12" s="149"/>
      <c r="B12" s="255" t="s">
        <v>40</v>
      </c>
      <c r="C12" s="255"/>
      <c r="D12" s="255"/>
      <c r="F12" s="255" t="s">
        <v>50</v>
      </c>
      <c r="G12" s="255"/>
      <c r="H12" s="255"/>
      <c r="I12" s="149"/>
      <c r="J12" s="255" t="s">
        <v>42</v>
      </c>
      <c r="K12" s="255"/>
      <c r="L12" s="255"/>
    </row>
    <row r="13" spans="1:13" x14ac:dyDescent="0.3">
      <c r="A13" s="149"/>
      <c r="B13" s="150" t="s">
        <v>43</v>
      </c>
      <c r="C13" s="150" t="s">
        <v>54</v>
      </c>
      <c r="D13" s="150" t="s">
        <v>45</v>
      </c>
      <c r="F13" s="150" t="s">
        <v>43</v>
      </c>
      <c r="G13" s="150" t="s">
        <v>54</v>
      </c>
      <c r="H13" s="150" t="s">
        <v>45</v>
      </c>
      <c r="J13" s="150" t="s">
        <v>43</v>
      </c>
      <c r="K13" s="150" t="s">
        <v>54</v>
      </c>
      <c r="L13" s="150" t="s">
        <v>45</v>
      </c>
    </row>
    <row r="14" spans="1:13" x14ac:dyDescent="0.3">
      <c r="A14" s="151" t="s">
        <v>55</v>
      </c>
      <c r="B14" s="149"/>
      <c r="C14" s="149"/>
      <c r="D14" s="149"/>
      <c r="F14" s="149"/>
      <c r="G14" s="149"/>
      <c r="H14" s="149"/>
      <c r="J14" s="149"/>
      <c r="K14" s="149"/>
      <c r="L14" s="149"/>
    </row>
    <row r="15" spans="1:13" x14ac:dyDescent="0.3">
      <c r="A15" s="148" t="s">
        <v>46</v>
      </c>
      <c r="B15" s="153">
        <v>95158.137272727268</v>
      </c>
      <c r="C15" s="153">
        <v>52865.631818181806</v>
      </c>
      <c r="D15" s="153">
        <v>148023.76909090907</v>
      </c>
      <c r="E15" s="153"/>
      <c r="F15" s="153">
        <v>-3806.3254909090906</v>
      </c>
      <c r="G15" s="153">
        <v>-9422.770215272727</v>
      </c>
      <c r="H15" s="153">
        <v>-13229.095706181817</v>
      </c>
      <c r="I15" s="153"/>
      <c r="J15" s="153">
        <v>91351.811781818178</v>
      </c>
      <c r="K15" s="153">
        <v>43442.861602909077</v>
      </c>
      <c r="L15" s="153">
        <v>134794.67338472727</v>
      </c>
    </row>
    <row r="16" spans="1:13" x14ac:dyDescent="0.3">
      <c r="A16" s="148" t="s">
        <v>47</v>
      </c>
      <c r="B16" s="153">
        <v>0</v>
      </c>
      <c r="C16" s="153"/>
      <c r="D16" s="153">
        <v>0</v>
      </c>
      <c r="E16" s="153"/>
      <c r="F16" s="153">
        <v>0</v>
      </c>
      <c r="G16" s="153"/>
      <c r="H16" s="153">
        <v>0</v>
      </c>
      <c r="I16" s="153"/>
      <c r="J16" s="153">
        <v>0</v>
      </c>
      <c r="K16" s="153">
        <v>0</v>
      </c>
      <c r="L16" s="153">
        <v>0</v>
      </c>
    </row>
    <row r="17" spans="1:13" x14ac:dyDescent="0.3">
      <c r="A17" s="148" t="s">
        <v>48</v>
      </c>
      <c r="B17" s="153">
        <v>0</v>
      </c>
      <c r="C17" s="153"/>
      <c r="D17" s="153">
        <v>0</v>
      </c>
      <c r="E17" s="153"/>
      <c r="F17" s="153">
        <v>0</v>
      </c>
      <c r="G17" s="153"/>
      <c r="H17" s="153">
        <v>0</v>
      </c>
      <c r="I17" s="153"/>
      <c r="J17" s="153">
        <v>0</v>
      </c>
      <c r="K17" s="153">
        <v>0</v>
      </c>
      <c r="L17" s="153">
        <v>0</v>
      </c>
    </row>
    <row r="18" spans="1:13" x14ac:dyDescent="0.3">
      <c r="A18" s="148" t="s">
        <v>52</v>
      </c>
      <c r="B18" s="153">
        <v>0</v>
      </c>
      <c r="C18" s="153"/>
      <c r="D18" s="153">
        <v>0</v>
      </c>
      <c r="E18" s="153"/>
      <c r="F18" s="153">
        <v>0</v>
      </c>
      <c r="G18" s="153"/>
      <c r="H18" s="153">
        <v>0</v>
      </c>
      <c r="I18" s="153"/>
      <c r="J18" s="153">
        <v>0</v>
      </c>
      <c r="K18" s="153">
        <v>0</v>
      </c>
      <c r="L18" s="153">
        <v>0</v>
      </c>
    </row>
    <row r="19" spans="1:13" x14ac:dyDescent="0.3">
      <c r="A19" s="148" t="s">
        <v>53</v>
      </c>
      <c r="B19" s="153">
        <v>0</v>
      </c>
      <c r="C19" s="153"/>
      <c r="D19" s="153">
        <v>0</v>
      </c>
      <c r="E19" s="153"/>
      <c r="F19" s="153">
        <v>0</v>
      </c>
      <c r="G19" s="153"/>
      <c r="H19" s="153">
        <v>0</v>
      </c>
      <c r="I19" s="153"/>
      <c r="J19" s="153">
        <v>0</v>
      </c>
      <c r="K19" s="153">
        <v>0</v>
      </c>
      <c r="L19" s="153">
        <v>0</v>
      </c>
    </row>
    <row r="20" spans="1:13" s="147" customFormat="1" x14ac:dyDescent="0.3">
      <c r="A20" s="146" t="s">
        <v>49</v>
      </c>
      <c r="B20" s="154">
        <v>95158.137272727268</v>
      </c>
      <c r="C20" s="154">
        <v>52865.631818181806</v>
      </c>
      <c r="D20" s="154">
        <v>148023.76909090907</v>
      </c>
      <c r="F20" s="154">
        <v>-3806.3254909090906</v>
      </c>
      <c r="G20" s="154">
        <v>-9422.770215272727</v>
      </c>
      <c r="H20" s="154">
        <v>-13229.095706181817</v>
      </c>
      <c r="J20" s="154">
        <v>91351.811781818178</v>
      </c>
      <c r="K20" s="154">
        <v>43442.861602909077</v>
      </c>
      <c r="L20" s="154">
        <v>134794.67338472727</v>
      </c>
      <c r="M20" s="157"/>
    </row>
    <row r="21" spans="1:13" x14ac:dyDescent="0.3">
      <c r="I21" s="153"/>
      <c r="L21" s="155"/>
    </row>
    <row r="22" spans="1:13" x14ac:dyDescent="0.3">
      <c r="A22" s="149"/>
      <c r="B22" s="255" t="s">
        <v>40</v>
      </c>
      <c r="C22" s="255"/>
      <c r="D22" s="255"/>
      <c r="E22" s="158"/>
      <c r="F22" s="255" t="s">
        <v>41</v>
      </c>
      <c r="G22" s="255"/>
      <c r="H22" s="255"/>
      <c r="I22" s="153"/>
      <c r="J22" s="255" t="s">
        <v>42</v>
      </c>
      <c r="K22" s="255"/>
      <c r="L22" s="255"/>
    </row>
    <row r="23" spans="1:13" x14ac:dyDescent="0.3">
      <c r="A23" s="149"/>
      <c r="B23" s="150" t="s">
        <v>43</v>
      </c>
      <c r="C23" s="150" t="s">
        <v>54</v>
      </c>
      <c r="D23" s="150" t="s">
        <v>45</v>
      </c>
      <c r="E23" s="153"/>
      <c r="F23" s="150" t="s">
        <v>43</v>
      </c>
      <c r="G23" s="150" t="s">
        <v>54</v>
      </c>
      <c r="H23" s="150" t="s">
        <v>45</v>
      </c>
      <c r="I23" s="153"/>
      <c r="J23" s="150" t="s">
        <v>43</v>
      </c>
      <c r="K23" s="150" t="s">
        <v>54</v>
      </c>
      <c r="L23" s="150" t="s">
        <v>45</v>
      </c>
    </row>
    <row r="24" spans="1:13" x14ac:dyDescent="0.3">
      <c r="A24" s="151" t="s">
        <v>56</v>
      </c>
      <c r="B24" s="149"/>
      <c r="C24" s="149"/>
      <c r="E24" s="153"/>
      <c r="F24" s="149"/>
      <c r="G24" s="149"/>
      <c r="H24" s="149"/>
      <c r="I24" s="153"/>
      <c r="J24" s="149"/>
      <c r="K24" s="149"/>
    </row>
    <row r="25" spans="1:13" x14ac:dyDescent="0.3">
      <c r="A25" s="148" t="s">
        <v>46</v>
      </c>
      <c r="B25" s="153">
        <v>148023.76909090907</v>
      </c>
      <c r="C25" s="153">
        <v>43467.297272727272</v>
      </c>
      <c r="D25" s="153">
        <v>191491.06636363635</v>
      </c>
      <c r="E25" s="153"/>
      <c r="F25" s="153">
        <v>-13229.095706181817</v>
      </c>
      <c r="G25" s="153">
        <v>-12522.265761687271</v>
      </c>
      <c r="H25" s="153">
        <v>-25751.361467869086</v>
      </c>
      <c r="I25" s="153"/>
      <c r="J25" s="153">
        <v>134794.67338472727</v>
      </c>
      <c r="K25" s="153">
        <v>30945.031511040001</v>
      </c>
      <c r="L25" s="153">
        <v>165739.70489576727</v>
      </c>
    </row>
    <row r="26" spans="1:13" x14ac:dyDescent="0.3">
      <c r="A26" s="148" t="s">
        <v>47</v>
      </c>
      <c r="B26" s="153">
        <v>0</v>
      </c>
      <c r="C26" s="153"/>
      <c r="D26" s="153">
        <v>0</v>
      </c>
      <c r="E26" s="153"/>
      <c r="F26" s="153">
        <v>0</v>
      </c>
      <c r="G26" s="153"/>
      <c r="H26" s="153">
        <v>0</v>
      </c>
      <c r="I26" s="153"/>
      <c r="J26" s="153">
        <v>0</v>
      </c>
      <c r="K26" s="153">
        <v>0</v>
      </c>
      <c r="L26" s="153">
        <v>0</v>
      </c>
    </row>
    <row r="27" spans="1:13" x14ac:dyDescent="0.3">
      <c r="A27" s="148" t="s">
        <v>48</v>
      </c>
      <c r="B27" s="153">
        <v>0</v>
      </c>
      <c r="C27" s="153"/>
      <c r="D27" s="153">
        <v>0</v>
      </c>
      <c r="E27" s="153"/>
      <c r="F27" s="153">
        <v>0</v>
      </c>
      <c r="G27" s="153"/>
      <c r="H27" s="153">
        <v>0</v>
      </c>
      <c r="I27" s="153"/>
      <c r="J27" s="153">
        <v>0</v>
      </c>
      <c r="K27" s="153">
        <v>0</v>
      </c>
      <c r="L27" s="153">
        <v>0</v>
      </c>
    </row>
    <row r="28" spans="1:13" x14ac:dyDescent="0.3">
      <c r="A28" s="148" t="s">
        <v>52</v>
      </c>
      <c r="B28" s="153">
        <v>0</v>
      </c>
      <c r="C28" s="153"/>
      <c r="D28" s="153">
        <v>0</v>
      </c>
      <c r="E28" s="153"/>
      <c r="F28" s="153">
        <v>0</v>
      </c>
      <c r="G28" s="153"/>
      <c r="H28" s="153">
        <v>0</v>
      </c>
      <c r="I28" s="153"/>
      <c r="J28" s="153">
        <v>0</v>
      </c>
      <c r="K28" s="153">
        <v>0</v>
      </c>
      <c r="L28" s="153">
        <v>0</v>
      </c>
    </row>
    <row r="29" spans="1:13" x14ac:dyDescent="0.3">
      <c r="A29" s="148" t="s">
        <v>53</v>
      </c>
      <c r="B29" s="153">
        <v>0</v>
      </c>
      <c r="C29" s="153"/>
      <c r="D29" s="153">
        <v>0</v>
      </c>
      <c r="E29" s="153"/>
      <c r="F29" s="153">
        <v>0</v>
      </c>
      <c r="G29" s="153"/>
      <c r="H29" s="153">
        <v>0</v>
      </c>
      <c r="I29" s="153"/>
      <c r="J29" s="153">
        <v>0</v>
      </c>
      <c r="K29" s="153">
        <v>0</v>
      </c>
      <c r="L29" s="153">
        <v>0</v>
      </c>
    </row>
    <row r="30" spans="1:13" x14ac:dyDescent="0.3">
      <c r="A30" s="149" t="s">
        <v>49</v>
      </c>
      <c r="B30" s="154">
        <v>148023.76909090907</v>
      </c>
      <c r="C30" s="154">
        <v>43467.297272727272</v>
      </c>
      <c r="D30" s="154">
        <v>191491.06636363635</v>
      </c>
      <c r="E30" s="153"/>
      <c r="F30" s="154">
        <v>-13229.095706181817</v>
      </c>
      <c r="G30" s="154">
        <v>-12522.265761687271</v>
      </c>
      <c r="H30" s="154">
        <v>-25751.361467869086</v>
      </c>
      <c r="I30" s="153"/>
      <c r="J30" s="154">
        <v>134794.67338472727</v>
      </c>
      <c r="K30" s="154">
        <v>30945.031511040001</v>
      </c>
      <c r="L30" s="154">
        <v>165739.70489576727</v>
      </c>
      <c r="M30" s="157"/>
    </row>
    <row r="31" spans="1:13" x14ac:dyDescent="0.3">
      <c r="A31" s="149"/>
      <c r="B31" s="156"/>
      <c r="C31" s="156"/>
      <c r="D31" s="156"/>
      <c r="E31" s="153"/>
      <c r="F31" s="156"/>
      <c r="G31" s="156"/>
      <c r="H31" s="156"/>
      <c r="I31" s="153"/>
      <c r="J31" s="156"/>
      <c r="K31" s="156"/>
      <c r="L31" s="156"/>
      <c r="M31" s="157"/>
    </row>
    <row r="32" spans="1:13" x14ac:dyDescent="0.3">
      <c r="A32" s="149"/>
      <c r="B32" s="255" t="s">
        <v>40</v>
      </c>
      <c r="C32" s="255"/>
      <c r="D32" s="255"/>
      <c r="E32" s="153"/>
      <c r="F32" s="255" t="s">
        <v>50</v>
      </c>
      <c r="G32" s="255"/>
      <c r="H32" s="255"/>
      <c r="I32" s="149"/>
      <c r="J32" s="255" t="s">
        <v>42</v>
      </c>
      <c r="K32" s="255"/>
      <c r="L32" s="255"/>
    </row>
    <row r="33" spans="1:16" x14ac:dyDescent="0.3">
      <c r="A33" s="149"/>
      <c r="B33" s="150" t="s">
        <v>43</v>
      </c>
      <c r="C33" s="150" t="s">
        <v>44</v>
      </c>
      <c r="D33" s="150" t="s">
        <v>45</v>
      </c>
      <c r="E33" s="153"/>
      <c r="F33" s="150" t="s">
        <v>43</v>
      </c>
      <c r="G33" s="150" t="s">
        <v>44</v>
      </c>
      <c r="H33" s="150" t="s">
        <v>45</v>
      </c>
      <c r="I33" s="149"/>
      <c r="J33" s="150" t="s">
        <v>43</v>
      </c>
      <c r="K33" s="150" t="s">
        <v>44</v>
      </c>
      <c r="L33" s="150" t="s">
        <v>45</v>
      </c>
      <c r="N33" s="159"/>
    </row>
    <row r="34" spans="1:16" x14ac:dyDescent="0.3">
      <c r="A34" s="151" t="s">
        <v>57</v>
      </c>
      <c r="B34" s="149"/>
      <c r="C34" s="149"/>
      <c r="D34" s="149"/>
      <c r="E34" s="157"/>
      <c r="F34" s="149"/>
      <c r="G34" s="149"/>
      <c r="H34" s="149"/>
      <c r="I34" s="149"/>
      <c r="J34" s="149"/>
      <c r="K34" s="149"/>
      <c r="L34" s="149"/>
      <c r="N34" s="157"/>
      <c r="O34" s="157"/>
      <c r="P34" s="157"/>
    </row>
    <row r="35" spans="1:16" x14ac:dyDescent="0.3">
      <c r="A35" s="148" t="s">
        <v>46</v>
      </c>
      <c r="B35" s="160">
        <v>191491.06636363635</v>
      </c>
      <c r="C35" s="160">
        <v>54040.423636363645</v>
      </c>
      <c r="D35" s="160">
        <v>245531.49</v>
      </c>
      <c r="E35" s="160"/>
      <c r="F35" s="160">
        <v>-25751.361467869086</v>
      </c>
      <c r="G35" s="160">
        <v>-7476.48</v>
      </c>
      <c r="H35" s="160">
        <v>-33227.84146786909</v>
      </c>
      <c r="I35" s="161"/>
      <c r="J35" s="153">
        <v>165739.70489576727</v>
      </c>
      <c r="K35" s="153">
        <v>46563.943636363649</v>
      </c>
      <c r="L35" s="153">
        <v>212303.6485321309</v>
      </c>
      <c r="M35" s="157"/>
      <c r="N35" s="157"/>
      <c r="O35" s="157"/>
      <c r="P35" s="157"/>
    </row>
    <row r="36" spans="1:16" x14ac:dyDescent="0.3">
      <c r="A36" s="148" t="s">
        <v>47</v>
      </c>
      <c r="B36" s="160">
        <v>0</v>
      </c>
      <c r="C36" s="160"/>
      <c r="D36" s="160">
        <v>0</v>
      </c>
      <c r="E36" s="160"/>
      <c r="F36" s="160">
        <v>0</v>
      </c>
      <c r="G36" s="160"/>
      <c r="H36" s="160">
        <v>0</v>
      </c>
      <c r="I36" s="161"/>
      <c r="J36" s="153">
        <v>0</v>
      </c>
      <c r="K36" s="153">
        <v>0</v>
      </c>
      <c r="L36" s="153">
        <v>0</v>
      </c>
      <c r="M36" s="157"/>
      <c r="N36" s="157"/>
      <c r="O36" s="157"/>
      <c r="P36" s="157"/>
    </row>
    <row r="37" spans="1:16" x14ac:dyDescent="0.3">
      <c r="A37" s="148" t="s">
        <v>48</v>
      </c>
      <c r="B37" s="160">
        <v>0</v>
      </c>
      <c r="C37" s="160"/>
      <c r="D37" s="160">
        <v>0</v>
      </c>
      <c r="E37" s="162"/>
      <c r="F37" s="160">
        <v>0</v>
      </c>
      <c r="G37" s="160"/>
      <c r="H37" s="160">
        <v>0</v>
      </c>
      <c r="I37" s="161"/>
      <c r="J37" s="153">
        <v>0</v>
      </c>
      <c r="K37" s="153">
        <v>0</v>
      </c>
      <c r="L37" s="153">
        <v>0</v>
      </c>
      <c r="M37" s="157"/>
    </row>
    <row r="38" spans="1:16" x14ac:dyDescent="0.3">
      <c r="A38" s="148" t="s">
        <v>52</v>
      </c>
      <c r="B38" s="160">
        <v>0</v>
      </c>
      <c r="C38" s="160"/>
      <c r="D38" s="160">
        <v>0</v>
      </c>
      <c r="E38" s="162"/>
      <c r="F38" s="160">
        <v>0</v>
      </c>
      <c r="G38" s="160"/>
      <c r="H38" s="160">
        <v>0</v>
      </c>
      <c r="I38" s="153"/>
      <c r="J38" s="153">
        <v>0</v>
      </c>
      <c r="K38" s="153">
        <v>0</v>
      </c>
      <c r="L38" s="153">
        <v>0</v>
      </c>
      <c r="M38" s="157"/>
    </row>
    <row r="39" spans="1:16" x14ac:dyDescent="0.3">
      <c r="A39" s="148" t="s">
        <v>53</v>
      </c>
      <c r="B39" s="160">
        <v>0</v>
      </c>
      <c r="C39" s="160"/>
      <c r="D39" s="160">
        <v>0</v>
      </c>
      <c r="E39" s="160"/>
      <c r="F39" s="160">
        <v>0</v>
      </c>
      <c r="G39" s="160"/>
      <c r="H39" s="160">
        <v>0</v>
      </c>
      <c r="I39" s="161"/>
      <c r="J39" s="153">
        <v>0</v>
      </c>
      <c r="K39" s="153">
        <v>0</v>
      </c>
      <c r="L39" s="153">
        <v>0</v>
      </c>
      <c r="M39" s="157"/>
    </row>
    <row r="40" spans="1:16" x14ac:dyDescent="0.3">
      <c r="A40" s="149" t="s">
        <v>49</v>
      </c>
      <c r="B40" s="163">
        <v>191491.06636363635</v>
      </c>
      <c r="C40" s="163">
        <v>54040.423636363645</v>
      </c>
      <c r="D40" s="163">
        <v>245531.49</v>
      </c>
      <c r="E40" s="164"/>
      <c r="F40" s="163">
        <v>-25751.361467869086</v>
      </c>
      <c r="G40" s="163">
        <v>-7476.48</v>
      </c>
      <c r="H40" s="163">
        <v>-33227.84146786909</v>
      </c>
      <c r="I40" s="156"/>
      <c r="J40" s="154">
        <v>165739.70489576727</v>
      </c>
      <c r="K40" s="154">
        <v>46563.943636363649</v>
      </c>
      <c r="L40" s="154">
        <v>212303.6485321309</v>
      </c>
      <c r="M40" s="157"/>
    </row>
    <row r="41" spans="1:16" x14ac:dyDescent="0.3">
      <c r="A41" s="149"/>
      <c r="B41" s="165"/>
      <c r="C41" s="165"/>
      <c r="D41" s="165"/>
      <c r="E41" s="164"/>
      <c r="F41" s="165"/>
      <c r="G41" s="165"/>
      <c r="H41" s="165"/>
      <c r="I41" s="156"/>
      <c r="J41" s="156"/>
      <c r="K41" s="156"/>
      <c r="L41" s="156"/>
      <c r="M41" s="157"/>
    </row>
    <row r="42" spans="1:16" x14ac:dyDescent="0.3">
      <c r="A42" s="149"/>
      <c r="B42" s="256" t="s">
        <v>40</v>
      </c>
      <c r="C42" s="256"/>
      <c r="D42" s="256"/>
      <c r="E42" s="160"/>
      <c r="F42" s="256" t="s">
        <v>50</v>
      </c>
      <c r="G42" s="256"/>
      <c r="H42" s="256"/>
      <c r="I42" s="149"/>
      <c r="J42" s="255" t="s">
        <v>42</v>
      </c>
      <c r="K42" s="255"/>
      <c r="L42" s="255"/>
    </row>
    <row r="43" spans="1:16" x14ac:dyDescent="0.3">
      <c r="A43" s="149"/>
      <c r="B43" s="166" t="s">
        <v>43</v>
      </c>
      <c r="C43" s="166" t="s">
        <v>44</v>
      </c>
      <c r="D43" s="166" t="s">
        <v>45</v>
      </c>
      <c r="E43" s="160"/>
      <c r="F43" s="166" t="s">
        <v>43</v>
      </c>
      <c r="G43" s="166" t="s">
        <v>44</v>
      </c>
      <c r="H43" s="166" t="s">
        <v>45</v>
      </c>
      <c r="I43" s="149"/>
      <c r="J43" s="150" t="s">
        <v>43</v>
      </c>
      <c r="K43" s="150" t="s">
        <v>44</v>
      </c>
      <c r="L43" s="150" t="s">
        <v>45</v>
      </c>
    </row>
    <row r="44" spans="1:16" x14ac:dyDescent="0.3">
      <c r="A44" s="151" t="s">
        <v>58</v>
      </c>
      <c r="B44" s="146"/>
      <c r="C44" s="146"/>
      <c r="D44" s="146"/>
      <c r="E44" s="147"/>
      <c r="F44" s="146"/>
      <c r="G44" s="146"/>
      <c r="H44" s="146"/>
      <c r="I44" s="149"/>
      <c r="J44" s="149"/>
      <c r="K44" s="149"/>
      <c r="L44" s="149"/>
    </row>
    <row r="45" spans="1:16" x14ac:dyDescent="0.3">
      <c r="A45" s="148" t="s">
        <v>46</v>
      </c>
      <c r="B45" s="160">
        <v>245531.49</v>
      </c>
      <c r="C45" s="160">
        <v>164061.25</v>
      </c>
      <c r="D45" s="160">
        <v>409592.74</v>
      </c>
      <c r="E45" s="160"/>
      <c r="F45" s="160">
        <v>-33227.84146786909</v>
      </c>
      <c r="G45" s="160">
        <v>-10805.86</v>
      </c>
      <c r="H45" s="160">
        <v>-44033.70146786909</v>
      </c>
      <c r="I45" s="153"/>
      <c r="J45" s="153">
        <v>212303.6485321309</v>
      </c>
      <c r="K45" s="160">
        <v>153255.39000000001</v>
      </c>
      <c r="L45" s="153">
        <v>365559.03853213089</v>
      </c>
    </row>
    <row r="46" spans="1:16" x14ac:dyDescent="0.3">
      <c r="A46" s="148" t="s">
        <v>47</v>
      </c>
      <c r="B46" s="160">
        <v>0</v>
      </c>
      <c r="C46" s="160"/>
      <c r="D46" s="160">
        <v>0</v>
      </c>
      <c r="E46" s="160"/>
      <c r="F46" s="160">
        <v>0</v>
      </c>
      <c r="G46" s="160"/>
      <c r="H46" s="160">
        <v>0</v>
      </c>
      <c r="I46" s="153"/>
      <c r="J46" s="153">
        <v>0</v>
      </c>
      <c r="K46" s="160">
        <v>0</v>
      </c>
      <c r="L46" s="153">
        <v>0</v>
      </c>
    </row>
    <row r="47" spans="1:16" x14ac:dyDescent="0.3">
      <c r="A47" s="148" t="s">
        <v>48</v>
      </c>
      <c r="B47" s="160">
        <v>0</v>
      </c>
      <c r="C47" s="160"/>
      <c r="D47" s="160">
        <v>0</v>
      </c>
      <c r="E47" s="160"/>
      <c r="F47" s="160">
        <v>0</v>
      </c>
      <c r="G47" s="160"/>
      <c r="H47" s="160">
        <v>0</v>
      </c>
      <c r="I47" s="153"/>
      <c r="J47" s="153">
        <v>0</v>
      </c>
      <c r="K47" s="160">
        <v>0</v>
      </c>
      <c r="L47" s="153">
        <v>0</v>
      </c>
    </row>
    <row r="48" spans="1:16" x14ac:dyDescent="0.3">
      <c r="A48" s="148" t="s">
        <v>52</v>
      </c>
      <c r="B48" s="160">
        <v>0</v>
      </c>
      <c r="C48" s="160"/>
      <c r="D48" s="160">
        <v>0</v>
      </c>
      <c r="E48" s="160"/>
      <c r="F48" s="160">
        <v>0</v>
      </c>
      <c r="G48" s="160"/>
      <c r="H48" s="160">
        <v>0</v>
      </c>
      <c r="I48" s="153"/>
      <c r="J48" s="153">
        <v>0</v>
      </c>
      <c r="K48" s="160">
        <v>0</v>
      </c>
      <c r="L48" s="153">
        <v>0</v>
      </c>
    </row>
    <row r="49" spans="1:14" x14ac:dyDescent="0.3">
      <c r="A49" s="148" t="s">
        <v>53</v>
      </c>
      <c r="B49" s="160">
        <v>0</v>
      </c>
      <c r="C49" s="160">
        <v>0</v>
      </c>
      <c r="D49" s="160">
        <v>0</v>
      </c>
      <c r="E49" s="160"/>
      <c r="F49" s="160">
        <v>0</v>
      </c>
      <c r="G49" s="160"/>
      <c r="H49" s="160">
        <v>0</v>
      </c>
      <c r="I49" s="153"/>
      <c r="J49" s="153">
        <v>0</v>
      </c>
      <c r="K49" s="160">
        <v>0</v>
      </c>
      <c r="L49" s="153">
        <v>0</v>
      </c>
    </row>
    <row r="50" spans="1:14" x14ac:dyDescent="0.3">
      <c r="A50" s="149" t="s">
        <v>49</v>
      </c>
      <c r="B50" s="154">
        <v>245531.49</v>
      </c>
      <c r="C50" s="154">
        <v>164061.25</v>
      </c>
      <c r="D50" s="154">
        <v>409592.74</v>
      </c>
      <c r="E50" s="155"/>
      <c r="F50" s="154">
        <v>-33227.84146786909</v>
      </c>
      <c r="G50" s="154">
        <v>-10805.86</v>
      </c>
      <c r="H50" s="154">
        <v>-44033.70146786909</v>
      </c>
      <c r="I50" s="156"/>
      <c r="J50" s="154">
        <v>212303.6485321309</v>
      </c>
      <c r="K50" s="154">
        <v>153255.39000000001</v>
      </c>
      <c r="L50" s="154">
        <v>365559.03853213089</v>
      </c>
      <c r="M50" s="157"/>
    </row>
    <row r="51" spans="1:14" x14ac:dyDescent="0.3">
      <c r="A51" s="149"/>
      <c r="B51" s="156"/>
      <c r="C51" s="156"/>
      <c r="D51" s="156"/>
      <c r="E51" s="155"/>
      <c r="F51" s="156"/>
      <c r="G51" s="156"/>
      <c r="H51" s="156"/>
      <c r="I51" s="156"/>
      <c r="J51" s="156"/>
      <c r="K51" s="156"/>
      <c r="L51" s="156"/>
    </row>
    <row r="52" spans="1:14" x14ac:dyDescent="0.3">
      <c r="A52" s="149"/>
      <c r="B52" s="256" t="s">
        <v>40</v>
      </c>
      <c r="C52" s="256"/>
      <c r="D52" s="256"/>
      <c r="E52" s="160"/>
      <c r="F52" s="256" t="s">
        <v>50</v>
      </c>
      <c r="G52" s="256"/>
      <c r="H52" s="256"/>
      <c r="I52" s="149"/>
      <c r="J52" s="255" t="s">
        <v>42</v>
      </c>
      <c r="K52" s="255"/>
      <c r="L52" s="255"/>
      <c r="N52" s="157"/>
    </row>
    <row r="53" spans="1:14" x14ac:dyDescent="0.3">
      <c r="B53" s="166" t="s">
        <v>43</v>
      </c>
      <c r="C53" s="166" t="s">
        <v>44</v>
      </c>
      <c r="D53" s="166" t="s">
        <v>45</v>
      </c>
      <c r="E53" s="160"/>
      <c r="F53" s="166" t="s">
        <v>43</v>
      </c>
      <c r="G53" s="166" t="s">
        <v>44</v>
      </c>
      <c r="H53" s="166" t="s">
        <v>45</v>
      </c>
      <c r="I53" s="149"/>
      <c r="J53" s="150" t="s">
        <v>43</v>
      </c>
      <c r="K53" s="150" t="s">
        <v>44</v>
      </c>
      <c r="L53" s="150" t="s">
        <v>45</v>
      </c>
      <c r="N53" s="157"/>
    </row>
    <row r="54" spans="1:14" x14ac:dyDescent="0.3">
      <c r="A54" s="151" t="s">
        <v>59</v>
      </c>
      <c r="B54" s="146"/>
      <c r="C54" s="146"/>
      <c r="D54" s="146"/>
      <c r="E54" s="147"/>
      <c r="F54" s="146"/>
      <c r="G54" s="146"/>
      <c r="H54" s="146"/>
      <c r="I54" s="149"/>
      <c r="J54" s="149"/>
      <c r="K54" s="149"/>
      <c r="L54" s="149"/>
    </row>
    <row r="55" spans="1:14" x14ac:dyDescent="0.3">
      <c r="A55" s="148" t="s">
        <v>46</v>
      </c>
      <c r="B55" s="160">
        <v>409592.74</v>
      </c>
      <c r="C55" s="160">
        <v>0</v>
      </c>
      <c r="D55" s="160">
        <v>409592.74</v>
      </c>
      <c r="E55" s="160"/>
      <c r="F55" s="160">
        <v>-44033.70146786909</v>
      </c>
      <c r="G55" s="160">
        <v>-16383.240000000002</v>
      </c>
      <c r="H55" s="160">
        <v>-60416.941467869096</v>
      </c>
      <c r="I55" s="160"/>
      <c r="J55" s="160">
        <v>365559.03853213089</v>
      </c>
      <c r="K55" s="160">
        <v>-16383.240000000002</v>
      </c>
      <c r="L55" s="153">
        <v>349175.7985321309</v>
      </c>
      <c r="N55" s="167"/>
    </row>
    <row r="56" spans="1:14" x14ac:dyDescent="0.3">
      <c r="A56" s="148" t="s">
        <v>47</v>
      </c>
      <c r="B56" s="160">
        <v>0</v>
      </c>
      <c r="C56" s="160"/>
      <c r="D56" s="160">
        <v>0</v>
      </c>
      <c r="E56" s="160"/>
      <c r="F56" s="160">
        <v>0</v>
      </c>
      <c r="G56" s="160"/>
      <c r="H56" s="160">
        <v>0</v>
      </c>
      <c r="I56" s="160"/>
      <c r="J56" s="160">
        <v>0</v>
      </c>
      <c r="K56" s="160">
        <v>0</v>
      </c>
      <c r="L56" s="153">
        <v>0</v>
      </c>
    </row>
    <row r="57" spans="1:14" x14ac:dyDescent="0.3">
      <c r="A57" s="148" t="s">
        <v>48</v>
      </c>
      <c r="B57" s="160">
        <v>0</v>
      </c>
      <c r="C57" s="160"/>
      <c r="D57" s="160">
        <v>0</v>
      </c>
      <c r="E57" s="160"/>
      <c r="F57" s="160">
        <v>0</v>
      </c>
      <c r="G57" s="160"/>
      <c r="H57" s="160">
        <v>0</v>
      </c>
      <c r="I57" s="160"/>
      <c r="J57" s="160">
        <v>0</v>
      </c>
      <c r="K57" s="160">
        <v>0</v>
      </c>
      <c r="L57" s="153">
        <v>0</v>
      </c>
    </row>
    <row r="58" spans="1:14" x14ac:dyDescent="0.3">
      <c r="A58" s="148" t="s">
        <v>52</v>
      </c>
      <c r="B58" s="160">
        <v>0</v>
      </c>
      <c r="C58" s="160"/>
      <c r="D58" s="160">
        <v>0</v>
      </c>
      <c r="E58" s="160"/>
      <c r="F58" s="160">
        <v>0</v>
      </c>
      <c r="G58" s="160"/>
      <c r="H58" s="160">
        <v>0</v>
      </c>
      <c r="I58" s="160"/>
      <c r="J58" s="160">
        <v>0</v>
      </c>
      <c r="K58" s="160">
        <v>0</v>
      </c>
      <c r="L58" s="153">
        <v>0</v>
      </c>
    </row>
    <row r="59" spans="1:14" x14ac:dyDescent="0.3">
      <c r="A59" s="148" t="s">
        <v>53</v>
      </c>
      <c r="B59" s="160">
        <v>0</v>
      </c>
      <c r="C59" s="160"/>
      <c r="D59" s="160">
        <v>0</v>
      </c>
      <c r="E59" s="160"/>
      <c r="F59" s="160">
        <v>0</v>
      </c>
      <c r="G59" s="160"/>
      <c r="H59" s="160">
        <v>0</v>
      </c>
      <c r="I59" s="160"/>
      <c r="J59" s="160">
        <v>0</v>
      </c>
      <c r="K59" s="160">
        <v>0</v>
      </c>
      <c r="L59" s="153">
        <v>0</v>
      </c>
    </row>
    <row r="60" spans="1:14" x14ac:dyDescent="0.3">
      <c r="A60" s="149" t="s">
        <v>49</v>
      </c>
      <c r="B60" s="154">
        <v>409592.74</v>
      </c>
      <c r="C60" s="154">
        <v>0</v>
      </c>
      <c r="D60" s="154">
        <v>409592.74</v>
      </c>
      <c r="E60" s="155"/>
      <c r="F60" s="154">
        <v>-44033.70146786909</v>
      </c>
      <c r="G60" s="154">
        <v>-16383.240000000002</v>
      </c>
      <c r="H60" s="154">
        <v>-60416.941467869096</v>
      </c>
      <c r="I60" s="156"/>
      <c r="J60" s="154">
        <v>365559.03853213089</v>
      </c>
      <c r="K60" s="154">
        <v>-16383.240000000002</v>
      </c>
      <c r="L60" s="154">
        <v>349175.7985321309</v>
      </c>
      <c r="M60" s="157"/>
    </row>
    <row r="61" spans="1:14" x14ac:dyDescent="0.3">
      <c r="A61" s="149"/>
      <c r="B61" s="156"/>
      <c r="C61" s="156"/>
      <c r="D61" s="156"/>
      <c r="E61" s="155"/>
      <c r="F61" s="156"/>
      <c r="G61" s="156"/>
      <c r="H61" s="156"/>
      <c r="I61" s="156"/>
      <c r="J61" s="156"/>
      <c r="K61" s="156"/>
      <c r="L61" s="156"/>
    </row>
    <row r="62" spans="1:14" x14ac:dyDescent="0.3">
      <c r="A62" s="149"/>
      <c r="B62" s="256" t="s">
        <v>40</v>
      </c>
      <c r="C62" s="256"/>
      <c r="D62" s="256"/>
      <c r="E62" s="160"/>
      <c r="F62" s="256" t="s">
        <v>50</v>
      </c>
      <c r="G62" s="256"/>
      <c r="H62" s="256"/>
      <c r="I62" s="149"/>
      <c r="J62" s="255" t="s">
        <v>42</v>
      </c>
      <c r="K62" s="255"/>
      <c r="L62" s="255"/>
    </row>
    <row r="63" spans="1:14" x14ac:dyDescent="0.3">
      <c r="B63" s="166" t="s">
        <v>43</v>
      </c>
      <c r="C63" s="166" t="s">
        <v>44</v>
      </c>
      <c r="D63" s="166" t="s">
        <v>45</v>
      </c>
      <c r="E63" s="160"/>
      <c r="F63" s="166" t="s">
        <v>43</v>
      </c>
      <c r="G63" s="166" t="s">
        <v>44</v>
      </c>
      <c r="H63" s="166" t="s">
        <v>45</v>
      </c>
      <c r="I63" s="149"/>
      <c r="J63" s="150" t="s">
        <v>43</v>
      </c>
      <c r="K63" s="150" t="s">
        <v>44</v>
      </c>
      <c r="L63" s="150" t="s">
        <v>45</v>
      </c>
    </row>
    <row r="64" spans="1:14" x14ac:dyDescent="0.3">
      <c r="A64" s="151" t="s">
        <v>103</v>
      </c>
      <c r="B64" s="146"/>
      <c r="C64" s="146"/>
      <c r="D64" s="146"/>
      <c r="E64" s="147"/>
      <c r="F64" s="146"/>
      <c r="G64" s="146"/>
      <c r="H64" s="146"/>
      <c r="I64" s="149"/>
      <c r="J64" s="149"/>
      <c r="K64" s="149"/>
      <c r="L64" s="149"/>
    </row>
    <row r="65" spans="1:14" x14ac:dyDescent="0.3">
      <c r="A65" s="148" t="s">
        <v>46</v>
      </c>
      <c r="B65" s="160">
        <v>409592.74</v>
      </c>
      <c r="C65" s="168">
        <v>11842.460000000137</v>
      </c>
      <c r="D65" s="160">
        <v>421435.20000000013</v>
      </c>
      <c r="E65" s="160"/>
      <c r="F65" s="160">
        <v>-60416.941467869096</v>
      </c>
      <c r="G65" s="168">
        <v>-16699.000000000007</v>
      </c>
      <c r="H65" s="160">
        <v>-77115.941467869096</v>
      </c>
      <c r="I65" s="153"/>
      <c r="J65" s="153">
        <v>349175.7985321309</v>
      </c>
      <c r="K65" s="168">
        <v>-4856.5399999998699</v>
      </c>
      <c r="L65" s="153">
        <v>344319.25853213103</v>
      </c>
      <c r="N65" s="157"/>
    </row>
    <row r="66" spans="1:14" x14ac:dyDescent="0.3">
      <c r="A66" s="148" t="s">
        <v>47</v>
      </c>
      <c r="B66" s="160">
        <v>0</v>
      </c>
      <c r="C66" s="168">
        <v>0</v>
      </c>
      <c r="D66" s="160">
        <v>0</v>
      </c>
      <c r="E66" s="160"/>
      <c r="F66" s="160">
        <v>0</v>
      </c>
      <c r="G66" s="168"/>
      <c r="H66" s="160">
        <v>0</v>
      </c>
      <c r="I66" s="153"/>
      <c r="J66" s="153">
        <v>0</v>
      </c>
      <c r="K66" s="168">
        <v>0</v>
      </c>
      <c r="L66" s="153">
        <v>0</v>
      </c>
    </row>
    <row r="67" spans="1:14" x14ac:dyDescent="0.3">
      <c r="A67" s="148" t="s">
        <v>48</v>
      </c>
      <c r="B67" s="160">
        <v>0</v>
      </c>
      <c r="C67" s="168">
        <v>0</v>
      </c>
      <c r="D67" s="160">
        <v>0</v>
      </c>
      <c r="E67" s="160"/>
      <c r="F67" s="160">
        <v>0</v>
      </c>
      <c r="G67" s="168"/>
      <c r="H67" s="160">
        <v>0</v>
      </c>
      <c r="I67" s="153"/>
      <c r="J67" s="153">
        <v>0</v>
      </c>
      <c r="K67" s="168">
        <v>0</v>
      </c>
      <c r="L67" s="153">
        <v>0</v>
      </c>
    </row>
    <row r="68" spans="1:14" x14ac:dyDescent="0.3">
      <c r="A68" s="148" t="s">
        <v>52</v>
      </c>
      <c r="B68" s="160">
        <v>0</v>
      </c>
      <c r="C68" s="168">
        <v>0</v>
      </c>
      <c r="D68" s="160">
        <v>0</v>
      </c>
      <c r="E68" s="160"/>
      <c r="F68" s="160">
        <v>0</v>
      </c>
      <c r="G68" s="168"/>
      <c r="H68" s="160">
        <v>0</v>
      </c>
      <c r="I68" s="153"/>
      <c r="J68" s="153">
        <v>0</v>
      </c>
      <c r="K68" s="168">
        <v>0</v>
      </c>
      <c r="L68" s="153">
        <v>0</v>
      </c>
    </row>
    <row r="69" spans="1:14" x14ac:dyDescent="0.3">
      <c r="A69" s="148" t="s">
        <v>53</v>
      </c>
      <c r="B69" s="160">
        <v>0</v>
      </c>
      <c r="C69" s="168">
        <v>0</v>
      </c>
      <c r="D69" s="160">
        <v>0</v>
      </c>
      <c r="E69" s="160"/>
      <c r="F69" s="160">
        <v>0</v>
      </c>
      <c r="G69" s="168"/>
      <c r="H69" s="160">
        <v>0</v>
      </c>
      <c r="I69" s="153"/>
      <c r="J69" s="153">
        <v>0</v>
      </c>
      <c r="K69" s="168">
        <v>0</v>
      </c>
      <c r="L69" s="153">
        <v>0</v>
      </c>
    </row>
    <row r="70" spans="1:14" x14ac:dyDescent="0.3">
      <c r="A70" s="149" t="s">
        <v>49</v>
      </c>
      <c r="B70" s="154">
        <v>409592.74</v>
      </c>
      <c r="C70" s="154">
        <v>11842.460000000137</v>
      </c>
      <c r="D70" s="154">
        <v>421435.20000000013</v>
      </c>
      <c r="E70" s="155"/>
      <c r="F70" s="154">
        <v>-60416.941467869096</v>
      </c>
      <c r="G70" s="154">
        <v>-16699.000000000007</v>
      </c>
      <c r="H70" s="154">
        <v>-77115.941467869096</v>
      </c>
      <c r="I70" s="156"/>
      <c r="J70" s="154">
        <v>349175.7985321309</v>
      </c>
      <c r="K70" s="154">
        <v>-4856.5399999998699</v>
      </c>
      <c r="L70" s="154">
        <v>344319.25853213103</v>
      </c>
      <c r="M70" s="157"/>
    </row>
    <row r="71" spans="1:14" x14ac:dyDescent="0.3">
      <c r="A71" s="149"/>
      <c r="B71" s="156"/>
      <c r="C71" s="156"/>
      <c r="D71" s="156"/>
      <c r="E71" s="155"/>
      <c r="F71" s="156"/>
      <c r="G71" s="156"/>
      <c r="H71" s="156"/>
      <c r="I71" s="156"/>
      <c r="J71" s="156"/>
      <c r="K71" s="156"/>
      <c r="L71" s="156"/>
    </row>
    <row r="72" spans="1:14" x14ac:dyDescent="0.3">
      <c r="A72" s="149"/>
      <c r="B72" s="156"/>
      <c r="C72" s="156"/>
      <c r="D72" s="156"/>
      <c r="E72" s="155"/>
      <c r="F72" s="156"/>
      <c r="G72" s="156"/>
      <c r="H72" s="156"/>
      <c r="I72" s="156"/>
      <c r="J72" s="156"/>
      <c r="K72" s="156"/>
      <c r="L72" s="156"/>
    </row>
    <row r="73" spans="1:14" x14ac:dyDescent="0.3">
      <c r="A73" s="149"/>
      <c r="B73" s="256" t="s">
        <v>40</v>
      </c>
      <c r="C73" s="256"/>
      <c r="D73" s="256"/>
      <c r="E73" s="160"/>
      <c r="F73" s="256" t="s">
        <v>50</v>
      </c>
      <c r="G73" s="256"/>
      <c r="H73" s="256"/>
      <c r="I73" s="149"/>
      <c r="J73" s="255" t="s">
        <v>42</v>
      </c>
      <c r="K73" s="255"/>
      <c r="L73" s="255"/>
    </row>
    <row r="74" spans="1:14" x14ac:dyDescent="0.3">
      <c r="B74" s="166" t="s">
        <v>43</v>
      </c>
      <c r="C74" s="166" t="s">
        <v>44</v>
      </c>
      <c r="D74" s="166" t="s">
        <v>45</v>
      </c>
      <c r="E74" s="160"/>
      <c r="F74" s="166" t="s">
        <v>43</v>
      </c>
      <c r="G74" s="166" t="s">
        <v>44</v>
      </c>
      <c r="H74" s="166" t="s">
        <v>45</v>
      </c>
      <c r="I74" s="149"/>
      <c r="J74" s="150" t="s">
        <v>43</v>
      </c>
      <c r="K74" s="150" t="s">
        <v>44</v>
      </c>
      <c r="L74" s="150" t="s">
        <v>45</v>
      </c>
    </row>
    <row r="75" spans="1:14" x14ac:dyDescent="0.3">
      <c r="A75" s="151" t="s">
        <v>60</v>
      </c>
      <c r="B75" s="146"/>
      <c r="C75" s="146"/>
      <c r="D75" s="146"/>
      <c r="E75" s="147"/>
      <c r="F75" s="146"/>
      <c r="G75" s="146"/>
      <c r="H75" s="146"/>
      <c r="I75" s="149"/>
      <c r="J75" s="149"/>
      <c r="K75" s="149"/>
      <c r="L75" s="149"/>
    </row>
    <row r="76" spans="1:14" x14ac:dyDescent="0.3">
      <c r="A76" s="148" t="s">
        <v>46</v>
      </c>
      <c r="B76" s="160">
        <v>421435.20000000013</v>
      </c>
      <c r="C76" s="168"/>
      <c r="D76" s="160">
        <v>421435.20000000013</v>
      </c>
      <c r="E76" s="160"/>
      <c r="F76" s="160">
        <v>-77115.941467869096</v>
      </c>
      <c r="G76" s="168">
        <v>-16541.120000000003</v>
      </c>
      <c r="H76" s="160">
        <v>-93657.061467869091</v>
      </c>
      <c r="I76" s="153"/>
      <c r="J76" s="153">
        <v>344319.25853213103</v>
      </c>
      <c r="K76" s="168">
        <v>-16541.120000000003</v>
      </c>
      <c r="L76" s="153">
        <v>327778.13853213104</v>
      </c>
      <c r="N76" s="157"/>
    </row>
    <row r="77" spans="1:14" x14ac:dyDescent="0.3">
      <c r="A77" s="148" t="s">
        <v>47</v>
      </c>
      <c r="B77" s="160">
        <v>0</v>
      </c>
      <c r="C77" s="168">
        <v>0</v>
      </c>
      <c r="D77" s="160">
        <v>0</v>
      </c>
      <c r="E77" s="160"/>
      <c r="F77" s="160">
        <v>0</v>
      </c>
      <c r="G77" s="168"/>
      <c r="H77" s="160">
        <v>0</v>
      </c>
      <c r="I77" s="153"/>
      <c r="J77" s="153">
        <v>0</v>
      </c>
      <c r="K77" s="168">
        <v>0</v>
      </c>
      <c r="L77" s="153">
        <v>0</v>
      </c>
    </row>
    <row r="78" spans="1:14" x14ac:dyDescent="0.3">
      <c r="A78" s="148" t="s">
        <v>48</v>
      </c>
      <c r="B78" s="160">
        <v>0</v>
      </c>
      <c r="C78" s="168">
        <v>0</v>
      </c>
      <c r="D78" s="160">
        <v>0</v>
      </c>
      <c r="E78" s="160"/>
      <c r="F78" s="160">
        <v>0</v>
      </c>
      <c r="G78" s="168"/>
      <c r="H78" s="160">
        <v>0</v>
      </c>
      <c r="I78" s="153"/>
      <c r="J78" s="153">
        <v>0</v>
      </c>
      <c r="K78" s="168">
        <v>0</v>
      </c>
      <c r="L78" s="153">
        <v>0</v>
      </c>
    </row>
    <row r="79" spans="1:14" x14ac:dyDescent="0.3">
      <c r="A79" s="148" t="s">
        <v>52</v>
      </c>
      <c r="B79" s="160">
        <v>0</v>
      </c>
      <c r="C79" s="168">
        <v>0</v>
      </c>
      <c r="D79" s="160">
        <v>0</v>
      </c>
      <c r="E79" s="160"/>
      <c r="F79" s="160">
        <v>0</v>
      </c>
      <c r="G79" s="168"/>
      <c r="H79" s="160">
        <v>0</v>
      </c>
      <c r="I79" s="153"/>
      <c r="J79" s="153">
        <v>0</v>
      </c>
      <c r="K79" s="168">
        <v>0</v>
      </c>
      <c r="L79" s="153">
        <v>0</v>
      </c>
    </row>
    <row r="80" spans="1:14" x14ac:dyDescent="0.3">
      <c r="A80" s="148" t="s">
        <v>53</v>
      </c>
      <c r="B80" s="160">
        <v>0</v>
      </c>
      <c r="C80" s="168">
        <v>0</v>
      </c>
      <c r="D80" s="160">
        <v>0</v>
      </c>
      <c r="E80" s="160"/>
      <c r="F80" s="160">
        <v>0</v>
      </c>
      <c r="G80" s="168"/>
      <c r="H80" s="160">
        <v>0</v>
      </c>
      <c r="I80" s="153"/>
      <c r="J80" s="153">
        <v>0</v>
      </c>
      <c r="K80" s="168">
        <v>0</v>
      </c>
      <c r="L80" s="153">
        <v>0</v>
      </c>
    </row>
    <row r="81" spans="1:14" x14ac:dyDescent="0.3">
      <c r="A81" s="149" t="s">
        <v>49</v>
      </c>
      <c r="B81" s="154">
        <v>421435.20000000013</v>
      </c>
      <c r="C81" s="154">
        <v>0</v>
      </c>
      <c r="D81" s="154">
        <v>421435.20000000013</v>
      </c>
      <c r="E81" s="155"/>
      <c r="F81" s="154">
        <v>-77115.941467869096</v>
      </c>
      <c r="G81" s="154">
        <v>-16541.120000000003</v>
      </c>
      <c r="H81" s="154">
        <v>-93657.061467869091</v>
      </c>
      <c r="I81" s="156"/>
      <c r="J81" s="154">
        <v>344319.25853213103</v>
      </c>
      <c r="K81" s="154">
        <v>-16541.120000000003</v>
      </c>
      <c r="L81" s="154">
        <v>327778.13853213104</v>
      </c>
      <c r="M81" s="157"/>
    </row>
    <row r="82" spans="1:14" x14ac:dyDescent="0.3">
      <c r="A82" s="149"/>
      <c r="B82" s="156"/>
      <c r="C82" s="156"/>
      <c r="D82" s="156"/>
      <c r="E82" s="155"/>
      <c r="F82" s="156"/>
      <c r="G82" s="156"/>
      <c r="H82" s="156"/>
      <c r="I82" s="156"/>
      <c r="J82" s="156"/>
      <c r="K82" s="156"/>
      <c r="L82" s="156"/>
    </row>
    <row r="83" spans="1:14" x14ac:dyDescent="0.3">
      <c r="A83" s="149"/>
      <c r="B83" s="156"/>
      <c r="C83" s="156"/>
      <c r="D83" s="156"/>
      <c r="E83" s="155"/>
      <c r="F83" s="156"/>
      <c r="G83" s="156"/>
      <c r="H83" s="156"/>
      <c r="I83" s="156"/>
      <c r="J83" s="156"/>
      <c r="K83" s="156"/>
      <c r="L83" s="156"/>
    </row>
    <row r="84" spans="1:14" x14ac:dyDescent="0.3">
      <c r="A84" s="149"/>
      <c r="B84" s="256" t="s">
        <v>40</v>
      </c>
      <c r="C84" s="256"/>
      <c r="D84" s="256"/>
      <c r="E84" s="160"/>
      <c r="F84" s="256" t="s">
        <v>50</v>
      </c>
      <c r="G84" s="256"/>
      <c r="H84" s="256"/>
      <c r="I84" s="149"/>
      <c r="J84" s="255" t="s">
        <v>42</v>
      </c>
      <c r="K84" s="255"/>
      <c r="L84" s="255"/>
    </row>
    <row r="85" spans="1:14" x14ac:dyDescent="0.3">
      <c r="B85" s="166" t="s">
        <v>43</v>
      </c>
      <c r="C85" s="166" t="s">
        <v>44</v>
      </c>
      <c r="D85" s="166" t="s">
        <v>45</v>
      </c>
      <c r="E85" s="160"/>
      <c r="F85" s="166" t="s">
        <v>43</v>
      </c>
      <c r="G85" s="166" t="s">
        <v>44</v>
      </c>
      <c r="H85" s="166" t="s">
        <v>45</v>
      </c>
      <c r="I85" s="149"/>
      <c r="J85" s="150" t="s">
        <v>43</v>
      </c>
      <c r="K85" s="150" t="s">
        <v>44</v>
      </c>
      <c r="L85" s="150" t="s">
        <v>45</v>
      </c>
    </row>
    <row r="86" spans="1:14" x14ac:dyDescent="0.3">
      <c r="A86" s="151" t="s">
        <v>104</v>
      </c>
      <c r="B86" s="146"/>
      <c r="C86" s="146"/>
      <c r="D86" s="146"/>
      <c r="E86" s="147"/>
      <c r="F86" s="146"/>
      <c r="G86" s="146"/>
      <c r="H86" s="146"/>
      <c r="I86" s="149"/>
      <c r="J86" s="149"/>
      <c r="K86" s="149"/>
      <c r="L86" s="149"/>
    </row>
    <row r="87" spans="1:14" x14ac:dyDescent="0.3">
      <c r="A87" s="148" t="s">
        <v>46</v>
      </c>
      <c r="B87" s="160">
        <v>421435.20000000013</v>
      </c>
      <c r="C87" s="168"/>
      <c r="D87" s="160">
        <v>421435.20000000013</v>
      </c>
      <c r="E87" s="160"/>
      <c r="F87" s="160">
        <v>-93657.061467869091</v>
      </c>
      <c r="G87" s="168">
        <v>-16541.120000000003</v>
      </c>
      <c r="H87" s="160">
        <v>-110198.18146786909</v>
      </c>
      <c r="I87" s="153"/>
      <c r="J87" s="153">
        <v>327778.13853213104</v>
      </c>
      <c r="K87" s="168">
        <v>-16541.120000000003</v>
      </c>
      <c r="L87" s="153">
        <v>311237.01853213104</v>
      </c>
      <c r="N87" s="157"/>
    </row>
    <row r="88" spans="1:14" x14ac:dyDescent="0.3">
      <c r="A88" s="148" t="s">
        <v>47</v>
      </c>
      <c r="B88" s="160">
        <v>0</v>
      </c>
      <c r="C88" s="168">
        <v>0</v>
      </c>
      <c r="D88" s="160">
        <v>0</v>
      </c>
      <c r="E88" s="160"/>
      <c r="F88" s="160">
        <v>0</v>
      </c>
      <c r="G88" s="168"/>
      <c r="H88" s="160">
        <v>0</v>
      </c>
      <c r="I88" s="153"/>
      <c r="J88" s="153">
        <v>0</v>
      </c>
      <c r="K88" s="168">
        <v>0</v>
      </c>
      <c r="L88" s="153">
        <v>0</v>
      </c>
    </row>
    <row r="89" spans="1:14" x14ac:dyDescent="0.3">
      <c r="A89" s="148" t="s">
        <v>48</v>
      </c>
      <c r="B89" s="160">
        <v>0</v>
      </c>
      <c r="C89" s="168">
        <v>0</v>
      </c>
      <c r="D89" s="160">
        <v>0</v>
      </c>
      <c r="E89" s="160"/>
      <c r="F89" s="160">
        <v>0</v>
      </c>
      <c r="G89" s="168"/>
      <c r="H89" s="160">
        <v>0</v>
      </c>
      <c r="I89" s="153"/>
      <c r="J89" s="153">
        <v>0</v>
      </c>
      <c r="K89" s="168">
        <v>0</v>
      </c>
      <c r="L89" s="153">
        <v>0</v>
      </c>
    </row>
    <row r="90" spans="1:14" x14ac:dyDescent="0.3">
      <c r="A90" s="148" t="s">
        <v>52</v>
      </c>
      <c r="B90" s="160">
        <v>0</v>
      </c>
      <c r="C90" s="168">
        <v>0</v>
      </c>
      <c r="D90" s="160">
        <v>0</v>
      </c>
      <c r="E90" s="160"/>
      <c r="F90" s="160">
        <v>0</v>
      </c>
      <c r="G90" s="168"/>
      <c r="H90" s="160">
        <v>0</v>
      </c>
      <c r="I90" s="153"/>
      <c r="J90" s="153">
        <v>0</v>
      </c>
      <c r="K90" s="168">
        <v>0</v>
      </c>
      <c r="L90" s="153">
        <v>0</v>
      </c>
    </row>
    <row r="91" spans="1:14" x14ac:dyDescent="0.3">
      <c r="A91" s="148" t="s">
        <v>53</v>
      </c>
      <c r="B91" s="160">
        <v>0</v>
      </c>
      <c r="C91" s="168">
        <v>0</v>
      </c>
      <c r="D91" s="160">
        <v>0</v>
      </c>
      <c r="E91" s="160"/>
      <c r="F91" s="160">
        <v>0</v>
      </c>
      <c r="G91" s="168"/>
      <c r="H91" s="160">
        <v>0</v>
      </c>
      <c r="I91" s="153"/>
      <c r="J91" s="153">
        <v>0</v>
      </c>
      <c r="K91" s="168">
        <v>0</v>
      </c>
      <c r="L91" s="153">
        <v>0</v>
      </c>
    </row>
    <row r="92" spans="1:14" x14ac:dyDescent="0.3">
      <c r="A92" s="149" t="s">
        <v>49</v>
      </c>
      <c r="B92" s="154">
        <v>421435.20000000013</v>
      </c>
      <c r="C92" s="154">
        <v>0</v>
      </c>
      <c r="D92" s="154">
        <v>421435.20000000013</v>
      </c>
      <c r="E92" s="155"/>
      <c r="F92" s="154">
        <v>-93657.061467869091</v>
      </c>
      <c r="G92" s="154">
        <v>-16541.120000000003</v>
      </c>
      <c r="H92" s="154">
        <v>-110198.18146786909</v>
      </c>
      <c r="I92" s="156"/>
      <c r="J92" s="154">
        <v>327778.13853213104</v>
      </c>
      <c r="K92" s="154">
        <v>-16541.120000000003</v>
      </c>
      <c r="L92" s="154">
        <v>311237.01853213104</v>
      </c>
      <c r="M92" s="157"/>
    </row>
    <row r="93" spans="1:14" x14ac:dyDescent="0.3">
      <c r="A93" s="149"/>
      <c r="B93" s="156"/>
      <c r="C93" s="156"/>
      <c r="D93" s="156"/>
      <c r="E93" s="155"/>
      <c r="F93" s="156"/>
      <c r="G93" s="156"/>
      <c r="H93" s="156"/>
      <c r="I93" s="156"/>
      <c r="J93" s="156"/>
      <c r="K93" s="156"/>
      <c r="L93" s="156"/>
    </row>
    <row r="94" spans="1:14" x14ac:dyDescent="0.3">
      <c r="A94" s="149"/>
      <c r="B94" s="156"/>
      <c r="C94" s="156"/>
      <c r="D94" s="156"/>
      <c r="E94" s="155"/>
      <c r="F94" s="156"/>
      <c r="G94" s="156"/>
      <c r="H94" s="156"/>
      <c r="I94" s="156"/>
      <c r="J94" s="156"/>
      <c r="K94" s="156"/>
      <c r="L94" s="156"/>
    </row>
    <row r="95" spans="1:14" x14ac:dyDescent="0.3">
      <c r="B95" s="169">
        <v>2009</v>
      </c>
      <c r="C95" s="169">
        <v>2010</v>
      </c>
      <c r="D95" s="169">
        <v>2011</v>
      </c>
      <c r="E95" s="169">
        <v>2012</v>
      </c>
      <c r="F95" s="170">
        <v>2013</v>
      </c>
      <c r="G95" s="169">
        <v>2014</v>
      </c>
      <c r="H95" s="169">
        <v>2015</v>
      </c>
      <c r="I95" s="169">
        <v>2016</v>
      </c>
      <c r="J95" s="169">
        <v>2017</v>
      </c>
      <c r="K95" s="169">
        <v>2018</v>
      </c>
      <c r="L95" s="169">
        <v>2019</v>
      </c>
      <c r="M95" s="169">
        <v>2020</v>
      </c>
      <c r="N95" s="169" t="s">
        <v>61</v>
      </c>
    </row>
    <row r="96" spans="1:14" x14ac:dyDescent="0.3">
      <c r="A96" s="171" t="s">
        <v>62</v>
      </c>
      <c r="B96" s="172">
        <v>0</v>
      </c>
      <c r="C96" s="172">
        <v>0</v>
      </c>
      <c r="D96" s="172">
        <v>0</v>
      </c>
      <c r="E96" s="172">
        <v>95158.137272727268</v>
      </c>
      <c r="F96" s="172">
        <v>52865.631818181806</v>
      </c>
      <c r="G96" s="172">
        <v>43467.297272727272</v>
      </c>
      <c r="H96" s="172">
        <v>54040.423636363645</v>
      </c>
      <c r="I96" s="172">
        <v>164061.25</v>
      </c>
      <c r="J96" s="172">
        <v>0</v>
      </c>
      <c r="K96" s="172">
        <v>11842.460000000137</v>
      </c>
      <c r="L96" s="172">
        <v>0</v>
      </c>
      <c r="M96" s="172">
        <v>421435.20000000013</v>
      </c>
      <c r="N96" s="172">
        <v>842870.40000000026</v>
      </c>
    </row>
    <row r="97" spans="1:14" x14ac:dyDescent="0.3">
      <c r="A97" s="171" t="s">
        <v>63</v>
      </c>
      <c r="B97" s="172">
        <v>0</v>
      </c>
      <c r="C97" s="172">
        <v>0</v>
      </c>
      <c r="D97" s="172">
        <v>0</v>
      </c>
      <c r="E97" s="172">
        <v>-3806.3254909090906</v>
      </c>
      <c r="F97" s="172">
        <v>-9422.770215272727</v>
      </c>
      <c r="G97" s="172">
        <v>-12522.265761687271</v>
      </c>
      <c r="H97" s="172">
        <v>-7476.48</v>
      </c>
      <c r="I97" s="172">
        <v>-10805.86</v>
      </c>
      <c r="J97" s="172">
        <v>-16383.240000000002</v>
      </c>
      <c r="K97" s="172">
        <v>-16699.000000000007</v>
      </c>
      <c r="L97" s="172">
        <v>-16541.120000000003</v>
      </c>
      <c r="M97" s="172">
        <v>-16541.120000000003</v>
      </c>
      <c r="N97" s="172">
        <v>-110198.18146786909</v>
      </c>
    </row>
    <row r="99" spans="1:14" x14ac:dyDescent="0.3">
      <c r="A99" s="171"/>
      <c r="B99" s="169">
        <v>2009</v>
      </c>
      <c r="C99" s="169">
        <v>2010</v>
      </c>
      <c r="D99" s="169">
        <v>2011</v>
      </c>
      <c r="E99" s="173"/>
      <c r="F99" s="170">
        <v>2012</v>
      </c>
      <c r="G99" s="169">
        <v>2013</v>
      </c>
      <c r="H99" s="169">
        <v>2014</v>
      </c>
      <c r="I99" s="169">
        <v>2015</v>
      </c>
      <c r="J99" s="169">
        <v>2016</v>
      </c>
      <c r="K99" s="169">
        <v>2017</v>
      </c>
      <c r="L99" s="169">
        <v>2018</v>
      </c>
      <c r="M99" s="169">
        <v>2019</v>
      </c>
      <c r="N99" s="169">
        <v>2020</v>
      </c>
    </row>
    <row r="100" spans="1:14" x14ac:dyDescent="0.3">
      <c r="A100" s="171" t="s">
        <v>64</v>
      </c>
      <c r="B100" s="174">
        <v>0</v>
      </c>
      <c r="C100" s="174">
        <v>0</v>
      </c>
      <c r="D100" s="174">
        <v>0</v>
      </c>
      <c r="E100" s="174"/>
      <c r="F100" s="174">
        <v>95158.137272727268</v>
      </c>
      <c r="G100" s="174">
        <v>148023.76909090907</v>
      </c>
      <c r="H100" s="174">
        <v>191491.06636363635</v>
      </c>
      <c r="I100" s="174">
        <v>245531.49</v>
      </c>
      <c r="J100" s="174">
        <v>409592.74</v>
      </c>
      <c r="K100" s="174">
        <v>409592.74</v>
      </c>
      <c r="L100" s="174">
        <v>421435.20000000013</v>
      </c>
      <c r="M100" s="174">
        <v>421435.20000000013</v>
      </c>
      <c r="N100" s="174">
        <v>842870.40000000026</v>
      </c>
    </row>
    <row r="101" spans="1:14" x14ac:dyDescent="0.3">
      <c r="A101" s="171" t="s">
        <v>65</v>
      </c>
      <c r="B101" s="174">
        <v>0</v>
      </c>
      <c r="C101" s="174">
        <v>0</v>
      </c>
      <c r="D101" s="174">
        <v>0</v>
      </c>
      <c r="E101" s="174"/>
      <c r="F101" s="174">
        <v>0</v>
      </c>
      <c r="G101" s="174">
        <v>0</v>
      </c>
      <c r="H101" s="174">
        <v>0</v>
      </c>
      <c r="I101" s="174">
        <v>0</v>
      </c>
      <c r="J101" s="174">
        <v>0</v>
      </c>
      <c r="K101" s="174">
        <v>0</v>
      </c>
      <c r="L101" s="174">
        <v>0</v>
      </c>
      <c r="M101" s="174">
        <v>0</v>
      </c>
      <c r="N101" s="174">
        <v>0</v>
      </c>
    </row>
    <row r="102" spans="1:14" x14ac:dyDescent="0.3">
      <c r="A102" s="171" t="s">
        <v>66</v>
      </c>
      <c r="B102" s="174">
        <v>0</v>
      </c>
      <c r="C102" s="174">
        <v>0</v>
      </c>
      <c r="D102" s="174">
        <v>0</v>
      </c>
      <c r="E102" s="174"/>
      <c r="F102" s="174">
        <v>-3806.3254909090906</v>
      </c>
      <c r="G102" s="174">
        <v>-13229.095706181817</v>
      </c>
      <c r="H102" s="174">
        <v>-25751.361467869086</v>
      </c>
      <c r="I102" s="174">
        <v>-33227.84146786909</v>
      </c>
      <c r="J102" s="174">
        <v>-44033.70146786909</v>
      </c>
      <c r="K102" s="174">
        <v>-60416.941467869096</v>
      </c>
      <c r="L102" s="174">
        <v>-77115.941467869096</v>
      </c>
      <c r="M102" s="174">
        <v>-93657.061467869091</v>
      </c>
      <c r="N102" s="174">
        <v>-110198.18146786909</v>
      </c>
    </row>
    <row r="103" spans="1:14" x14ac:dyDescent="0.3">
      <c r="A103" s="175"/>
      <c r="B103" s="176"/>
      <c r="C103" s="176"/>
      <c r="D103" s="176"/>
      <c r="E103" s="176"/>
      <c r="F103" s="176"/>
      <c r="G103" s="176"/>
      <c r="H103" s="176"/>
      <c r="I103" s="176"/>
      <c r="J103" s="176"/>
    </row>
    <row r="104" spans="1:14" ht="28.8" x14ac:dyDescent="0.3">
      <c r="A104" s="155"/>
      <c r="B104" s="173" t="s">
        <v>102</v>
      </c>
      <c r="C104" s="173" t="s">
        <v>67</v>
      </c>
      <c r="D104" s="173" t="s">
        <v>68</v>
      </c>
      <c r="E104" s="152"/>
      <c r="F104" s="177" t="s">
        <v>69</v>
      </c>
      <c r="G104" s="173" t="s">
        <v>70</v>
      </c>
      <c r="H104" s="173" t="s">
        <v>71</v>
      </c>
      <c r="I104" s="173" t="s">
        <v>72</v>
      </c>
      <c r="J104" s="173" t="s">
        <v>73</v>
      </c>
      <c r="K104" s="173" t="s">
        <v>74</v>
      </c>
      <c r="L104" s="173" t="s">
        <v>75</v>
      </c>
      <c r="M104" s="173" t="s">
        <v>76</v>
      </c>
      <c r="N104" s="173" t="s">
        <v>105</v>
      </c>
    </row>
    <row r="105" spans="1:14" x14ac:dyDescent="0.3">
      <c r="B105" s="178">
        <v>0</v>
      </c>
      <c r="C105" s="178">
        <v>0</v>
      </c>
      <c r="D105" s="178">
        <v>0</v>
      </c>
      <c r="F105" s="178">
        <v>47579.068636363634</v>
      </c>
      <c r="G105" s="178">
        <v>121590.95318181817</v>
      </c>
      <c r="H105" s="178">
        <v>169757.41772727272</v>
      </c>
      <c r="I105" s="178">
        <v>218511.27818181817</v>
      </c>
      <c r="J105" s="178">
        <v>327562.11499999999</v>
      </c>
      <c r="K105" s="178">
        <v>409592.74</v>
      </c>
      <c r="L105" s="178">
        <v>415513.97000000009</v>
      </c>
      <c r="M105" s="178">
        <v>421435.20000000013</v>
      </c>
      <c r="N105" s="178">
        <v>632152.80000000016</v>
      </c>
    </row>
    <row r="106" spans="1:14" x14ac:dyDescent="0.3">
      <c r="B106" s="178">
        <v>0</v>
      </c>
      <c r="C106" s="178">
        <v>0</v>
      </c>
      <c r="D106" s="178">
        <v>0</v>
      </c>
      <c r="F106" s="178">
        <v>0</v>
      </c>
      <c r="G106" s="178">
        <v>0</v>
      </c>
      <c r="H106" s="178">
        <v>0</v>
      </c>
      <c r="I106" s="178">
        <v>0</v>
      </c>
      <c r="J106" s="178">
        <v>0</v>
      </c>
      <c r="K106" s="178">
        <v>0</v>
      </c>
      <c r="L106" s="178">
        <v>0</v>
      </c>
      <c r="M106" s="178">
        <v>0</v>
      </c>
      <c r="N106" s="178">
        <v>0</v>
      </c>
    </row>
    <row r="107" spans="1:14" x14ac:dyDescent="0.3">
      <c r="B107" s="178">
        <v>0</v>
      </c>
      <c r="C107" s="178">
        <v>0</v>
      </c>
      <c r="D107" s="178">
        <v>0</v>
      </c>
      <c r="F107" s="178">
        <v>-1903.1627454545453</v>
      </c>
      <c r="G107" s="178">
        <v>-8517.7105985454546</v>
      </c>
      <c r="H107" s="178">
        <v>-19490.228587025453</v>
      </c>
      <c r="I107" s="178">
        <v>-29489.601467869088</v>
      </c>
      <c r="J107" s="178">
        <v>-38630.77146786909</v>
      </c>
      <c r="K107" s="178">
        <v>-52225.321467869093</v>
      </c>
      <c r="L107" s="178">
        <v>-68766.441467869096</v>
      </c>
      <c r="M107" s="178">
        <v>-85386.501467869093</v>
      </c>
      <c r="N107" s="178">
        <v>-101927.62146786909</v>
      </c>
    </row>
    <row r="108" spans="1:14" x14ac:dyDescent="0.3">
      <c r="B108" s="179">
        <v>0</v>
      </c>
      <c r="C108" s="179">
        <v>0</v>
      </c>
      <c r="D108" s="179">
        <v>0</v>
      </c>
      <c r="F108" s="178">
        <v>45675.905890909089</v>
      </c>
      <c r="G108" s="179">
        <v>113073.24258327272</v>
      </c>
      <c r="H108" s="179">
        <v>150267.18914024727</v>
      </c>
      <c r="I108" s="179">
        <v>189021.67671394907</v>
      </c>
      <c r="J108" s="179">
        <v>288931.34353213088</v>
      </c>
      <c r="K108" s="179">
        <v>357367.41853213089</v>
      </c>
      <c r="L108" s="179">
        <v>346747.52853213099</v>
      </c>
      <c r="M108" s="179">
        <v>336048.69853213103</v>
      </c>
      <c r="N108" s="179">
        <v>530225.17853213102</v>
      </c>
    </row>
  </sheetData>
  <mergeCells count="27">
    <mergeCell ref="B62:D62"/>
    <mergeCell ref="F62:H62"/>
    <mergeCell ref="J62:L62"/>
    <mergeCell ref="B22:D22"/>
    <mergeCell ref="F22:H22"/>
    <mergeCell ref="J22:L22"/>
    <mergeCell ref="B32:D32"/>
    <mergeCell ref="F32:H32"/>
    <mergeCell ref="J32:L32"/>
    <mergeCell ref="F52:H52"/>
    <mergeCell ref="J52:L52"/>
    <mergeCell ref="B2:D2"/>
    <mergeCell ref="F2:H2"/>
    <mergeCell ref="J2:L2"/>
    <mergeCell ref="B12:D12"/>
    <mergeCell ref="B84:D84"/>
    <mergeCell ref="F84:H84"/>
    <mergeCell ref="J84:L84"/>
    <mergeCell ref="F12:H12"/>
    <mergeCell ref="J12:L12"/>
    <mergeCell ref="B73:D73"/>
    <mergeCell ref="F73:H73"/>
    <mergeCell ref="J73:L73"/>
    <mergeCell ref="B42:D42"/>
    <mergeCell ref="F42:H42"/>
    <mergeCell ref="J42:L42"/>
    <mergeCell ref="B52:D52"/>
  </mergeCells>
  <pageMargins left="0.7" right="0.7" top="0.75" bottom="0.75" header="0.3" footer="0.3"/>
  <pageSetup scale="51" fitToHeight="0" orientation="landscape" r:id="rId1"/>
  <rowBreaks count="1" manualBreakCount="1">
    <brk id="51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view="pageBreakPreview" zoomScale="60" zoomScaleNormal="100" workbookViewId="0">
      <selection activeCell="AW10" sqref="AW10"/>
    </sheetView>
  </sheetViews>
  <sheetFormatPr defaultRowHeight="14.4" x14ac:dyDescent="0.3"/>
  <cols>
    <col min="1" max="1" width="32.5546875" style="103" customWidth="1"/>
    <col min="2" max="2" width="9.44140625" style="103" customWidth="1"/>
    <col min="3" max="3" width="13.33203125" style="180" customWidth="1"/>
    <col min="4" max="11" width="13.33203125" style="103" customWidth="1"/>
    <col min="12" max="254" width="9.109375" style="103"/>
    <col min="255" max="255" width="37.44140625" style="103" bestFit="1" customWidth="1"/>
    <col min="256" max="256" width="9.44140625" style="103" customWidth="1"/>
    <col min="257" max="257" width="12.44140625" style="103" bestFit="1" customWidth="1"/>
    <col min="258" max="259" width="13.33203125" style="103" bestFit="1" customWidth="1"/>
    <col min="260" max="260" width="14.109375" style="103" bestFit="1" customWidth="1"/>
    <col min="261" max="261" width="12.88671875" style="103" bestFit="1" customWidth="1"/>
    <col min="262" max="263" width="9.109375" style="103"/>
    <col min="264" max="266" width="11.88671875" style="103" bestFit="1" customWidth="1"/>
    <col min="267" max="510" width="9.109375" style="103"/>
    <col min="511" max="511" width="37.44140625" style="103" bestFit="1" customWidth="1"/>
    <col min="512" max="512" width="9.44140625" style="103" customWidth="1"/>
    <col min="513" max="513" width="12.44140625" style="103" bestFit="1" customWidth="1"/>
    <col min="514" max="515" width="13.33203125" style="103" bestFit="1" customWidth="1"/>
    <col min="516" max="516" width="14.109375" style="103" bestFit="1" customWidth="1"/>
    <col min="517" max="517" width="12.88671875" style="103" bestFit="1" customWidth="1"/>
    <col min="518" max="519" width="9.109375" style="103"/>
    <col min="520" max="522" width="11.88671875" style="103" bestFit="1" customWidth="1"/>
    <col min="523" max="766" width="9.109375" style="103"/>
    <col min="767" max="767" width="37.44140625" style="103" bestFit="1" customWidth="1"/>
    <col min="768" max="768" width="9.44140625" style="103" customWidth="1"/>
    <col min="769" max="769" width="12.44140625" style="103" bestFit="1" customWidth="1"/>
    <col min="770" max="771" width="13.33203125" style="103" bestFit="1" customWidth="1"/>
    <col min="772" max="772" width="14.109375" style="103" bestFit="1" customWidth="1"/>
    <col min="773" max="773" width="12.88671875" style="103" bestFit="1" customWidth="1"/>
    <col min="774" max="775" width="9.109375" style="103"/>
    <col min="776" max="778" width="11.88671875" style="103" bestFit="1" customWidth="1"/>
    <col min="779" max="1022" width="9.109375" style="103"/>
    <col min="1023" max="1023" width="37.44140625" style="103" bestFit="1" customWidth="1"/>
    <col min="1024" max="1024" width="9.44140625" style="103" customWidth="1"/>
    <col min="1025" max="1025" width="12.44140625" style="103" bestFit="1" customWidth="1"/>
    <col min="1026" max="1027" width="13.33203125" style="103" bestFit="1" customWidth="1"/>
    <col min="1028" max="1028" width="14.109375" style="103" bestFit="1" customWidth="1"/>
    <col min="1029" max="1029" width="12.88671875" style="103" bestFit="1" customWidth="1"/>
    <col min="1030" max="1031" width="9.109375" style="103"/>
    <col min="1032" max="1034" width="11.88671875" style="103" bestFit="1" customWidth="1"/>
    <col min="1035" max="1278" width="9.109375" style="103"/>
    <col min="1279" max="1279" width="37.44140625" style="103" bestFit="1" customWidth="1"/>
    <col min="1280" max="1280" width="9.44140625" style="103" customWidth="1"/>
    <col min="1281" max="1281" width="12.44140625" style="103" bestFit="1" customWidth="1"/>
    <col min="1282" max="1283" width="13.33203125" style="103" bestFit="1" customWidth="1"/>
    <col min="1284" max="1284" width="14.109375" style="103" bestFit="1" customWidth="1"/>
    <col min="1285" max="1285" width="12.88671875" style="103" bestFit="1" customWidth="1"/>
    <col min="1286" max="1287" width="9.109375" style="103"/>
    <col min="1288" max="1290" width="11.88671875" style="103" bestFit="1" customWidth="1"/>
    <col min="1291" max="1534" width="9.109375" style="103"/>
    <col min="1535" max="1535" width="37.44140625" style="103" bestFit="1" customWidth="1"/>
    <col min="1536" max="1536" width="9.44140625" style="103" customWidth="1"/>
    <col min="1537" max="1537" width="12.44140625" style="103" bestFit="1" customWidth="1"/>
    <col min="1538" max="1539" width="13.33203125" style="103" bestFit="1" customWidth="1"/>
    <col min="1540" max="1540" width="14.109375" style="103" bestFit="1" customWidth="1"/>
    <col min="1541" max="1541" width="12.88671875" style="103" bestFit="1" customWidth="1"/>
    <col min="1542" max="1543" width="9.109375" style="103"/>
    <col min="1544" max="1546" width="11.88671875" style="103" bestFit="1" customWidth="1"/>
    <col min="1547" max="1790" width="9.109375" style="103"/>
    <col min="1791" max="1791" width="37.44140625" style="103" bestFit="1" customWidth="1"/>
    <col min="1792" max="1792" width="9.44140625" style="103" customWidth="1"/>
    <col min="1793" max="1793" width="12.44140625" style="103" bestFit="1" customWidth="1"/>
    <col min="1794" max="1795" width="13.33203125" style="103" bestFit="1" customWidth="1"/>
    <col min="1796" max="1796" width="14.109375" style="103" bestFit="1" customWidth="1"/>
    <col min="1797" max="1797" width="12.88671875" style="103" bestFit="1" customWidth="1"/>
    <col min="1798" max="1799" width="9.109375" style="103"/>
    <col min="1800" max="1802" width="11.88671875" style="103" bestFit="1" customWidth="1"/>
    <col min="1803" max="2046" width="9.109375" style="103"/>
    <col min="2047" max="2047" width="37.44140625" style="103" bestFit="1" customWidth="1"/>
    <col min="2048" max="2048" width="9.44140625" style="103" customWidth="1"/>
    <col min="2049" max="2049" width="12.44140625" style="103" bestFit="1" customWidth="1"/>
    <col min="2050" max="2051" width="13.33203125" style="103" bestFit="1" customWidth="1"/>
    <col min="2052" max="2052" width="14.109375" style="103" bestFit="1" customWidth="1"/>
    <col min="2053" max="2053" width="12.88671875" style="103" bestFit="1" customWidth="1"/>
    <col min="2054" max="2055" width="9.109375" style="103"/>
    <col min="2056" max="2058" width="11.88671875" style="103" bestFit="1" customWidth="1"/>
    <col min="2059" max="2302" width="9.109375" style="103"/>
    <col min="2303" max="2303" width="37.44140625" style="103" bestFit="1" customWidth="1"/>
    <col min="2304" max="2304" width="9.44140625" style="103" customWidth="1"/>
    <col min="2305" max="2305" width="12.44140625" style="103" bestFit="1" customWidth="1"/>
    <col min="2306" max="2307" width="13.33203125" style="103" bestFit="1" customWidth="1"/>
    <col min="2308" max="2308" width="14.109375" style="103" bestFit="1" customWidth="1"/>
    <col min="2309" max="2309" width="12.88671875" style="103" bestFit="1" customWidth="1"/>
    <col min="2310" max="2311" width="9.109375" style="103"/>
    <col min="2312" max="2314" width="11.88671875" style="103" bestFit="1" customWidth="1"/>
    <col min="2315" max="2558" width="9.109375" style="103"/>
    <col min="2559" max="2559" width="37.44140625" style="103" bestFit="1" customWidth="1"/>
    <col min="2560" max="2560" width="9.44140625" style="103" customWidth="1"/>
    <col min="2561" max="2561" width="12.44140625" style="103" bestFit="1" customWidth="1"/>
    <col min="2562" max="2563" width="13.33203125" style="103" bestFit="1" customWidth="1"/>
    <col min="2564" max="2564" width="14.109375" style="103" bestFit="1" customWidth="1"/>
    <col min="2565" max="2565" width="12.88671875" style="103" bestFit="1" customWidth="1"/>
    <col min="2566" max="2567" width="9.109375" style="103"/>
    <col min="2568" max="2570" width="11.88671875" style="103" bestFit="1" customWidth="1"/>
    <col min="2571" max="2814" width="9.109375" style="103"/>
    <col min="2815" max="2815" width="37.44140625" style="103" bestFit="1" customWidth="1"/>
    <col min="2816" max="2816" width="9.44140625" style="103" customWidth="1"/>
    <col min="2817" max="2817" width="12.44140625" style="103" bestFit="1" customWidth="1"/>
    <col min="2818" max="2819" width="13.33203125" style="103" bestFit="1" customWidth="1"/>
    <col min="2820" max="2820" width="14.109375" style="103" bestFit="1" customWidth="1"/>
    <col min="2821" max="2821" width="12.88671875" style="103" bestFit="1" customWidth="1"/>
    <col min="2822" max="2823" width="9.109375" style="103"/>
    <col min="2824" max="2826" width="11.88671875" style="103" bestFit="1" customWidth="1"/>
    <col min="2827" max="3070" width="9.109375" style="103"/>
    <col min="3071" max="3071" width="37.44140625" style="103" bestFit="1" customWidth="1"/>
    <col min="3072" max="3072" width="9.44140625" style="103" customWidth="1"/>
    <col min="3073" max="3073" width="12.44140625" style="103" bestFit="1" customWidth="1"/>
    <col min="3074" max="3075" width="13.33203125" style="103" bestFit="1" customWidth="1"/>
    <col min="3076" max="3076" width="14.109375" style="103" bestFit="1" customWidth="1"/>
    <col min="3077" max="3077" width="12.88671875" style="103" bestFit="1" customWidth="1"/>
    <col min="3078" max="3079" width="9.109375" style="103"/>
    <col min="3080" max="3082" width="11.88671875" style="103" bestFit="1" customWidth="1"/>
    <col min="3083" max="3326" width="9.109375" style="103"/>
    <col min="3327" max="3327" width="37.44140625" style="103" bestFit="1" customWidth="1"/>
    <col min="3328" max="3328" width="9.44140625" style="103" customWidth="1"/>
    <col min="3329" max="3329" width="12.44140625" style="103" bestFit="1" customWidth="1"/>
    <col min="3330" max="3331" width="13.33203125" style="103" bestFit="1" customWidth="1"/>
    <col min="3332" max="3332" width="14.109375" style="103" bestFit="1" customWidth="1"/>
    <col min="3333" max="3333" width="12.88671875" style="103" bestFit="1" customWidth="1"/>
    <col min="3334" max="3335" width="9.109375" style="103"/>
    <col min="3336" max="3338" width="11.88671875" style="103" bestFit="1" customWidth="1"/>
    <col min="3339" max="3582" width="9.109375" style="103"/>
    <col min="3583" max="3583" width="37.44140625" style="103" bestFit="1" customWidth="1"/>
    <col min="3584" max="3584" width="9.44140625" style="103" customWidth="1"/>
    <col min="3585" max="3585" width="12.44140625" style="103" bestFit="1" customWidth="1"/>
    <col min="3586" max="3587" width="13.33203125" style="103" bestFit="1" customWidth="1"/>
    <col min="3588" max="3588" width="14.109375" style="103" bestFit="1" customWidth="1"/>
    <col min="3589" max="3589" width="12.88671875" style="103" bestFit="1" customWidth="1"/>
    <col min="3590" max="3591" width="9.109375" style="103"/>
    <col min="3592" max="3594" width="11.88671875" style="103" bestFit="1" customWidth="1"/>
    <col min="3595" max="3838" width="9.109375" style="103"/>
    <col min="3839" max="3839" width="37.44140625" style="103" bestFit="1" customWidth="1"/>
    <col min="3840" max="3840" width="9.44140625" style="103" customWidth="1"/>
    <col min="3841" max="3841" width="12.44140625" style="103" bestFit="1" customWidth="1"/>
    <col min="3842" max="3843" width="13.33203125" style="103" bestFit="1" customWidth="1"/>
    <col min="3844" max="3844" width="14.109375" style="103" bestFit="1" customWidth="1"/>
    <col min="3845" max="3845" width="12.88671875" style="103" bestFit="1" customWidth="1"/>
    <col min="3846" max="3847" width="9.109375" style="103"/>
    <col min="3848" max="3850" width="11.88671875" style="103" bestFit="1" customWidth="1"/>
    <col min="3851" max="4094" width="9.109375" style="103"/>
    <col min="4095" max="4095" width="37.44140625" style="103" bestFit="1" customWidth="1"/>
    <col min="4096" max="4096" width="9.44140625" style="103" customWidth="1"/>
    <col min="4097" max="4097" width="12.44140625" style="103" bestFit="1" customWidth="1"/>
    <col min="4098" max="4099" width="13.33203125" style="103" bestFit="1" customWidth="1"/>
    <col min="4100" max="4100" width="14.109375" style="103" bestFit="1" customWidth="1"/>
    <col min="4101" max="4101" width="12.88671875" style="103" bestFit="1" customWidth="1"/>
    <col min="4102" max="4103" width="9.109375" style="103"/>
    <col min="4104" max="4106" width="11.88671875" style="103" bestFit="1" customWidth="1"/>
    <col min="4107" max="4350" width="9.109375" style="103"/>
    <col min="4351" max="4351" width="37.44140625" style="103" bestFit="1" customWidth="1"/>
    <col min="4352" max="4352" width="9.44140625" style="103" customWidth="1"/>
    <col min="4353" max="4353" width="12.44140625" style="103" bestFit="1" customWidth="1"/>
    <col min="4354" max="4355" width="13.33203125" style="103" bestFit="1" customWidth="1"/>
    <col min="4356" max="4356" width="14.109375" style="103" bestFit="1" customWidth="1"/>
    <col min="4357" max="4357" width="12.88671875" style="103" bestFit="1" customWidth="1"/>
    <col min="4358" max="4359" width="9.109375" style="103"/>
    <col min="4360" max="4362" width="11.88671875" style="103" bestFit="1" customWidth="1"/>
    <col min="4363" max="4606" width="9.109375" style="103"/>
    <col min="4607" max="4607" width="37.44140625" style="103" bestFit="1" customWidth="1"/>
    <col min="4608" max="4608" width="9.44140625" style="103" customWidth="1"/>
    <col min="4609" max="4609" width="12.44140625" style="103" bestFit="1" customWidth="1"/>
    <col min="4610" max="4611" width="13.33203125" style="103" bestFit="1" customWidth="1"/>
    <col min="4612" max="4612" width="14.109375" style="103" bestFit="1" customWidth="1"/>
    <col min="4613" max="4613" width="12.88671875" style="103" bestFit="1" customWidth="1"/>
    <col min="4614" max="4615" width="9.109375" style="103"/>
    <col min="4616" max="4618" width="11.88671875" style="103" bestFit="1" customWidth="1"/>
    <col min="4619" max="4862" width="9.109375" style="103"/>
    <col min="4863" max="4863" width="37.44140625" style="103" bestFit="1" customWidth="1"/>
    <col min="4864" max="4864" width="9.44140625" style="103" customWidth="1"/>
    <col min="4865" max="4865" width="12.44140625" style="103" bestFit="1" customWidth="1"/>
    <col min="4866" max="4867" width="13.33203125" style="103" bestFit="1" customWidth="1"/>
    <col min="4868" max="4868" width="14.109375" style="103" bestFit="1" customWidth="1"/>
    <col min="4869" max="4869" width="12.88671875" style="103" bestFit="1" customWidth="1"/>
    <col min="4870" max="4871" width="9.109375" style="103"/>
    <col min="4872" max="4874" width="11.88671875" style="103" bestFit="1" customWidth="1"/>
    <col min="4875" max="5118" width="9.109375" style="103"/>
    <col min="5119" max="5119" width="37.44140625" style="103" bestFit="1" customWidth="1"/>
    <col min="5120" max="5120" width="9.44140625" style="103" customWidth="1"/>
    <col min="5121" max="5121" width="12.44140625" style="103" bestFit="1" customWidth="1"/>
    <col min="5122" max="5123" width="13.33203125" style="103" bestFit="1" customWidth="1"/>
    <col min="5124" max="5124" width="14.109375" style="103" bestFit="1" customWidth="1"/>
    <col min="5125" max="5125" width="12.88671875" style="103" bestFit="1" customWidth="1"/>
    <col min="5126" max="5127" width="9.109375" style="103"/>
    <col min="5128" max="5130" width="11.88671875" style="103" bestFit="1" customWidth="1"/>
    <col min="5131" max="5374" width="9.109375" style="103"/>
    <col min="5375" max="5375" width="37.44140625" style="103" bestFit="1" customWidth="1"/>
    <col min="5376" max="5376" width="9.44140625" style="103" customWidth="1"/>
    <col min="5377" max="5377" width="12.44140625" style="103" bestFit="1" customWidth="1"/>
    <col min="5378" max="5379" width="13.33203125" style="103" bestFit="1" customWidth="1"/>
    <col min="5380" max="5380" width="14.109375" style="103" bestFit="1" customWidth="1"/>
    <col min="5381" max="5381" width="12.88671875" style="103" bestFit="1" customWidth="1"/>
    <col min="5382" max="5383" width="9.109375" style="103"/>
    <col min="5384" max="5386" width="11.88671875" style="103" bestFit="1" customWidth="1"/>
    <col min="5387" max="5630" width="9.109375" style="103"/>
    <col min="5631" max="5631" width="37.44140625" style="103" bestFit="1" customWidth="1"/>
    <col min="5632" max="5632" width="9.44140625" style="103" customWidth="1"/>
    <col min="5633" max="5633" width="12.44140625" style="103" bestFit="1" customWidth="1"/>
    <col min="5634" max="5635" width="13.33203125" style="103" bestFit="1" customWidth="1"/>
    <col min="5636" max="5636" width="14.109375" style="103" bestFit="1" customWidth="1"/>
    <col min="5637" max="5637" width="12.88671875" style="103" bestFit="1" customWidth="1"/>
    <col min="5638" max="5639" width="9.109375" style="103"/>
    <col min="5640" max="5642" width="11.88671875" style="103" bestFit="1" customWidth="1"/>
    <col min="5643" max="5886" width="9.109375" style="103"/>
    <col min="5887" max="5887" width="37.44140625" style="103" bestFit="1" customWidth="1"/>
    <col min="5888" max="5888" width="9.44140625" style="103" customWidth="1"/>
    <col min="5889" max="5889" width="12.44140625" style="103" bestFit="1" customWidth="1"/>
    <col min="5890" max="5891" width="13.33203125" style="103" bestFit="1" customWidth="1"/>
    <col min="5892" max="5892" width="14.109375" style="103" bestFit="1" customWidth="1"/>
    <col min="5893" max="5893" width="12.88671875" style="103" bestFit="1" customWidth="1"/>
    <col min="5894" max="5895" width="9.109375" style="103"/>
    <col min="5896" max="5898" width="11.88671875" style="103" bestFit="1" customWidth="1"/>
    <col min="5899" max="6142" width="9.109375" style="103"/>
    <col min="6143" max="6143" width="37.44140625" style="103" bestFit="1" customWidth="1"/>
    <col min="6144" max="6144" width="9.44140625" style="103" customWidth="1"/>
    <col min="6145" max="6145" width="12.44140625" style="103" bestFit="1" customWidth="1"/>
    <col min="6146" max="6147" width="13.33203125" style="103" bestFit="1" customWidth="1"/>
    <col min="6148" max="6148" width="14.109375" style="103" bestFit="1" customWidth="1"/>
    <col min="6149" max="6149" width="12.88671875" style="103" bestFit="1" customWidth="1"/>
    <col min="6150" max="6151" width="9.109375" style="103"/>
    <col min="6152" max="6154" width="11.88671875" style="103" bestFit="1" customWidth="1"/>
    <col min="6155" max="6398" width="9.109375" style="103"/>
    <col min="6399" max="6399" width="37.44140625" style="103" bestFit="1" customWidth="1"/>
    <col min="6400" max="6400" width="9.44140625" style="103" customWidth="1"/>
    <col min="6401" max="6401" width="12.44140625" style="103" bestFit="1" customWidth="1"/>
    <col min="6402" max="6403" width="13.33203125" style="103" bestFit="1" customWidth="1"/>
    <col min="6404" max="6404" width="14.109375" style="103" bestFit="1" customWidth="1"/>
    <col min="6405" max="6405" width="12.88671875" style="103" bestFit="1" customWidth="1"/>
    <col min="6406" max="6407" width="9.109375" style="103"/>
    <col min="6408" max="6410" width="11.88671875" style="103" bestFit="1" customWidth="1"/>
    <col min="6411" max="6654" width="9.109375" style="103"/>
    <col min="6655" max="6655" width="37.44140625" style="103" bestFit="1" customWidth="1"/>
    <col min="6656" max="6656" width="9.44140625" style="103" customWidth="1"/>
    <col min="6657" max="6657" width="12.44140625" style="103" bestFit="1" customWidth="1"/>
    <col min="6658" max="6659" width="13.33203125" style="103" bestFit="1" customWidth="1"/>
    <col min="6660" max="6660" width="14.109375" style="103" bestFit="1" customWidth="1"/>
    <col min="6661" max="6661" width="12.88671875" style="103" bestFit="1" customWidth="1"/>
    <col min="6662" max="6663" width="9.109375" style="103"/>
    <col min="6664" max="6666" width="11.88671875" style="103" bestFit="1" customWidth="1"/>
    <col min="6667" max="6910" width="9.109375" style="103"/>
    <col min="6911" max="6911" width="37.44140625" style="103" bestFit="1" customWidth="1"/>
    <col min="6912" max="6912" width="9.44140625" style="103" customWidth="1"/>
    <col min="6913" max="6913" width="12.44140625" style="103" bestFit="1" customWidth="1"/>
    <col min="6914" max="6915" width="13.33203125" style="103" bestFit="1" customWidth="1"/>
    <col min="6916" max="6916" width="14.109375" style="103" bestFit="1" customWidth="1"/>
    <col min="6917" max="6917" width="12.88671875" style="103" bestFit="1" customWidth="1"/>
    <col min="6918" max="6919" width="9.109375" style="103"/>
    <col min="6920" max="6922" width="11.88671875" style="103" bestFit="1" customWidth="1"/>
    <col min="6923" max="7166" width="9.109375" style="103"/>
    <col min="7167" max="7167" width="37.44140625" style="103" bestFit="1" customWidth="1"/>
    <col min="7168" max="7168" width="9.44140625" style="103" customWidth="1"/>
    <col min="7169" max="7169" width="12.44140625" style="103" bestFit="1" customWidth="1"/>
    <col min="7170" max="7171" width="13.33203125" style="103" bestFit="1" customWidth="1"/>
    <col min="7172" max="7172" width="14.109375" style="103" bestFit="1" customWidth="1"/>
    <col min="7173" max="7173" width="12.88671875" style="103" bestFit="1" customWidth="1"/>
    <col min="7174" max="7175" width="9.109375" style="103"/>
    <col min="7176" max="7178" width="11.88671875" style="103" bestFit="1" customWidth="1"/>
    <col min="7179" max="7422" width="9.109375" style="103"/>
    <col min="7423" max="7423" width="37.44140625" style="103" bestFit="1" customWidth="1"/>
    <col min="7424" max="7424" width="9.44140625" style="103" customWidth="1"/>
    <col min="7425" max="7425" width="12.44140625" style="103" bestFit="1" customWidth="1"/>
    <col min="7426" max="7427" width="13.33203125" style="103" bestFit="1" customWidth="1"/>
    <col min="7428" max="7428" width="14.109375" style="103" bestFit="1" customWidth="1"/>
    <col min="7429" max="7429" width="12.88671875" style="103" bestFit="1" customWidth="1"/>
    <col min="7430" max="7431" width="9.109375" style="103"/>
    <col min="7432" max="7434" width="11.88671875" style="103" bestFit="1" customWidth="1"/>
    <col min="7435" max="7678" width="9.109375" style="103"/>
    <col min="7679" max="7679" width="37.44140625" style="103" bestFit="1" customWidth="1"/>
    <col min="7680" max="7680" width="9.44140625" style="103" customWidth="1"/>
    <col min="7681" max="7681" width="12.44140625" style="103" bestFit="1" customWidth="1"/>
    <col min="7682" max="7683" width="13.33203125" style="103" bestFit="1" customWidth="1"/>
    <col min="7684" max="7684" width="14.109375" style="103" bestFit="1" customWidth="1"/>
    <col min="7685" max="7685" width="12.88671875" style="103" bestFit="1" customWidth="1"/>
    <col min="7686" max="7687" width="9.109375" style="103"/>
    <col min="7688" max="7690" width="11.88671875" style="103" bestFit="1" customWidth="1"/>
    <col min="7691" max="7934" width="9.109375" style="103"/>
    <col min="7935" max="7935" width="37.44140625" style="103" bestFit="1" customWidth="1"/>
    <col min="7936" max="7936" width="9.44140625" style="103" customWidth="1"/>
    <col min="7937" max="7937" width="12.44140625" style="103" bestFit="1" customWidth="1"/>
    <col min="7938" max="7939" width="13.33203125" style="103" bestFit="1" customWidth="1"/>
    <col min="7940" max="7940" width="14.109375" style="103" bestFit="1" customWidth="1"/>
    <col min="7941" max="7941" width="12.88671875" style="103" bestFit="1" customWidth="1"/>
    <col min="7942" max="7943" width="9.109375" style="103"/>
    <col min="7944" max="7946" width="11.88671875" style="103" bestFit="1" customWidth="1"/>
    <col min="7947" max="8190" width="9.109375" style="103"/>
    <col min="8191" max="8191" width="37.44140625" style="103" bestFit="1" customWidth="1"/>
    <col min="8192" max="8192" width="9.44140625" style="103" customWidth="1"/>
    <col min="8193" max="8193" width="12.44140625" style="103" bestFit="1" customWidth="1"/>
    <col min="8194" max="8195" width="13.33203125" style="103" bestFit="1" customWidth="1"/>
    <col min="8196" max="8196" width="14.109375" style="103" bestFit="1" customWidth="1"/>
    <col min="8197" max="8197" width="12.88671875" style="103" bestFit="1" customWidth="1"/>
    <col min="8198" max="8199" width="9.109375" style="103"/>
    <col min="8200" max="8202" width="11.88671875" style="103" bestFit="1" customWidth="1"/>
    <col min="8203" max="8446" width="9.109375" style="103"/>
    <col min="8447" max="8447" width="37.44140625" style="103" bestFit="1" customWidth="1"/>
    <col min="8448" max="8448" width="9.44140625" style="103" customWidth="1"/>
    <col min="8449" max="8449" width="12.44140625" style="103" bestFit="1" customWidth="1"/>
    <col min="8450" max="8451" width="13.33203125" style="103" bestFit="1" customWidth="1"/>
    <col min="8452" max="8452" width="14.109375" style="103" bestFit="1" customWidth="1"/>
    <col min="8453" max="8453" width="12.88671875" style="103" bestFit="1" customWidth="1"/>
    <col min="8454" max="8455" width="9.109375" style="103"/>
    <col min="8456" max="8458" width="11.88671875" style="103" bestFit="1" customWidth="1"/>
    <col min="8459" max="8702" width="9.109375" style="103"/>
    <col min="8703" max="8703" width="37.44140625" style="103" bestFit="1" customWidth="1"/>
    <col min="8704" max="8704" width="9.44140625" style="103" customWidth="1"/>
    <col min="8705" max="8705" width="12.44140625" style="103" bestFit="1" customWidth="1"/>
    <col min="8706" max="8707" width="13.33203125" style="103" bestFit="1" customWidth="1"/>
    <col min="8708" max="8708" width="14.109375" style="103" bestFit="1" customWidth="1"/>
    <col min="8709" max="8709" width="12.88671875" style="103" bestFit="1" customWidth="1"/>
    <col min="8710" max="8711" width="9.109375" style="103"/>
    <col min="8712" max="8714" width="11.88671875" style="103" bestFit="1" customWidth="1"/>
    <col min="8715" max="8958" width="9.109375" style="103"/>
    <col min="8959" max="8959" width="37.44140625" style="103" bestFit="1" customWidth="1"/>
    <col min="8960" max="8960" width="9.44140625" style="103" customWidth="1"/>
    <col min="8961" max="8961" width="12.44140625" style="103" bestFit="1" customWidth="1"/>
    <col min="8962" max="8963" width="13.33203125" style="103" bestFit="1" customWidth="1"/>
    <col min="8964" max="8964" width="14.109375" style="103" bestFit="1" customWidth="1"/>
    <col min="8965" max="8965" width="12.88671875" style="103" bestFit="1" customWidth="1"/>
    <col min="8966" max="8967" width="9.109375" style="103"/>
    <col min="8968" max="8970" width="11.88671875" style="103" bestFit="1" customWidth="1"/>
    <col min="8971" max="9214" width="9.109375" style="103"/>
    <col min="9215" max="9215" width="37.44140625" style="103" bestFit="1" customWidth="1"/>
    <col min="9216" max="9216" width="9.44140625" style="103" customWidth="1"/>
    <col min="9217" max="9217" width="12.44140625" style="103" bestFit="1" customWidth="1"/>
    <col min="9218" max="9219" width="13.33203125" style="103" bestFit="1" customWidth="1"/>
    <col min="9220" max="9220" width="14.109375" style="103" bestFit="1" customWidth="1"/>
    <col min="9221" max="9221" width="12.88671875" style="103" bestFit="1" customWidth="1"/>
    <col min="9222" max="9223" width="9.109375" style="103"/>
    <col min="9224" max="9226" width="11.88671875" style="103" bestFit="1" customWidth="1"/>
    <col min="9227" max="9470" width="9.109375" style="103"/>
    <col min="9471" max="9471" width="37.44140625" style="103" bestFit="1" customWidth="1"/>
    <col min="9472" max="9472" width="9.44140625" style="103" customWidth="1"/>
    <col min="9473" max="9473" width="12.44140625" style="103" bestFit="1" customWidth="1"/>
    <col min="9474" max="9475" width="13.33203125" style="103" bestFit="1" customWidth="1"/>
    <col min="9476" max="9476" width="14.109375" style="103" bestFit="1" customWidth="1"/>
    <col min="9477" max="9477" width="12.88671875" style="103" bestFit="1" customWidth="1"/>
    <col min="9478" max="9479" width="9.109375" style="103"/>
    <col min="9480" max="9482" width="11.88671875" style="103" bestFit="1" customWidth="1"/>
    <col min="9483" max="9726" width="9.109375" style="103"/>
    <col min="9727" max="9727" width="37.44140625" style="103" bestFit="1" customWidth="1"/>
    <col min="9728" max="9728" width="9.44140625" style="103" customWidth="1"/>
    <col min="9729" max="9729" width="12.44140625" style="103" bestFit="1" customWidth="1"/>
    <col min="9730" max="9731" width="13.33203125" style="103" bestFit="1" customWidth="1"/>
    <col min="9732" max="9732" width="14.109375" style="103" bestFit="1" customWidth="1"/>
    <col min="9733" max="9733" width="12.88671875" style="103" bestFit="1" customWidth="1"/>
    <col min="9734" max="9735" width="9.109375" style="103"/>
    <col min="9736" max="9738" width="11.88671875" style="103" bestFit="1" customWidth="1"/>
    <col min="9739" max="9982" width="9.109375" style="103"/>
    <col min="9983" max="9983" width="37.44140625" style="103" bestFit="1" customWidth="1"/>
    <col min="9984" max="9984" width="9.44140625" style="103" customWidth="1"/>
    <col min="9985" max="9985" width="12.44140625" style="103" bestFit="1" customWidth="1"/>
    <col min="9986" max="9987" width="13.33203125" style="103" bestFit="1" customWidth="1"/>
    <col min="9988" max="9988" width="14.109375" style="103" bestFit="1" customWidth="1"/>
    <col min="9989" max="9989" width="12.88671875" style="103" bestFit="1" customWidth="1"/>
    <col min="9990" max="9991" width="9.109375" style="103"/>
    <col min="9992" max="9994" width="11.88671875" style="103" bestFit="1" customWidth="1"/>
    <col min="9995" max="10238" width="9.109375" style="103"/>
    <col min="10239" max="10239" width="37.44140625" style="103" bestFit="1" customWidth="1"/>
    <col min="10240" max="10240" width="9.44140625" style="103" customWidth="1"/>
    <col min="10241" max="10241" width="12.44140625" style="103" bestFit="1" customWidth="1"/>
    <col min="10242" max="10243" width="13.33203125" style="103" bestFit="1" customWidth="1"/>
    <col min="10244" max="10244" width="14.109375" style="103" bestFit="1" customWidth="1"/>
    <col min="10245" max="10245" width="12.88671875" style="103" bestFit="1" customWidth="1"/>
    <col min="10246" max="10247" width="9.109375" style="103"/>
    <col min="10248" max="10250" width="11.88671875" style="103" bestFit="1" customWidth="1"/>
    <col min="10251" max="10494" width="9.109375" style="103"/>
    <col min="10495" max="10495" width="37.44140625" style="103" bestFit="1" customWidth="1"/>
    <col min="10496" max="10496" width="9.44140625" style="103" customWidth="1"/>
    <col min="10497" max="10497" width="12.44140625" style="103" bestFit="1" customWidth="1"/>
    <col min="10498" max="10499" width="13.33203125" style="103" bestFit="1" customWidth="1"/>
    <col min="10500" max="10500" width="14.109375" style="103" bestFit="1" customWidth="1"/>
    <col min="10501" max="10501" width="12.88671875" style="103" bestFit="1" customWidth="1"/>
    <col min="10502" max="10503" width="9.109375" style="103"/>
    <col min="10504" max="10506" width="11.88671875" style="103" bestFit="1" customWidth="1"/>
    <col min="10507" max="10750" width="9.109375" style="103"/>
    <col min="10751" max="10751" width="37.44140625" style="103" bestFit="1" customWidth="1"/>
    <col min="10752" max="10752" width="9.44140625" style="103" customWidth="1"/>
    <col min="10753" max="10753" width="12.44140625" style="103" bestFit="1" customWidth="1"/>
    <col min="10754" max="10755" width="13.33203125" style="103" bestFit="1" customWidth="1"/>
    <col min="10756" max="10756" width="14.109375" style="103" bestFit="1" customWidth="1"/>
    <col min="10757" max="10757" width="12.88671875" style="103" bestFit="1" customWidth="1"/>
    <col min="10758" max="10759" width="9.109375" style="103"/>
    <col min="10760" max="10762" width="11.88671875" style="103" bestFit="1" customWidth="1"/>
    <col min="10763" max="11006" width="9.109375" style="103"/>
    <col min="11007" max="11007" width="37.44140625" style="103" bestFit="1" customWidth="1"/>
    <col min="11008" max="11008" width="9.44140625" style="103" customWidth="1"/>
    <col min="11009" max="11009" width="12.44140625" style="103" bestFit="1" customWidth="1"/>
    <col min="11010" max="11011" width="13.33203125" style="103" bestFit="1" customWidth="1"/>
    <col min="11012" max="11012" width="14.109375" style="103" bestFit="1" customWidth="1"/>
    <col min="11013" max="11013" width="12.88671875" style="103" bestFit="1" customWidth="1"/>
    <col min="11014" max="11015" width="9.109375" style="103"/>
    <col min="11016" max="11018" width="11.88671875" style="103" bestFit="1" customWidth="1"/>
    <col min="11019" max="11262" width="9.109375" style="103"/>
    <col min="11263" max="11263" width="37.44140625" style="103" bestFit="1" customWidth="1"/>
    <col min="11264" max="11264" width="9.44140625" style="103" customWidth="1"/>
    <col min="11265" max="11265" width="12.44140625" style="103" bestFit="1" customWidth="1"/>
    <col min="11266" max="11267" width="13.33203125" style="103" bestFit="1" customWidth="1"/>
    <col min="11268" max="11268" width="14.109375" style="103" bestFit="1" customWidth="1"/>
    <col min="11269" max="11269" width="12.88671875" style="103" bestFit="1" customWidth="1"/>
    <col min="11270" max="11271" width="9.109375" style="103"/>
    <col min="11272" max="11274" width="11.88671875" style="103" bestFit="1" customWidth="1"/>
    <col min="11275" max="11518" width="9.109375" style="103"/>
    <col min="11519" max="11519" width="37.44140625" style="103" bestFit="1" customWidth="1"/>
    <col min="11520" max="11520" width="9.44140625" style="103" customWidth="1"/>
    <col min="11521" max="11521" width="12.44140625" style="103" bestFit="1" customWidth="1"/>
    <col min="11522" max="11523" width="13.33203125" style="103" bestFit="1" customWidth="1"/>
    <col min="11524" max="11524" width="14.109375" style="103" bestFit="1" customWidth="1"/>
    <col min="11525" max="11525" width="12.88671875" style="103" bestFit="1" customWidth="1"/>
    <col min="11526" max="11527" width="9.109375" style="103"/>
    <col min="11528" max="11530" width="11.88671875" style="103" bestFit="1" customWidth="1"/>
    <col min="11531" max="11774" width="9.109375" style="103"/>
    <col min="11775" max="11775" width="37.44140625" style="103" bestFit="1" customWidth="1"/>
    <col min="11776" max="11776" width="9.44140625" style="103" customWidth="1"/>
    <col min="11777" max="11777" width="12.44140625" style="103" bestFit="1" customWidth="1"/>
    <col min="11778" max="11779" width="13.33203125" style="103" bestFit="1" customWidth="1"/>
    <col min="11780" max="11780" width="14.109375" style="103" bestFit="1" customWidth="1"/>
    <col min="11781" max="11781" width="12.88671875" style="103" bestFit="1" customWidth="1"/>
    <col min="11782" max="11783" width="9.109375" style="103"/>
    <col min="11784" max="11786" width="11.88671875" style="103" bestFit="1" customWidth="1"/>
    <col min="11787" max="12030" width="9.109375" style="103"/>
    <col min="12031" max="12031" width="37.44140625" style="103" bestFit="1" customWidth="1"/>
    <col min="12032" max="12032" width="9.44140625" style="103" customWidth="1"/>
    <col min="12033" max="12033" width="12.44140625" style="103" bestFit="1" customWidth="1"/>
    <col min="12034" max="12035" width="13.33203125" style="103" bestFit="1" customWidth="1"/>
    <col min="12036" max="12036" width="14.109375" style="103" bestFit="1" customWidth="1"/>
    <col min="12037" max="12037" width="12.88671875" style="103" bestFit="1" customWidth="1"/>
    <col min="12038" max="12039" width="9.109375" style="103"/>
    <col min="12040" max="12042" width="11.88671875" style="103" bestFit="1" customWidth="1"/>
    <col min="12043" max="12286" width="9.109375" style="103"/>
    <col min="12287" max="12287" width="37.44140625" style="103" bestFit="1" customWidth="1"/>
    <col min="12288" max="12288" width="9.44140625" style="103" customWidth="1"/>
    <col min="12289" max="12289" width="12.44140625" style="103" bestFit="1" customWidth="1"/>
    <col min="12290" max="12291" width="13.33203125" style="103" bestFit="1" customWidth="1"/>
    <col min="12292" max="12292" width="14.109375" style="103" bestFit="1" customWidth="1"/>
    <col min="12293" max="12293" width="12.88671875" style="103" bestFit="1" customWidth="1"/>
    <col min="12294" max="12295" width="9.109375" style="103"/>
    <col min="12296" max="12298" width="11.88671875" style="103" bestFit="1" customWidth="1"/>
    <col min="12299" max="12542" width="9.109375" style="103"/>
    <col min="12543" max="12543" width="37.44140625" style="103" bestFit="1" customWidth="1"/>
    <col min="12544" max="12544" width="9.44140625" style="103" customWidth="1"/>
    <col min="12545" max="12545" width="12.44140625" style="103" bestFit="1" customWidth="1"/>
    <col min="12546" max="12547" width="13.33203125" style="103" bestFit="1" customWidth="1"/>
    <col min="12548" max="12548" width="14.109375" style="103" bestFit="1" customWidth="1"/>
    <col min="12549" max="12549" width="12.88671875" style="103" bestFit="1" customWidth="1"/>
    <col min="12550" max="12551" width="9.109375" style="103"/>
    <col min="12552" max="12554" width="11.88671875" style="103" bestFit="1" customWidth="1"/>
    <col min="12555" max="12798" width="9.109375" style="103"/>
    <col min="12799" max="12799" width="37.44140625" style="103" bestFit="1" customWidth="1"/>
    <col min="12800" max="12800" width="9.44140625" style="103" customWidth="1"/>
    <col min="12801" max="12801" width="12.44140625" style="103" bestFit="1" customWidth="1"/>
    <col min="12802" max="12803" width="13.33203125" style="103" bestFit="1" customWidth="1"/>
    <col min="12804" max="12804" width="14.109375" style="103" bestFit="1" customWidth="1"/>
    <col min="12805" max="12805" width="12.88671875" style="103" bestFit="1" customWidth="1"/>
    <col min="12806" max="12807" width="9.109375" style="103"/>
    <col min="12808" max="12810" width="11.88671875" style="103" bestFit="1" customWidth="1"/>
    <col min="12811" max="13054" width="9.109375" style="103"/>
    <col min="13055" max="13055" width="37.44140625" style="103" bestFit="1" customWidth="1"/>
    <col min="13056" max="13056" width="9.44140625" style="103" customWidth="1"/>
    <col min="13057" max="13057" width="12.44140625" style="103" bestFit="1" customWidth="1"/>
    <col min="13058" max="13059" width="13.33203125" style="103" bestFit="1" customWidth="1"/>
    <col min="13060" max="13060" width="14.109375" style="103" bestFit="1" customWidth="1"/>
    <col min="13061" max="13061" width="12.88671875" style="103" bestFit="1" customWidth="1"/>
    <col min="13062" max="13063" width="9.109375" style="103"/>
    <col min="13064" max="13066" width="11.88671875" style="103" bestFit="1" customWidth="1"/>
    <col min="13067" max="13310" width="9.109375" style="103"/>
    <col min="13311" max="13311" width="37.44140625" style="103" bestFit="1" customWidth="1"/>
    <col min="13312" max="13312" width="9.44140625" style="103" customWidth="1"/>
    <col min="13313" max="13313" width="12.44140625" style="103" bestFit="1" customWidth="1"/>
    <col min="13314" max="13315" width="13.33203125" style="103" bestFit="1" customWidth="1"/>
    <col min="13316" max="13316" width="14.109375" style="103" bestFit="1" customWidth="1"/>
    <col min="13317" max="13317" width="12.88671875" style="103" bestFit="1" customWidth="1"/>
    <col min="13318" max="13319" width="9.109375" style="103"/>
    <col min="13320" max="13322" width="11.88671875" style="103" bestFit="1" customWidth="1"/>
    <col min="13323" max="13566" width="9.109375" style="103"/>
    <col min="13567" max="13567" width="37.44140625" style="103" bestFit="1" customWidth="1"/>
    <col min="13568" max="13568" width="9.44140625" style="103" customWidth="1"/>
    <col min="13569" max="13569" width="12.44140625" style="103" bestFit="1" customWidth="1"/>
    <col min="13570" max="13571" width="13.33203125" style="103" bestFit="1" customWidth="1"/>
    <col min="13572" max="13572" width="14.109375" style="103" bestFit="1" customWidth="1"/>
    <col min="13573" max="13573" width="12.88671875" style="103" bestFit="1" customWidth="1"/>
    <col min="13574" max="13575" width="9.109375" style="103"/>
    <col min="13576" max="13578" width="11.88671875" style="103" bestFit="1" customWidth="1"/>
    <col min="13579" max="13822" width="9.109375" style="103"/>
    <col min="13823" max="13823" width="37.44140625" style="103" bestFit="1" customWidth="1"/>
    <col min="13824" max="13824" width="9.44140625" style="103" customWidth="1"/>
    <col min="13825" max="13825" width="12.44140625" style="103" bestFit="1" customWidth="1"/>
    <col min="13826" max="13827" width="13.33203125" style="103" bestFit="1" customWidth="1"/>
    <col min="13828" max="13828" width="14.109375" style="103" bestFit="1" customWidth="1"/>
    <col min="13829" max="13829" width="12.88671875" style="103" bestFit="1" customWidth="1"/>
    <col min="13830" max="13831" width="9.109375" style="103"/>
    <col min="13832" max="13834" width="11.88671875" style="103" bestFit="1" customWidth="1"/>
    <col min="13835" max="14078" width="9.109375" style="103"/>
    <col min="14079" max="14079" width="37.44140625" style="103" bestFit="1" customWidth="1"/>
    <col min="14080" max="14080" width="9.44140625" style="103" customWidth="1"/>
    <col min="14081" max="14081" width="12.44140625" style="103" bestFit="1" customWidth="1"/>
    <col min="14082" max="14083" width="13.33203125" style="103" bestFit="1" customWidth="1"/>
    <col min="14084" max="14084" width="14.109375" style="103" bestFit="1" customWidth="1"/>
    <col min="14085" max="14085" width="12.88671875" style="103" bestFit="1" customWidth="1"/>
    <col min="14086" max="14087" width="9.109375" style="103"/>
    <col min="14088" max="14090" width="11.88671875" style="103" bestFit="1" customWidth="1"/>
    <col min="14091" max="14334" width="9.109375" style="103"/>
    <col min="14335" max="14335" width="37.44140625" style="103" bestFit="1" customWidth="1"/>
    <col min="14336" max="14336" width="9.44140625" style="103" customWidth="1"/>
    <col min="14337" max="14337" width="12.44140625" style="103" bestFit="1" customWidth="1"/>
    <col min="14338" max="14339" width="13.33203125" style="103" bestFit="1" customWidth="1"/>
    <col min="14340" max="14340" width="14.109375" style="103" bestFit="1" customWidth="1"/>
    <col min="14341" max="14341" width="12.88671875" style="103" bestFit="1" customWidth="1"/>
    <col min="14342" max="14343" width="9.109375" style="103"/>
    <col min="14344" max="14346" width="11.88671875" style="103" bestFit="1" customWidth="1"/>
    <col min="14347" max="14590" width="9.109375" style="103"/>
    <col min="14591" max="14591" width="37.44140625" style="103" bestFit="1" customWidth="1"/>
    <col min="14592" max="14592" width="9.44140625" style="103" customWidth="1"/>
    <col min="14593" max="14593" width="12.44140625" style="103" bestFit="1" customWidth="1"/>
    <col min="14594" max="14595" width="13.33203125" style="103" bestFit="1" customWidth="1"/>
    <col min="14596" max="14596" width="14.109375" style="103" bestFit="1" customWidth="1"/>
    <col min="14597" max="14597" width="12.88671875" style="103" bestFit="1" customWidth="1"/>
    <col min="14598" max="14599" width="9.109375" style="103"/>
    <col min="14600" max="14602" width="11.88671875" style="103" bestFit="1" customWidth="1"/>
    <col min="14603" max="14846" width="9.109375" style="103"/>
    <col min="14847" max="14847" width="37.44140625" style="103" bestFit="1" customWidth="1"/>
    <col min="14848" max="14848" width="9.44140625" style="103" customWidth="1"/>
    <col min="14849" max="14849" width="12.44140625" style="103" bestFit="1" customWidth="1"/>
    <col min="14850" max="14851" width="13.33203125" style="103" bestFit="1" customWidth="1"/>
    <col min="14852" max="14852" width="14.109375" style="103" bestFit="1" customWidth="1"/>
    <col min="14853" max="14853" width="12.88671875" style="103" bestFit="1" customWidth="1"/>
    <col min="14854" max="14855" width="9.109375" style="103"/>
    <col min="14856" max="14858" width="11.88671875" style="103" bestFit="1" customWidth="1"/>
    <col min="14859" max="15102" width="9.109375" style="103"/>
    <col min="15103" max="15103" width="37.44140625" style="103" bestFit="1" customWidth="1"/>
    <col min="15104" max="15104" width="9.44140625" style="103" customWidth="1"/>
    <col min="15105" max="15105" width="12.44140625" style="103" bestFit="1" customWidth="1"/>
    <col min="15106" max="15107" width="13.33203125" style="103" bestFit="1" customWidth="1"/>
    <col min="15108" max="15108" width="14.109375" style="103" bestFit="1" customWidth="1"/>
    <col min="15109" max="15109" width="12.88671875" style="103" bestFit="1" customWidth="1"/>
    <col min="15110" max="15111" width="9.109375" style="103"/>
    <col min="15112" max="15114" width="11.88671875" style="103" bestFit="1" customWidth="1"/>
    <col min="15115" max="15358" width="9.109375" style="103"/>
    <col min="15359" max="15359" width="37.44140625" style="103" bestFit="1" customWidth="1"/>
    <col min="15360" max="15360" width="9.44140625" style="103" customWidth="1"/>
    <col min="15361" max="15361" width="12.44140625" style="103" bestFit="1" customWidth="1"/>
    <col min="15362" max="15363" width="13.33203125" style="103" bestFit="1" customWidth="1"/>
    <col min="15364" max="15364" width="14.109375" style="103" bestFit="1" customWidth="1"/>
    <col min="15365" max="15365" width="12.88671875" style="103" bestFit="1" customWidth="1"/>
    <col min="15366" max="15367" width="9.109375" style="103"/>
    <col min="15368" max="15370" width="11.88671875" style="103" bestFit="1" customWidth="1"/>
    <col min="15371" max="15614" width="9.109375" style="103"/>
    <col min="15615" max="15615" width="37.44140625" style="103" bestFit="1" customWidth="1"/>
    <col min="15616" max="15616" width="9.44140625" style="103" customWidth="1"/>
    <col min="15617" max="15617" width="12.44140625" style="103" bestFit="1" customWidth="1"/>
    <col min="15618" max="15619" width="13.33203125" style="103" bestFit="1" customWidth="1"/>
    <col min="15620" max="15620" width="14.109375" style="103" bestFit="1" customWidth="1"/>
    <col min="15621" max="15621" width="12.88671875" style="103" bestFit="1" customWidth="1"/>
    <col min="15622" max="15623" width="9.109375" style="103"/>
    <col min="15624" max="15626" width="11.88671875" style="103" bestFit="1" customWidth="1"/>
    <col min="15627" max="15870" width="9.109375" style="103"/>
    <col min="15871" max="15871" width="37.44140625" style="103" bestFit="1" customWidth="1"/>
    <col min="15872" max="15872" width="9.44140625" style="103" customWidth="1"/>
    <col min="15873" max="15873" width="12.44140625" style="103" bestFit="1" customWidth="1"/>
    <col min="15874" max="15875" width="13.33203125" style="103" bestFit="1" customWidth="1"/>
    <col min="15876" max="15876" width="14.109375" style="103" bestFit="1" customWidth="1"/>
    <col min="15877" max="15877" width="12.88671875" style="103" bestFit="1" customWidth="1"/>
    <col min="15878" max="15879" width="9.109375" style="103"/>
    <col min="15880" max="15882" width="11.88671875" style="103" bestFit="1" customWidth="1"/>
    <col min="15883" max="16126" width="9.109375" style="103"/>
    <col min="16127" max="16127" width="37.44140625" style="103" bestFit="1" customWidth="1"/>
    <col min="16128" max="16128" width="9.44140625" style="103" customWidth="1"/>
    <col min="16129" max="16129" width="12.44140625" style="103" bestFit="1" customWidth="1"/>
    <col min="16130" max="16131" width="13.33203125" style="103" bestFit="1" customWidth="1"/>
    <col min="16132" max="16132" width="14.109375" style="103" bestFit="1" customWidth="1"/>
    <col min="16133" max="16133" width="12.88671875" style="103" bestFit="1" customWidth="1"/>
    <col min="16134" max="16135" width="9.109375" style="103"/>
    <col min="16136" max="16138" width="11.88671875" style="103" bestFit="1" customWidth="1"/>
    <col min="16139" max="16380" width="9.109375" style="103"/>
    <col min="16381" max="16384" width="9.109375" style="103" customWidth="1"/>
  </cols>
  <sheetData>
    <row r="1" spans="1:11" ht="25.8" x14ac:dyDescent="0.5">
      <c r="A1" s="183" t="s">
        <v>77</v>
      </c>
      <c r="B1" s="184"/>
      <c r="C1" s="182"/>
    </row>
    <row r="2" spans="1:11" x14ac:dyDescent="0.3">
      <c r="A2" s="185"/>
      <c r="B2" s="185"/>
      <c r="C2" s="186"/>
      <c r="D2" s="147"/>
      <c r="E2" s="147"/>
      <c r="F2" s="147"/>
      <c r="G2" s="147"/>
      <c r="H2" s="147"/>
      <c r="I2" s="147"/>
    </row>
    <row r="3" spans="1:11" x14ac:dyDescent="0.3">
      <c r="A3" s="185"/>
      <c r="B3" s="185"/>
      <c r="C3" s="187">
        <v>2012</v>
      </c>
      <c r="D3" s="187">
        <v>2013</v>
      </c>
      <c r="E3" s="187">
        <v>2014</v>
      </c>
      <c r="F3" s="187">
        <v>2015</v>
      </c>
      <c r="G3" s="187">
        <v>2016</v>
      </c>
      <c r="H3" s="187">
        <v>2017</v>
      </c>
      <c r="I3" s="187">
        <v>2018</v>
      </c>
      <c r="J3" s="187">
        <v>2019</v>
      </c>
      <c r="K3" s="187">
        <v>2020</v>
      </c>
    </row>
    <row r="4" spans="1:11" x14ac:dyDescent="0.3">
      <c r="A4" s="188"/>
      <c r="B4" s="188"/>
      <c r="C4" s="186"/>
      <c r="D4" s="186"/>
      <c r="E4" s="186"/>
      <c r="F4" s="186"/>
      <c r="G4" s="186"/>
      <c r="H4" s="186"/>
      <c r="I4" s="186"/>
      <c r="J4" s="186"/>
    </row>
    <row r="5" spans="1:11" x14ac:dyDescent="0.3">
      <c r="A5" s="188" t="s">
        <v>78</v>
      </c>
      <c r="B5" s="188"/>
      <c r="C5" s="189">
        <v>0</v>
      </c>
      <c r="D5" s="189">
        <v>91351.811781818178</v>
      </c>
      <c r="E5" s="189">
        <v>134794.67338472727</v>
      </c>
      <c r="F5" s="189">
        <v>165739.70489576727</v>
      </c>
      <c r="G5" s="189">
        <v>204359.33519501498</v>
      </c>
      <c r="H5" s="189">
        <v>345509.38837941375</v>
      </c>
      <c r="I5" s="189">
        <v>317868.63730906066</v>
      </c>
      <c r="J5" s="189">
        <v>303807.90792433592</v>
      </c>
      <c r="K5" s="189">
        <v>279503.27529038902</v>
      </c>
    </row>
    <row r="6" spans="1:11" x14ac:dyDescent="0.3">
      <c r="A6" s="188" t="s">
        <v>79</v>
      </c>
      <c r="B6" s="188"/>
      <c r="C6" s="186">
        <v>95158.137272727268</v>
      </c>
      <c r="D6" s="186">
        <v>52865.631818181806</v>
      </c>
      <c r="E6" s="186">
        <v>43467.297272727272</v>
      </c>
      <c r="F6" s="186">
        <v>54040.423636363645</v>
      </c>
      <c r="G6" s="186">
        <v>164061.25</v>
      </c>
      <c r="H6" s="186">
        <v>0</v>
      </c>
      <c r="I6" s="186">
        <v>11842.460000000137</v>
      </c>
      <c r="J6" s="186">
        <v>0</v>
      </c>
      <c r="K6" s="186">
        <v>0</v>
      </c>
    </row>
    <row r="7" spans="1:11" x14ac:dyDescent="0.3">
      <c r="A7" s="188" t="s">
        <v>80</v>
      </c>
      <c r="B7" s="188"/>
      <c r="C7" s="189">
        <v>95158.137272727268</v>
      </c>
      <c r="D7" s="189">
        <v>144217.4436</v>
      </c>
      <c r="E7" s="189">
        <v>178261.97065745454</v>
      </c>
      <c r="F7" s="189">
        <v>219780.12853213091</v>
      </c>
      <c r="G7" s="189">
        <v>368420.58519501495</v>
      </c>
      <c r="H7" s="189">
        <v>345509.38837941375</v>
      </c>
      <c r="I7" s="189">
        <v>329711.0973090608</v>
      </c>
      <c r="J7" s="189">
        <v>303807.90792433592</v>
      </c>
      <c r="K7" s="189">
        <v>279503.27529038902</v>
      </c>
    </row>
    <row r="8" spans="1:11" x14ac:dyDescent="0.3">
      <c r="A8" s="188" t="s">
        <v>81</v>
      </c>
      <c r="B8" s="188"/>
      <c r="C8" s="186">
        <v>47579.068636363634</v>
      </c>
      <c r="D8" s="186">
        <v>26432.815909090903</v>
      </c>
      <c r="E8" s="186">
        <v>21733.648636363636</v>
      </c>
      <c r="F8" s="186">
        <v>27020.211818181822</v>
      </c>
      <c r="G8" s="186">
        <v>82030.625</v>
      </c>
      <c r="H8" s="186">
        <v>0</v>
      </c>
      <c r="I8" s="186">
        <v>5921.2300000000687</v>
      </c>
      <c r="J8" s="186">
        <v>0</v>
      </c>
      <c r="K8" s="186">
        <v>0</v>
      </c>
    </row>
    <row r="9" spans="1:11" x14ac:dyDescent="0.3">
      <c r="A9" s="188" t="s">
        <v>82</v>
      </c>
      <c r="B9" s="188"/>
      <c r="C9" s="189">
        <v>47579.068636363634</v>
      </c>
      <c r="D9" s="189">
        <v>117784.6276909091</v>
      </c>
      <c r="E9" s="189">
        <v>156528.32202109089</v>
      </c>
      <c r="F9" s="189">
        <v>192759.91671394909</v>
      </c>
      <c r="G9" s="189">
        <v>286389.96019501495</v>
      </c>
      <c r="H9" s="189">
        <v>345509.38837941375</v>
      </c>
      <c r="I9" s="189">
        <v>323789.86730906076</v>
      </c>
      <c r="J9" s="189">
        <v>303807.90792433592</v>
      </c>
      <c r="K9" s="189">
        <v>279503.27529038902</v>
      </c>
    </row>
    <row r="10" spans="1:11" x14ac:dyDescent="0.3">
      <c r="A10" s="185" t="s">
        <v>83</v>
      </c>
      <c r="B10" s="190">
        <v>47</v>
      </c>
      <c r="C10" s="190">
        <v>47</v>
      </c>
      <c r="D10" s="190">
        <v>47</v>
      </c>
      <c r="E10" s="190">
        <v>47</v>
      </c>
      <c r="F10" s="190">
        <v>47</v>
      </c>
      <c r="G10" s="190">
        <v>47</v>
      </c>
      <c r="H10" s="190">
        <v>47</v>
      </c>
      <c r="I10" s="190">
        <v>47</v>
      </c>
      <c r="J10" s="190">
        <v>47</v>
      </c>
      <c r="K10" s="190">
        <v>47</v>
      </c>
    </row>
    <row r="11" spans="1:11" x14ac:dyDescent="0.3">
      <c r="A11" s="185" t="s">
        <v>84</v>
      </c>
      <c r="B11" s="191">
        <v>0.08</v>
      </c>
      <c r="C11" s="191">
        <v>0.08</v>
      </c>
      <c r="D11" s="191">
        <v>0.08</v>
      </c>
      <c r="E11" s="191">
        <v>0.08</v>
      </c>
      <c r="F11" s="191">
        <v>0.08</v>
      </c>
      <c r="G11" s="191">
        <v>0.08</v>
      </c>
      <c r="H11" s="191">
        <v>0.08</v>
      </c>
      <c r="I11" s="191">
        <v>0.08</v>
      </c>
      <c r="J11" s="191">
        <v>0.08</v>
      </c>
      <c r="K11" s="191">
        <v>0.08</v>
      </c>
    </row>
    <row r="12" spans="1:11" x14ac:dyDescent="0.3">
      <c r="A12" s="188" t="s">
        <v>85</v>
      </c>
      <c r="B12" s="188"/>
      <c r="C12" s="189">
        <v>3806.3254909090906</v>
      </c>
      <c r="D12" s="189">
        <v>9422.770215272727</v>
      </c>
      <c r="E12" s="189">
        <v>12522.265761687271</v>
      </c>
      <c r="F12" s="189">
        <v>15420.793337115927</v>
      </c>
      <c r="G12" s="189">
        <v>22911.196815601197</v>
      </c>
      <c r="H12" s="189">
        <v>27640.751070353101</v>
      </c>
      <c r="I12" s="189">
        <v>25903.189384724861</v>
      </c>
      <c r="J12" s="189">
        <v>24304.632633946872</v>
      </c>
      <c r="K12" s="189">
        <v>22360.262023231124</v>
      </c>
    </row>
    <row r="13" spans="1:11" ht="15" thickBot="1" x14ac:dyDescent="0.35">
      <c r="A13" s="188" t="s">
        <v>86</v>
      </c>
      <c r="B13" s="188"/>
      <c r="C13" s="192">
        <v>91351.811781818178</v>
      </c>
      <c r="D13" s="192">
        <v>134794.67338472727</v>
      </c>
      <c r="E13" s="192">
        <v>165739.70489576727</v>
      </c>
      <c r="F13" s="192">
        <v>204359.33519501498</v>
      </c>
      <c r="G13" s="192">
        <v>345509.38837941375</v>
      </c>
      <c r="H13" s="192">
        <v>317868.63730906066</v>
      </c>
      <c r="I13" s="192">
        <v>303807.90792433592</v>
      </c>
      <c r="J13" s="192">
        <v>279503.27529038902</v>
      </c>
      <c r="K13" s="192">
        <v>257143.01326715789</v>
      </c>
    </row>
    <row r="14" spans="1:11" x14ac:dyDescent="0.3">
      <c r="A14" s="188"/>
      <c r="B14" s="188"/>
      <c r="C14" s="186"/>
      <c r="D14" s="147"/>
      <c r="E14" s="147"/>
      <c r="F14" s="147"/>
      <c r="G14" s="147"/>
      <c r="H14" s="147"/>
      <c r="I14" s="147"/>
    </row>
    <row r="15" spans="1:11" x14ac:dyDescent="0.3">
      <c r="A15" s="147"/>
      <c r="B15" s="147"/>
      <c r="C15" s="193"/>
      <c r="D15" s="147"/>
      <c r="E15" s="147"/>
      <c r="F15" s="147"/>
      <c r="G15" s="147"/>
      <c r="H15" s="147"/>
      <c r="I15" s="147"/>
    </row>
    <row r="16" spans="1:11" x14ac:dyDescent="0.3">
      <c r="A16" s="147"/>
      <c r="B16" s="147"/>
      <c r="C16" s="193"/>
      <c r="D16" s="147"/>
      <c r="E16" s="147"/>
      <c r="F16" s="147"/>
      <c r="G16" s="147"/>
      <c r="H16" s="147"/>
      <c r="I16" s="147"/>
    </row>
    <row r="17" spans="1:9" x14ac:dyDescent="0.3">
      <c r="A17" s="147"/>
      <c r="B17" s="147"/>
      <c r="C17" s="193"/>
      <c r="D17" s="147"/>
      <c r="E17" s="147"/>
      <c r="F17" s="147"/>
      <c r="G17" s="147"/>
      <c r="H17" s="147"/>
      <c r="I17" s="147"/>
    </row>
    <row r="18" spans="1:9" x14ac:dyDescent="0.3">
      <c r="A18" s="147"/>
      <c r="B18" s="147"/>
      <c r="C18" s="193"/>
      <c r="D18" s="147"/>
      <c r="E18" s="147"/>
      <c r="F18" s="147"/>
      <c r="G18" s="147"/>
      <c r="H18" s="147"/>
      <c r="I18" s="147"/>
    </row>
  </sheetData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showGridLines="0" tabSelected="1" view="pageBreakPreview" zoomScale="60" zoomScaleNormal="100" workbookViewId="0">
      <selection activeCell="AW10" sqref="AW10"/>
    </sheetView>
  </sheetViews>
  <sheetFormatPr defaultColWidth="11.33203125" defaultRowHeight="14.4" x14ac:dyDescent="0.3"/>
  <cols>
    <col min="1" max="1" width="3.6640625" style="103" customWidth="1"/>
    <col min="2" max="2" width="32.6640625" style="103" bestFit="1" customWidth="1"/>
    <col min="3" max="5" width="14.109375" style="103" hidden="1" customWidth="1"/>
    <col min="6" max="13" width="14.109375" style="103" bestFit="1" customWidth="1"/>
    <col min="14" max="14" width="11" style="103" bestFit="1" customWidth="1"/>
    <col min="15" max="256" width="11.33203125" style="103"/>
    <col min="257" max="257" width="3.6640625" style="103" customWidth="1"/>
    <col min="258" max="258" width="32.6640625" style="103" bestFit="1" customWidth="1"/>
    <col min="259" max="259" width="0" style="103" hidden="1" customWidth="1"/>
    <col min="260" max="260" width="18" style="103" customWidth="1"/>
    <col min="261" max="261" width="17.5546875" style="103" customWidth="1"/>
    <col min="262" max="262" width="14.88671875" style="103" customWidth="1"/>
    <col min="263" max="264" width="17.88671875" style="103" customWidth="1"/>
    <col min="265" max="265" width="16.33203125" style="103" customWidth="1"/>
    <col min="266" max="269" width="16.44140625" style="103" customWidth="1"/>
    <col min="270" max="512" width="11.33203125" style="103"/>
    <col min="513" max="513" width="3.6640625" style="103" customWidth="1"/>
    <col min="514" max="514" width="32.6640625" style="103" bestFit="1" customWidth="1"/>
    <col min="515" max="515" width="0" style="103" hidden="1" customWidth="1"/>
    <col min="516" max="516" width="18" style="103" customWidth="1"/>
    <col min="517" max="517" width="17.5546875" style="103" customWidth="1"/>
    <col min="518" max="518" width="14.88671875" style="103" customWidth="1"/>
    <col min="519" max="520" width="17.88671875" style="103" customWidth="1"/>
    <col min="521" max="521" width="16.33203125" style="103" customWidth="1"/>
    <col min="522" max="525" width="16.44140625" style="103" customWidth="1"/>
    <col min="526" max="768" width="11.33203125" style="103"/>
    <col min="769" max="769" width="3.6640625" style="103" customWidth="1"/>
    <col min="770" max="770" width="32.6640625" style="103" bestFit="1" customWidth="1"/>
    <col min="771" max="771" width="0" style="103" hidden="1" customWidth="1"/>
    <col min="772" max="772" width="18" style="103" customWidth="1"/>
    <col min="773" max="773" width="17.5546875" style="103" customWidth="1"/>
    <col min="774" max="774" width="14.88671875" style="103" customWidth="1"/>
    <col min="775" max="776" width="17.88671875" style="103" customWidth="1"/>
    <col min="777" max="777" width="16.33203125" style="103" customWidth="1"/>
    <col min="778" max="781" width="16.44140625" style="103" customWidth="1"/>
    <col min="782" max="1024" width="11.33203125" style="103"/>
    <col min="1025" max="1025" width="3.6640625" style="103" customWidth="1"/>
    <col min="1026" max="1026" width="32.6640625" style="103" bestFit="1" customWidth="1"/>
    <col min="1027" max="1027" width="0" style="103" hidden="1" customWidth="1"/>
    <col min="1028" max="1028" width="18" style="103" customWidth="1"/>
    <col min="1029" max="1029" width="17.5546875" style="103" customWidth="1"/>
    <col min="1030" max="1030" width="14.88671875" style="103" customWidth="1"/>
    <col min="1031" max="1032" width="17.88671875" style="103" customWidth="1"/>
    <col min="1033" max="1033" width="16.33203125" style="103" customWidth="1"/>
    <col min="1034" max="1037" width="16.44140625" style="103" customWidth="1"/>
    <col min="1038" max="1280" width="11.33203125" style="103"/>
    <col min="1281" max="1281" width="3.6640625" style="103" customWidth="1"/>
    <col min="1282" max="1282" width="32.6640625" style="103" bestFit="1" customWidth="1"/>
    <col min="1283" max="1283" width="0" style="103" hidden="1" customWidth="1"/>
    <col min="1284" max="1284" width="18" style="103" customWidth="1"/>
    <col min="1285" max="1285" width="17.5546875" style="103" customWidth="1"/>
    <col min="1286" max="1286" width="14.88671875" style="103" customWidth="1"/>
    <col min="1287" max="1288" width="17.88671875" style="103" customWidth="1"/>
    <col min="1289" max="1289" width="16.33203125" style="103" customWidth="1"/>
    <col min="1290" max="1293" width="16.44140625" style="103" customWidth="1"/>
    <col min="1294" max="1536" width="11.33203125" style="103"/>
    <col min="1537" max="1537" width="3.6640625" style="103" customWidth="1"/>
    <col min="1538" max="1538" width="32.6640625" style="103" bestFit="1" customWidth="1"/>
    <col min="1539" max="1539" width="0" style="103" hidden="1" customWidth="1"/>
    <col min="1540" max="1540" width="18" style="103" customWidth="1"/>
    <col min="1541" max="1541" width="17.5546875" style="103" customWidth="1"/>
    <col min="1542" max="1542" width="14.88671875" style="103" customWidth="1"/>
    <col min="1543" max="1544" width="17.88671875" style="103" customWidth="1"/>
    <col min="1545" max="1545" width="16.33203125" style="103" customWidth="1"/>
    <col min="1546" max="1549" width="16.44140625" style="103" customWidth="1"/>
    <col min="1550" max="1792" width="11.33203125" style="103"/>
    <col min="1793" max="1793" width="3.6640625" style="103" customWidth="1"/>
    <col min="1794" max="1794" width="32.6640625" style="103" bestFit="1" customWidth="1"/>
    <col min="1795" max="1795" width="0" style="103" hidden="1" customWidth="1"/>
    <col min="1796" max="1796" width="18" style="103" customWidth="1"/>
    <col min="1797" max="1797" width="17.5546875" style="103" customWidth="1"/>
    <col min="1798" max="1798" width="14.88671875" style="103" customWidth="1"/>
    <col min="1799" max="1800" width="17.88671875" style="103" customWidth="1"/>
    <col min="1801" max="1801" width="16.33203125" style="103" customWidth="1"/>
    <col min="1802" max="1805" width="16.44140625" style="103" customWidth="1"/>
    <col min="1806" max="2048" width="11.33203125" style="103"/>
    <col min="2049" max="2049" width="3.6640625" style="103" customWidth="1"/>
    <col min="2050" max="2050" width="32.6640625" style="103" bestFit="1" customWidth="1"/>
    <col min="2051" max="2051" width="0" style="103" hidden="1" customWidth="1"/>
    <col min="2052" max="2052" width="18" style="103" customWidth="1"/>
    <col min="2053" max="2053" width="17.5546875" style="103" customWidth="1"/>
    <col min="2054" max="2054" width="14.88671875" style="103" customWidth="1"/>
    <col min="2055" max="2056" width="17.88671875" style="103" customWidth="1"/>
    <col min="2057" max="2057" width="16.33203125" style="103" customWidth="1"/>
    <col min="2058" max="2061" width="16.44140625" style="103" customWidth="1"/>
    <col min="2062" max="2304" width="11.33203125" style="103"/>
    <col min="2305" max="2305" width="3.6640625" style="103" customWidth="1"/>
    <col min="2306" max="2306" width="32.6640625" style="103" bestFit="1" customWidth="1"/>
    <col min="2307" max="2307" width="0" style="103" hidden="1" customWidth="1"/>
    <col min="2308" max="2308" width="18" style="103" customWidth="1"/>
    <col min="2309" max="2309" width="17.5546875" style="103" customWidth="1"/>
    <col min="2310" max="2310" width="14.88671875" style="103" customWidth="1"/>
    <col min="2311" max="2312" width="17.88671875" style="103" customWidth="1"/>
    <col min="2313" max="2313" width="16.33203125" style="103" customWidth="1"/>
    <col min="2314" max="2317" width="16.44140625" style="103" customWidth="1"/>
    <col min="2318" max="2560" width="11.33203125" style="103"/>
    <col min="2561" max="2561" width="3.6640625" style="103" customWidth="1"/>
    <col min="2562" max="2562" width="32.6640625" style="103" bestFit="1" customWidth="1"/>
    <col min="2563" max="2563" width="0" style="103" hidden="1" customWidth="1"/>
    <col min="2564" max="2564" width="18" style="103" customWidth="1"/>
    <col min="2565" max="2565" width="17.5546875" style="103" customWidth="1"/>
    <col min="2566" max="2566" width="14.88671875" style="103" customWidth="1"/>
    <col min="2567" max="2568" width="17.88671875" style="103" customWidth="1"/>
    <col min="2569" max="2569" width="16.33203125" style="103" customWidth="1"/>
    <col min="2570" max="2573" width="16.44140625" style="103" customWidth="1"/>
    <col min="2574" max="2816" width="11.33203125" style="103"/>
    <col min="2817" max="2817" width="3.6640625" style="103" customWidth="1"/>
    <col min="2818" max="2818" width="32.6640625" style="103" bestFit="1" customWidth="1"/>
    <col min="2819" max="2819" width="0" style="103" hidden="1" customWidth="1"/>
    <col min="2820" max="2820" width="18" style="103" customWidth="1"/>
    <col min="2821" max="2821" width="17.5546875" style="103" customWidth="1"/>
    <col min="2822" max="2822" width="14.88671875" style="103" customWidth="1"/>
    <col min="2823" max="2824" width="17.88671875" style="103" customWidth="1"/>
    <col min="2825" max="2825" width="16.33203125" style="103" customWidth="1"/>
    <col min="2826" max="2829" width="16.44140625" style="103" customWidth="1"/>
    <col min="2830" max="3072" width="11.33203125" style="103"/>
    <col min="3073" max="3073" width="3.6640625" style="103" customWidth="1"/>
    <col min="3074" max="3074" width="32.6640625" style="103" bestFit="1" customWidth="1"/>
    <col min="3075" max="3075" width="0" style="103" hidden="1" customWidth="1"/>
    <col min="3076" max="3076" width="18" style="103" customWidth="1"/>
    <col min="3077" max="3077" width="17.5546875" style="103" customWidth="1"/>
    <col min="3078" max="3078" width="14.88671875" style="103" customWidth="1"/>
    <col min="3079" max="3080" width="17.88671875" style="103" customWidth="1"/>
    <col min="3081" max="3081" width="16.33203125" style="103" customWidth="1"/>
    <col min="3082" max="3085" width="16.44140625" style="103" customWidth="1"/>
    <col min="3086" max="3328" width="11.33203125" style="103"/>
    <col min="3329" max="3329" width="3.6640625" style="103" customWidth="1"/>
    <col min="3330" max="3330" width="32.6640625" style="103" bestFit="1" customWidth="1"/>
    <col min="3331" max="3331" width="0" style="103" hidden="1" customWidth="1"/>
    <col min="3332" max="3332" width="18" style="103" customWidth="1"/>
    <col min="3333" max="3333" width="17.5546875" style="103" customWidth="1"/>
    <col min="3334" max="3334" width="14.88671875" style="103" customWidth="1"/>
    <col min="3335" max="3336" width="17.88671875" style="103" customWidth="1"/>
    <col min="3337" max="3337" width="16.33203125" style="103" customWidth="1"/>
    <col min="3338" max="3341" width="16.44140625" style="103" customWidth="1"/>
    <col min="3342" max="3584" width="11.33203125" style="103"/>
    <col min="3585" max="3585" width="3.6640625" style="103" customWidth="1"/>
    <col min="3586" max="3586" width="32.6640625" style="103" bestFit="1" customWidth="1"/>
    <col min="3587" max="3587" width="0" style="103" hidden="1" customWidth="1"/>
    <col min="3588" max="3588" width="18" style="103" customWidth="1"/>
    <col min="3589" max="3589" width="17.5546875" style="103" customWidth="1"/>
    <col min="3590" max="3590" width="14.88671875" style="103" customWidth="1"/>
    <col min="3591" max="3592" width="17.88671875" style="103" customWidth="1"/>
    <col min="3593" max="3593" width="16.33203125" style="103" customWidth="1"/>
    <col min="3594" max="3597" width="16.44140625" style="103" customWidth="1"/>
    <col min="3598" max="3840" width="11.33203125" style="103"/>
    <col min="3841" max="3841" width="3.6640625" style="103" customWidth="1"/>
    <col min="3842" max="3842" width="32.6640625" style="103" bestFit="1" customWidth="1"/>
    <col min="3843" max="3843" width="0" style="103" hidden="1" customWidth="1"/>
    <col min="3844" max="3844" width="18" style="103" customWidth="1"/>
    <col min="3845" max="3845" width="17.5546875" style="103" customWidth="1"/>
    <col min="3846" max="3846" width="14.88671875" style="103" customWidth="1"/>
    <col min="3847" max="3848" width="17.88671875" style="103" customWidth="1"/>
    <col min="3849" max="3849" width="16.33203125" style="103" customWidth="1"/>
    <col min="3850" max="3853" width="16.44140625" style="103" customWidth="1"/>
    <col min="3854" max="4096" width="11.33203125" style="103"/>
    <col min="4097" max="4097" width="3.6640625" style="103" customWidth="1"/>
    <col min="4098" max="4098" width="32.6640625" style="103" bestFit="1" customWidth="1"/>
    <col min="4099" max="4099" width="0" style="103" hidden="1" customWidth="1"/>
    <col min="4100" max="4100" width="18" style="103" customWidth="1"/>
    <col min="4101" max="4101" width="17.5546875" style="103" customWidth="1"/>
    <col min="4102" max="4102" width="14.88671875" style="103" customWidth="1"/>
    <col min="4103" max="4104" width="17.88671875" style="103" customWidth="1"/>
    <col min="4105" max="4105" width="16.33203125" style="103" customWidth="1"/>
    <col min="4106" max="4109" width="16.44140625" style="103" customWidth="1"/>
    <col min="4110" max="4352" width="11.33203125" style="103"/>
    <col min="4353" max="4353" width="3.6640625" style="103" customWidth="1"/>
    <col min="4354" max="4354" width="32.6640625" style="103" bestFit="1" customWidth="1"/>
    <col min="4355" max="4355" width="0" style="103" hidden="1" customWidth="1"/>
    <col min="4356" max="4356" width="18" style="103" customWidth="1"/>
    <col min="4357" max="4357" width="17.5546875" style="103" customWidth="1"/>
    <col min="4358" max="4358" width="14.88671875" style="103" customWidth="1"/>
    <col min="4359" max="4360" width="17.88671875" style="103" customWidth="1"/>
    <col min="4361" max="4361" width="16.33203125" style="103" customWidth="1"/>
    <col min="4362" max="4365" width="16.44140625" style="103" customWidth="1"/>
    <col min="4366" max="4608" width="11.33203125" style="103"/>
    <col min="4609" max="4609" width="3.6640625" style="103" customWidth="1"/>
    <col min="4610" max="4610" width="32.6640625" style="103" bestFit="1" customWidth="1"/>
    <col min="4611" max="4611" width="0" style="103" hidden="1" customWidth="1"/>
    <col min="4612" max="4612" width="18" style="103" customWidth="1"/>
    <col min="4613" max="4613" width="17.5546875" style="103" customWidth="1"/>
    <col min="4614" max="4614" width="14.88671875" style="103" customWidth="1"/>
    <col min="4615" max="4616" width="17.88671875" style="103" customWidth="1"/>
    <col min="4617" max="4617" width="16.33203125" style="103" customWidth="1"/>
    <col min="4618" max="4621" width="16.44140625" style="103" customWidth="1"/>
    <col min="4622" max="4864" width="11.33203125" style="103"/>
    <col min="4865" max="4865" width="3.6640625" style="103" customWidth="1"/>
    <col min="4866" max="4866" width="32.6640625" style="103" bestFit="1" customWidth="1"/>
    <col min="4867" max="4867" width="0" style="103" hidden="1" customWidth="1"/>
    <col min="4868" max="4868" width="18" style="103" customWidth="1"/>
    <col min="4869" max="4869" width="17.5546875" style="103" customWidth="1"/>
    <col min="4870" max="4870" width="14.88671875" style="103" customWidth="1"/>
    <col min="4871" max="4872" width="17.88671875" style="103" customWidth="1"/>
    <col min="4873" max="4873" width="16.33203125" style="103" customWidth="1"/>
    <col min="4874" max="4877" width="16.44140625" style="103" customWidth="1"/>
    <col min="4878" max="5120" width="11.33203125" style="103"/>
    <col min="5121" max="5121" width="3.6640625" style="103" customWidth="1"/>
    <col min="5122" max="5122" width="32.6640625" style="103" bestFit="1" customWidth="1"/>
    <col min="5123" max="5123" width="0" style="103" hidden="1" customWidth="1"/>
    <col min="5124" max="5124" width="18" style="103" customWidth="1"/>
    <col min="5125" max="5125" width="17.5546875" style="103" customWidth="1"/>
    <col min="5126" max="5126" width="14.88671875" style="103" customWidth="1"/>
    <col min="5127" max="5128" width="17.88671875" style="103" customWidth="1"/>
    <col min="5129" max="5129" width="16.33203125" style="103" customWidth="1"/>
    <col min="5130" max="5133" width="16.44140625" style="103" customWidth="1"/>
    <col min="5134" max="5376" width="11.33203125" style="103"/>
    <col min="5377" max="5377" width="3.6640625" style="103" customWidth="1"/>
    <col min="5378" max="5378" width="32.6640625" style="103" bestFit="1" customWidth="1"/>
    <col min="5379" max="5379" width="0" style="103" hidden="1" customWidth="1"/>
    <col min="5380" max="5380" width="18" style="103" customWidth="1"/>
    <col min="5381" max="5381" width="17.5546875" style="103" customWidth="1"/>
    <col min="5382" max="5382" width="14.88671875" style="103" customWidth="1"/>
    <col min="5383" max="5384" width="17.88671875" style="103" customWidth="1"/>
    <col min="5385" max="5385" width="16.33203125" style="103" customWidth="1"/>
    <col min="5386" max="5389" width="16.44140625" style="103" customWidth="1"/>
    <col min="5390" max="5632" width="11.33203125" style="103"/>
    <col min="5633" max="5633" width="3.6640625" style="103" customWidth="1"/>
    <col min="5634" max="5634" width="32.6640625" style="103" bestFit="1" customWidth="1"/>
    <col min="5635" max="5635" width="0" style="103" hidden="1" customWidth="1"/>
    <col min="5636" max="5636" width="18" style="103" customWidth="1"/>
    <col min="5637" max="5637" width="17.5546875" style="103" customWidth="1"/>
    <col min="5638" max="5638" width="14.88671875" style="103" customWidth="1"/>
    <col min="5639" max="5640" width="17.88671875" style="103" customWidth="1"/>
    <col min="5641" max="5641" width="16.33203125" style="103" customWidth="1"/>
    <col min="5642" max="5645" width="16.44140625" style="103" customWidth="1"/>
    <col min="5646" max="5888" width="11.33203125" style="103"/>
    <col min="5889" max="5889" width="3.6640625" style="103" customWidth="1"/>
    <col min="5890" max="5890" width="32.6640625" style="103" bestFit="1" customWidth="1"/>
    <col min="5891" max="5891" width="0" style="103" hidden="1" customWidth="1"/>
    <col min="5892" max="5892" width="18" style="103" customWidth="1"/>
    <col min="5893" max="5893" width="17.5546875" style="103" customWidth="1"/>
    <col min="5894" max="5894" width="14.88671875" style="103" customWidth="1"/>
    <col min="5895" max="5896" width="17.88671875" style="103" customWidth="1"/>
    <col min="5897" max="5897" width="16.33203125" style="103" customWidth="1"/>
    <col min="5898" max="5901" width="16.44140625" style="103" customWidth="1"/>
    <col min="5902" max="6144" width="11.33203125" style="103"/>
    <col min="6145" max="6145" width="3.6640625" style="103" customWidth="1"/>
    <col min="6146" max="6146" width="32.6640625" style="103" bestFit="1" customWidth="1"/>
    <col min="6147" max="6147" width="0" style="103" hidden="1" customWidth="1"/>
    <col min="6148" max="6148" width="18" style="103" customWidth="1"/>
    <col min="6149" max="6149" width="17.5546875" style="103" customWidth="1"/>
    <col min="6150" max="6150" width="14.88671875" style="103" customWidth="1"/>
    <col min="6151" max="6152" width="17.88671875" style="103" customWidth="1"/>
    <col min="6153" max="6153" width="16.33203125" style="103" customWidth="1"/>
    <col min="6154" max="6157" width="16.44140625" style="103" customWidth="1"/>
    <col min="6158" max="6400" width="11.33203125" style="103"/>
    <col min="6401" max="6401" width="3.6640625" style="103" customWidth="1"/>
    <col min="6402" max="6402" width="32.6640625" style="103" bestFit="1" customWidth="1"/>
    <col min="6403" max="6403" width="0" style="103" hidden="1" customWidth="1"/>
    <col min="6404" max="6404" width="18" style="103" customWidth="1"/>
    <col min="6405" max="6405" width="17.5546875" style="103" customWidth="1"/>
    <col min="6406" max="6406" width="14.88671875" style="103" customWidth="1"/>
    <col min="6407" max="6408" width="17.88671875" style="103" customWidth="1"/>
    <col min="6409" max="6409" width="16.33203125" style="103" customWidth="1"/>
    <col min="6410" max="6413" width="16.44140625" style="103" customWidth="1"/>
    <col min="6414" max="6656" width="11.33203125" style="103"/>
    <col min="6657" max="6657" width="3.6640625" style="103" customWidth="1"/>
    <col min="6658" max="6658" width="32.6640625" style="103" bestFit="1" customWidth="1"/>
    <col min="6659" max="6659" width="0" style="103" hidden="1" customWidth="1"/>
    <col min="6660" max="6660" width="18" style="103" customWidth="1"/>
    <col min="6661" max="6661" width="17.5546875" style="103" customWidth="1"/>
    <col min="6662" max="6662" width="14.88671875" style="103" customWidth="1"/>
    <col min="6663" max="6664" width="17.88671875" style="103" customWidth="1"/>
    <col min="6665" max="6665" width="16.33203125" style="103" customWidth="1"/>
    <col min="6666" max="6669" width="16.44140625" style="103" customWidth="1"/>
    <col min="6670" max="6912" width="11.33203125" style="103"/>
    <col min="6913" max="6913" width="3.6640625" style="103" customWidth="1"/>
    <col min="6914" max="6914" width="32.6640625" style="103" bestFit="1" customWidth="1"/>
    <col min="6915" max="6915" width="0" style="103" hidden="1" customWidth="1"/>
    <col min="6916" max="6916" width="18" style="103" customWidth="1"/>
    <col min="6917" max="6917" width="17.5546875" style="103" customWidth="1"/>
    <col min="6918" max="6918" width="14.88671875" style="103" customWidth="1"/>
    <col min="6919" max="6920" width="17.88671875" style="103" customWidth="1"/>
    <col min="6921" max="6921" width="16.33203125" style="103" customWidth="1"/>
    <col min="6922" max="6925" width="16.44140625" style="103" customWidth="1"/>
    <col min="6926" max="7168" width="11.33203125" style="103"/>
    <col min="7169" max="7169" width="3.6640625" style="103" customWidth="1"/>
    <col min="7170" max="7170" width="32.6640625" style="103" bestFit="1" customWidth="1"/>
    <col min="7171" max="7171" width="0" style="103" hidden="1" customWidth="1"/>
    <col min="7172" max="7172" width="18" style="103" customWidth="1"/>
    <col min="7173" max="7173" width="17.5546875" style="103" customWidth="1"/>
    <col min="7174" max="7174" width="14.88671875" style="103" customWidth="1"/>
    <col min="7175" max="7176" width="17.88671875" style="103" customWidth="1"/>
    <col min="7177" max="7177" width="16.33203125" style="103" customWidth="1"/>
    <col min="7178" max="7181" width="16.44140625" style="103" customWidth="1"/>
    <col min="7182" max="7424" width="11.33203125" style="103"/>
    <col min="7425" max="7425" width="3.6640625" style="103" customWidth="1"/>
    <col min="7426" max="7426" width="32.6640625" style="103" bestFit="1" customWidth="1"/>
    <col min="7427" max="7427" width="0" style="103" hidden="1" customWidth="1"/>
    <col min="7428" max="7428" width="18" style="103" customWidth="1"/>
    <col min="7429" max="7429" width="17.5546875" style="103" customWidth="1"/>
    <col min="7430" max="7430" width="14.88671875" style="103" customWidth="1"/>
    <col min="7431" max="7432" width="17.88671875" style="103" customWidth="1"/>
    <col min="7433" max="7433" width="16.33203125" style="103" customWidth="1"/>
    <col min="7434" max="7437" width="16.44140625" style="103" customWidth="1"/>
    <col min="7438" max="7680" width="11.33203125" style="103"/>
    <col min="7681" max="7681" width="3.6640625" style="103" customWidth="1"/>
    <col min="7682" max="7682" width="32.6640625" style="103" bestFit="1" customWidth="1"/>
    <col min="7683" max="7683" width="0" style="103" hidden="1" customWidth="1"/>
    <col min="7684" max="7684" width="18" style="103" customWidth="1"/>
    <col min="7685" max="7685" width="17.5546875" style="103" customWidth="1"/>
    <col min="7686" max="7686" width="14.88671875" style="103" customWidth="1"/>
    <col min="7687" max="7688" width="17.88671875" style="103" customWidth="1"/>
    <col min="7689" max="7689" width="16.33203125" style="103" customWidth="1"/>
    <col min="7690" max="7693" width="16.44140625" style="103" customWidth="1"/>
    <col min="7694" max="7936" width="11.33203125" style="103"/>
    <col min="7937" max="7937" width="3.6640625" style="103" customWidth="1"/>
    <col min="7938" max="7938" width="32.6640625" style="103" bestFit="1" customWidth="1"/>
    <col min="7939" max="7939" width="0" style="103" hidden="1" customWidth="1"/>
    <col min="7940" max="7940" width="18" style="103" customWidth="1"/>
    <col min="7941" max="7941" width="17.5546875" style="103" customWidth="1"/>
    <col min="7942" max="7942" width="14.88671875" style="103" customWidth="1"/>
    <col min="7943" max="7944" width="17.88671875" style="103" customWidth="1"/>
    <col min="7945" max="7945" width="16.33203125" style="103" customWidth="1"/>
    <col min="7946" max="7949" width="16.44140625" style="103" customWidth="1"/>
    <col min="7950" max="8192" width="11.33203125" style="103"/>
    <col min="8193" max="8193" width="3.6640625" style="103" customWidth="1"/>
    <col min="8194" max="8194" width="32.6640625" style="103" bestFit="1" customWidth="1"/>
    <col min="8195" max="8195" width="0" style="103" hidden="1" customWidth="1"/>
    <col min="8196" max="8196" width="18" style="103" customWidth="1"/>
    <col min="8197" max="8197" width="17.5546875" style="103" customWidth="1"/>
    <col min="8198" max="8198" width="14.88671875" style="103" customWidth="1"/>
    <col min="8199" max="8200" width="17.88671875" style="103" customWidth="1"/>
    <col min="8201" max="8201" width="16.33203125" style="103" customWidth="1"/>
    <col min="8202" max="8205" width="16.44140625" style="103" customWidth="1"/>
    <col min="8206" max="8448" width="11.33203125" style="103"/>
    <col min="8449" max="8449" width="3.6640625" style="103" customWidth="1"/>
    <col min="8450" max="8450" width="32.6640625" style="103" bestFit="1" customWidth="1"/>
    <col min="8451" max="8451" width="0" style="103" hidden="1" customWidth="1"/>
    <col min="8452" max="8452" width="18" style="103" customWidth="1"/>
    <col min="8453" max="8453" width="17.5546875" style="103" customWidth="1"/>
    <col min="8454" max="8454" width="14.88671875" style="103" customWidth="1"/>
    <col min="8455" max="8456" width="17.88671875" style="103" customWidth="1"/>
    <col min="8457" max="8457" width="16.33203125" style="103" customWidth="1"/>
    <col min="8458" max="8461" width="16.44140625" style="103" customWidth="1"/>
    <col min="8462" max="8704" width="11.33203125" style="103"/>
    <col min="8705" max="8705" width="3.6640625" style="103" customWidth="1"/>
    <col min="8706" max="8706" width="32.6640625" style="103" bestFit="1" customWidth="1"/>
    <col min="8707" max="8707" width="0" style="103" hidden="1" customWidth="1"/>
    <col min="8708" max="8708" width="18" style="103" customWidth="1"/>
    <col min="8709" max="8709" width="17.5546875" style="103" customWidth="1"/>
    <col min="8710" max="8710" width="14.88671875" style="103" customWidth="1"/>
    <col min="8711" max="8712" width="17.88671875" style="103" customWidth="1"/>
    <col min="8713" max="8713" width="16.33203125" style="103" customWidth="1"/>
    <col min="8714" max="8717" width="16.44140625" style="103" customWidth="1"/>
    <col min="8718" max="8960" width="11.33203125" style="103"/>
    <col min="8961" max="8961" width="3.6640625" style="103" customWidth="1"/>
    <col min="8962" max="8962" width="32.6640625" style="103" bestFit="1" customWidth="1"/>
    <col min="8963" max="8963" width="0" style="103" hidden="1" customWidth="1"/>
    <col min="8964" max="8964" width="18" style="103" customWidth="1"/>
    <col min="8965" max="8965" width="17.5546875" style="103" customWidth="1"/>
    <col min="8966" max="8966" width="14.88671875" style="103" customWidth="1"/>
    <col min="8967" max="8968" width="17.88671875" style="103" customWidth="1"/>
    <col min="8969" max="8969" width="16.33203125" style="103" customWidth="1"/>
    <col min="8970" max="8973" width="16.44140625" style="103" customWidth="1"/>
    <col min="8974" max="9216" width="11.33203125" style="103"/>
    <col min="9217" max="9217" width="3.6640625" style="103" customWidth="1"/>
    <col min="9218" max="9218" width="32.6640625" style="103" bestFit="1" customWidth="1"/>
    <col min="9219" max="9219" width="0" style="103" hidden="1" customWidth="1"/>
    <col min="9220" max="9220" width="18" style="103" customWidth="1"/>
    <col min="9221" max="9221" width="17.5546875" style="103" customWidth="1"/>
    <col min="9222" max="9222" width="14.88671875" style="103" customWidth="1"/>
    <col min="9223" max="9224" width="17.88671875" style="103" customWidth="1"/>
    <col min="9225" max="9225" width="16.33203125" style="103" customWidth="1"/>
    <col min="9226" max="9229" width="16.44140625" style="103" customWidth="1"/>
    <col min="9230" max="9472" width="11.33203125" style="103"/>
    <col min="9473" max="9473" width="3.6640625" style="103" customWidth="1"/>
    <col min="9474" max="9474" width="32.6640625" style="103" bestFit="1" customWidth="1"/>
    <col min="9475" max="9475" width="0" style="103" hidden="1" customWidth="1"/>
    <col min="9476" max="9476" width="18" style="103" customWidth="1"/>
    <col min="9477" max="9477" width="17.5546875" style="103" customWidth="1"/>
    <col min="9478" max="9478" width="14.88671875" style="103" customWidth="1"/>
    <col min="9479" max="9480" width="17.88671875" style="103" customWidth="1"/>
    <col min="9481" max="9481" width="16.33203125" style="103" customWidth="1"/>
    <col min="9482" max="9485" width="16.44140625" style="103" customWidth="1"/>
    <col min="9486" max="9728" width="11.33203125" style="103"/>
    <col min="9729" max="9729" width="3.6640625" style="103" customWidth="1"/>
    <col min="9730" max="9730" width="32.6640625" style="103" bestFit="1" customWidth="1"/>
    <col min="9731" max="9731" width="0" style="103" hidden="1" customWidth="1"/>
    <col min="9732" max="9732" width="18" style="103" customWidth="1"/>
    <col min="9733" max="9733" width="17.5546875" style="103" customWidth="1"/>
    <col min="9734" max="9734" width="14.88671875" style="103" customWidth="1"/>
    <col min="9735" max="9736" width="17.88671875" style="103" customWidth="1"/>
    <col min="9737" max="9737" width="16.33203125" style="103" customWidth="1"/>
    <col min="9738" max="9741" width="16.44140625" style="103" customWidth="1"/>
    <col min="9742" max="9984" width="11.33203125" style="103"/>
    <col min="9985" max="9985" width="3.6640625" style="103" customWidth="1"/>
    <col min="9986" max="9986" width="32.6640625" style="103" bestFit="1" customWidth="1"/>
    <col min="9987" max="9987" width="0" style="103" hidden="1" customWidth="1"/>
    <col min="9988" max="9988" width="18" style="103" customWidth="1"/>
    <col min="9989" max="9989" width="17.5546875" style="103" customWidth="1"/>
    <col min="9990" max="9990" width="14.88671875" style="103" customWidth="1"/>
    <col min="9991" max="9992" width="17.88671875" style="103" customWidth="1"/>
    <col min="9993" max="9993" width="16.33203125" style="103" customWidth="1"/>
    <col min="9994" max="9997" width="16.44140625" style="103" customWidth="1"/>
    <col min="9998" max="10240" width="11.33203125" style="103"/>
    <col min="10241" max="10241" width="3.6640625" style="103" customWidth="1"/>
    <col min="10242" max="10242" width="32.6640625" style="103" bestFit="1" customWidth="1"/>
    <col min="10243" max="10243" width="0" style="103" hidden="1" customWidth="1"/>
    <col min="10244" max="10244" width="18" style="103" customWidth="1"/>
    <col min="10245" max="10245" width="17.5546875" style="103" customWidth="1"/>
    <col min="10246" max="10246" width="14.88671875" style="103" customWidth="1"/>
    <col min="10247" max="10248" width="17.88671875" style="103" customWidth="1"/>
    <col min="10249" max="10249" width="16.33203125" style="103" customWidth="1"/>
    <col min="10250" max="10253" width="16.44140625" style="103" customWidth="1"/>
    <col min="10254" max="10496" width="11.33203125" style="103"/>
    <col min="10497" max="10497" width="3.6640625" style="103" customWidth="1"/>
    <col min="10498" max="10498" width="32.6640625" style="103" bestFit="1" customWidth="1"/>
    <col min="10499" max="10499" width="0" style="103" hidden="1" customWidth="1"/>
    <col min="10500" max="10500" width="18" style="103" customWidth="1"/>
    <col min="10501" max="10501" width="17.5546875" style="103" customWidth="1"/>
    <col min="10502" max="10502" width="14.88671875" style="103" customWidth="1"/>
    <col min="10503" max="10504" width="17.88671875" style="103" customWidth="1"/>
    <col min="10505" max="10505" width="16.33203125" style="103" customWidth="1"/>
    <col min="10506" max="10509" width="16.44140625" style="103" customWidth="1"/>
    <col min="10510" max="10752" width="11.33203125" style="103"/>
    <col min="10753" max="10753" width="3.6640625" style="103" customWidth="1"/>
    <col min="10754" max="10754" width="32.6640625" style="103" bestFit="1" customWidth="1"/>
    <col min="10755" max="10755" width="0" style="103" hidden="1" customWidth="1"/>
    <col min="10756" max="10756" width="18" style="103" customWidth="1"/>
    <col min="10757" max="10757" width="17.5546875" style="103" customWidth="1"/>
    <col min="10758" max="10758" width="14.88671875" style="103" customWidth="1"/>
    <col min="10759" max="10760" width="17.88671875" style="103" customWidth="1"/>
    <col min="10761" max="10761" width="16.33203125" style="103" customWidth="1"/>
    <col min="10762" max="10765" width="16.44140625" style="103" customWidth="1"/>
    <col min="10766" max="11008" width="11.33203125" style="103"/>
    <col min="11009" max="11009" width="3.6640625" style="103" customWidth="1"/>
    <col min="11010" max="11010" width="32.6640625" style="103" bestFit="1" customWidth="1"/>
    <col min="11011" max="11011" width="0" style="103" hidden="1" customWidth="1"/>
    <col min="11012" max="11012" width="18" style="103" customWidth="1"/>
    <col min="11013" max="11013" width="17.5546875" style="103" customWidth="1"/>
    <col min="11014" max="11014" width="14.88671875" style="103" customWidth="1"/>
    <col min="11015" max="11016" width="17.88671875" style="103" customWidth="1"/>
    <col min="11017" max="11017" width="16.33203125" style="103" customWidth="1"/>
    <col min="11018" max="11021" width="16.44140625" style="103" customWidth="1"/>
    <col min="11022" max="11264" width="11.33203125" style="103"/>
    <col min="11265" max="11265" width="3.6640625" style="103" customWidth="1"/>
    <col min="11266" max="11266" width="32.6640625" style="103" bestFit="1" customWidth="1"/>
    <col min="11267" max="11267" width="0" style="103" hidden="1" customWidth="1"/>
    <col min="11268" max="11268" width="18" style="103" customWidth="1"/>
    <col min="11269" max="11269" width="17.5546875" style="103" customWidth="1"/>
    <col min="11270" max="11270" width="14.88671875" style="103" customWidth="1"/>
    <col min="11271" max="11272" width="17.88671875" style="103" customWidth="1"/>
    <col min="11273" max="11273" width="16.33203125" style="103" customWidth="1"/>
    <col min="11274" max="11277" width="16.44140625" style="103" customWidth="1"/>
    <col min="11278" max="11520" width="11.33203125" style="103"/>
    <col min="11521" max="11521" width="3.6640625" style="103" customWidth="1"/>
    <col min="11522" max="11522" width="32.6640625" style="103" bestFit="1" customWidth="1"/>
    <col min="11523" max="11523" width="0" style="103" hidden="1" customWidth="1"/>
    <col min="11524" max="11524" width="18" style="103" customWidth="1"/>
    <col min="11525" max="11525" width="17.5546875" style="103" customWidth="1"/>
    <col min="11526" max="11526" width="14.88671875" style="103" customWidth="1"/>
    <col min="11527" max="11528" width="17.88671875" style="103" customWidth="1"/>
    <col min="11529" max="11529" width="16.33203125" style="103" customWidth="1"/>
    <col min="11530" max="11533" width="16.44140625" style="103" customWidth="1"/>
    <col min="11534" max="11776" width="11.33203125" style="103"/>
    <col min="11777" max="11777" width="3.6640625" style="103" customWidth="1"/>
    <col min="11778" max="11778" width="32.6640625" style="103" bestFit="1" customWidth="1"/>
    <col min="11779" max="11779" width="0" style="103" hidden="1" customWidth="1"/>
    <col min="11780" max="11780" width="18" style="103" customWidth="1"/>
    <col min="11781" max="11781" width="17.5546875" style="103" customWidth="1"/>
    <col min="11782" max="11782" width="14.88671875" style="103" customWidth="1"/>
    <col min="11783" max="11784" width="17.88671875" style="103" customWidth="1"/>
    <col min="11785" max="11785" width="16.33203125" style="103" customWidth="1"/>
    <col min="11786" max="11789" width="16.44140625" style="103" customWidth="1"/>
    <col min="11790" max="12032" width="11.33203125" style="103"/>
    <col min="12033" max="12033" width="3.6640625" style="103" customWidth="1"/>
    <col min="12034" max="12034" width="32.6640625" style="103" bestFit="1" customWidth="1"/>
    <col min="12035" max="12035" width="0" style="103" hidden="1" customWidth="1"/>
    <col min="12036" max="12036" width="18" style="103" customWidth="1"/>
    <col min="12037" max="12037" width="17.5546875" style="103" customWidth="1"/>
    <col min="12038" max="12038" width="14.88671875" style="103" customWidth="1"/>
    <col min="12039" max="12040" width="17.88671875" style="103" customWidth="1"/>
    <col min="12041" max="12041" width="16.33203125" style="103" customWidth="1"/>
    <col min="12042" max="12045" width="16.44140625" style="103" customWidth="1"/>
    <col min="12046" max="12288" width="11.33203125" style="103"/>
    <col min="12289" max="12289" width="3.6640625" style="103" customWidth="1"/>
    <col min="12290" max="12290" width="32.6640625" style="103" bestFit="1" customWidth="1"/>
    <col min="12291" max="12291" width="0" style="103" hidden="1" customWidth="1"/>
    <col min="12292" max="12292" width="18" style="103" customWidth="1"/>
    <col min="12293" max="12293" width="17.5546875" style="103" customWidth="1"/>
    <col min="12294" max="12294" width="14.88671875" style="103" customWidth="1"/>
    <col min="12295" max="12296" width="17.88671875" style="103" customWidth="1"/>
    <col min="12297" max="12297" width="16.33203125" style="103" customWidth="1"/>
    <col min="12298" max="12301" width="16.44140625" style="103" customWidth="1"/>
    <col min="12302" max="12544" width="11.33203125" style="103"/>
    <col min="12545" max="12545" width="3.6640625" style="103" customWidth="1"/>
    <col min="12546" max="12546" width="32.6640625" style="103" bestFit="1" customWidth="1"/>
    <col min="12547" max="12547" width="0" style="103" hidden="1" customWidth="1"/>
    <col min="12548" max="12548" width="18" style="103" customWidth="1"/>
    <col min="12549" max="12549" width="17.5546875" style="103" customWidth="1"/>
    <col min="12550" max="12550" width="14.88671875" style="103" customWidth="1"/>
    <col min="12551" max="12552" width="17.88671875" style="103" customWidth="1"/>
    <col min="12553" max="12553" width="16.33203125" style="103" customWidth="1"/>
    <col min="12554" max="12557" width="16.44140625" style="103" customWidth="1"/>
    <col min="12558" max="12800" width="11.33203125" style="103"/>
    <col min="12801" max="12801" width="3.6640625" style="103" customWidth="1"/>
    <col min="12802" max="12802" width="32.6640625" style="103" bestFit="1" customWidth="1"/>
    <col min="12803" max="12803" width="0" style="103" hidden="1" customWidth="1"/>
    <col min="12804" max="12804" width="18" style="103" customWidth="1"/>
    <col min="12805" max="12805" width="17.5546875" style="103" customWidth="1"/>
    <col min="12806" max="12806" width="14.88671875" style="103" customWidth="1"/>
    <col min="12807" max="12808" width="17.88671875" style="103" customWidth="1"/>
    <col min="12809" max="12809" width="16.33203125" style="103" customWidth="1"/>
    <col min="12810" max="12813" width="16.44140625" style="103" customWidth="1"/>
    <col min="12814" max="13056" width="11.33203125" style="103"/>
    <col min="13057" max="13057" width="3.6640625" style="103" customWidth="1"/>
    <col min="13058" max="13058" width="32.6640625" style="103" bestFit="1" customWidth="1"/>
    <col min="13059" max="13059" width="0" style="103" hidden="1" customWidth="1"/>
    <col min="13060" max="13060" width="18" style="103" customWidth="1"/>
    <col min="13061" max="13061" width="17.5546875" style="103" customWidth="1"/>
    <col min="13062" max="13062" width="14.88671875" style="103" customWidth="1"/>
    <col min="13063" max="13064" width="17.88671875" style="103" customWidth="1"/>
    <col min="13065" max="13065" width="16.33203125" style="103" customWidth="1"/>
    <col min="13066" max="13069" width="16.44140625" style="103" customWidth="1"/>
    <col min="13070" max="13312" width="11.33203125" style="103"/>
    <col min="13313" max="13313" width="3.6640625" style="103" customWidth="1"/>
    <col min="13314" max="13314" width="32.6640625" style="103" bestFit="1" customWidth="1"/>
    <col min="13315" max="13315" width="0" style="103" hidden="1" customWidth="1"/>
    <col min="13316" max="13316" width="18" style="103" customWidth="1"/>
    <col min="13317" max="13317" width="17.5546875" style="103" customWidth="1"/>
    <col min="13318" max="13318" width="14.88671875" style="103" customWidth="1"/>
    <col min="13319" max="13320" width="17.88671875" style="103" customWidth="1"/>
    <col min="13321" max="13321" width="16.33203125" style="103" customWidth="1"/>
    <col min="13322" max="13325" width="16.44140625" style="103" customWidth="1"/>
    <col min="13326" max="13568" width="11.33203125" style="103"/>
    <col min="13569" max="13569" width="3.6640625" style="103" customWidth="1"/>
    <col min="13570" max="13570" width="32.6640625" style="103" bestFit="1" customWidth="1"/>
    <col min="13571" max="13571" width="0" style="103" hidden="1" customWidth="1"/>
    <col min="13572" max="13572" width="18" style="103" customWidth="1"/>
    <col min="13573" max="13573" width="17.5546875" style="103" customWidth="1"/>
    <col min="13574" max="13574" width="14.88671875" style="103" customWidth="1"/>
    <col min="13575" max="13576" width="17.88671875" style="103" customWidth="1"/>
    <col min="13577" max="13577" width="16.33203125" style="103" customWidth="1"/>
    <col min="13578" max="13581" width="16.44140625" style="103" customWidth="1"/>
    <col min="13582" max="13824" width="11.33203125" style="103"/>
    <col min="13825" max="13825" width="3.6640625" style="103" customWidth="1"/>
    <col min="13826" max="13826" width="32.6640625" style="103" bestFit="1" customWidth="1"/>
    <col min="13827" max="13827" width="0" style="103" hidden="1" customWidth="1"/>
    <col min="13828" max="13828" width="18" style="103" customWidth="1"/>
    <col min="13829" max="13829" width="17.5546875" style="103" customWidth="1"/>
    <col min="13830" max="13830" width="14.88671875" style="103" customWidth="1"/>
    <col min="13831" max="13832" width="17.88671875" style="103" customWidth="1"/>
    <col min="13833" max="13833" width="16.33203125" style="103" customWidth="1"/>
    <col min="13834" max="13837" width="16.44140625" style="103" customWidth="1"/>
    <col min="13838" max="14080" width="11.33203125" style="103"/>
    <col min="14081" max="14081" width="3.6640625" style="103" customWidth="1"/>
    <col min="14082" max="14082" width="32.6640625" style="103" bestFit="1" customWidth="1"/>
    <col min="14083" max="14083" width="0" style="103" hidden="1" customWidth="1"/>
    <col min="14084" max="14084" width="18" style="103" customWidth="1"/>
    <col min="14085" max="14085" width="17.5546875" style="103" customWidth="1"/>
    <col min="14086" max="14086" width="14.88671875" style="103" customWidth="1"/>
    <col min="14087" max="14088" width="17.88671875" style="103" customWidth="1"/>
    <col min="14089" max="14089" width="16.33203125" style="103" customWidth="1"/>
    <col min="14090" max="14093" width="16.44140625" style="103" customWidth="1"/>
    <col min="14094" max="14336" width="11.33203125" style="103"/>
    <col min="14337" max="14337" width="3.6640625" style="103" customWidth="1"/>
    <col min="14338" max="14338" width="32.6640625" style="103" bestFit="1" customWidth="1"/>
    <col min="14339" max="14339" width="0" style="103" hidden="1" customWidth="1"/>
    <col min="14340" max="14340" width="18" style="103" customWidth="1"/>
    <col min="14341" max="14341" width="17.5546875" style="103" customWidth="1"/>
    <col min="14342" max="14342" width="14.88671875" style="103" customWidth="1"/>
    <col min="14343" max="14344" width="17.88671875" style="103" customWidth="1"/>
    <col min="14345" max="14345" width="16.33203125" style="103" customWidth="1"/>
    <col min="14346" max="14349" width="16.44140625" style="103" customWidth="1"/>
    <col min="14350" max="14592" width="11.33203125" style="103"/>
    <col min="14593" max="14593" width="3.6640625" style="103" customWidth="1"/>
    <col min="14594" max="14594" width="32.6640625" style="103" bestFit="1" customWidth="1"/>
    <col min="14595" max="14595" width="0" style="103" hidden="1" customWidth="1"/>
    <col min="14596" max="14596" width="18" style="103" customWidth="1"/>
    <col min="14597" max="14597" width="17.5546875" style="103" customWidth="1"/>
    <col min="14598" max="14598" width="14.88671875" style="103" customWidth="1"/>
    <col min="14599" max="14600" width="17.88671875" style="103" customWidth="1"/>
    <col min="14601" max="14601" width="16.33203125" style="103" customWidth="1"/>
    <col min="14602" max="14605" width="16.44140625" style="103" customWidth="1"/>
    <col min="14606" max="14848" width="11.33203125" style="103"/>
    <col min="14849" max="14849" width="3.6640625" style="103" customWidth="1"/>
    <col min="14850" max="14850" width="32.6640625" style="103" bestFit="1" customWidth="1"/>
    <col min="14851" max="14851" width="0" style="103" hidden="1" customWidth="1"/>
    <col min="14852" max="14852" width="18" style="103" customWidth="1"/>
    <col min="14853" max="14853" width="17.5546875" style="103" customWidth="1"/>
    <col min="14854" max="14854" width="14.88671875" style="103" customWidth="1"/>
    <col min="14855" max="14856" width="17.88671875" style="103" customWidth="1"/>
    <col min="14857" max="14857" width="16.33203125" style="103" customWidth="1"/>
    <col min="14858" max="14861" width="16.44140625" style="103" customWidth="1"/>
    <col min="14862" max="15104" width="11.33203125" style="103"/>
    <col min="15105" max="15105" width="3.6640625" style="103" customWidth="1"/>
    <col min="15106" max="15106" width="32.6640625" style="103" bestFit="1" customWidth="1"/>
    <col min="15107" max="15107" width="0" style="103" hidden="1" customWidth="1"/>
    <col min="15108" max="15108" width="18" style="103" customWidth="1"/>
    <col min="15109" max="15109" width="17.5546875" style="103" customWidth="1"/>
    <col min="15110" max="15110" width="14.88671875" style="103" customWidth="1"/>
    <col min="15111" max="15112" width="17.88671875" style="103" customWidth="1"/>
    <col min="15113" max="15113" width="16.33203125" style="103" customWidth="1"/>
    <col min="15114" max="15117" width="16.44140625" style="103" customWidth="1"/>
    <col min="15118" max="15360" width="11.33203125" style="103"/>
    <col min="15361" max="15361" width="3.6640625" style="103" customWidth="1"/>
    <col min="15362" max="15362" width="32.6640625" style="103" bestFit="1" customWidth="1"/>
    <col min="15363" max="15363" width="0" style="103" hidden="1" customWidth="1"/>
    <col min="15364" max="15364" width="18" style="103" customWidth="1"/>
    <col min="15365" max="15365" width="17.5546875" style="103" customWidth="1"/>
    <col min="15366" max="15366" width="14.88671875" style="103" customWidth="1"/>
    <col min="15367" max="15368" width="17.88671875" style="103" customWidth="1"/>
    <col min="15369" max="15369" width="16.33203125" style="103" customWidth="1"/>
    <col min="15370" max="15373" width="16.44140625" style="103" customWidth="1"/>
    <col min="15374" max="15616" width="11.33203125" style="103"/>
    <col min="15617" max="15617" width="3.6640625" style="103" customWidth="1"/>
    <col min="15618" max="15618" width="32.6640625" style="103" bestFit="1" customWidth="1"/>
    <col min="15619" max="15619" width="0" style="103" hidden="1" customWidth="1"/>
    <col min="15620" max="15620" width="18" style="103" customWidth="1"/>
    <col min="15621" max="15621" width="17.5546875" style="103" customWidth="1"/>
    <col min="15622" max="15622" width="14.88671875" style="103" customWidth="1"/>
    <col min="15623" max="15624" width="17.88671875" style="103" customWidth="1"/>
    <col min="15625" max="15625" width="16.33203125" style="103" customWidth="1"/>
    <col min="15626" max="15629" width="16.44140625" style="103" customWidth="1"/>
    <col min="15630" max="15872" width="11.33203125" style="103"/>
    <col min="15873" max="15873" width="3.6640625" style="103" customWidth="1"/>
    <col min="15874" max="15874" width="32.6640625" style="103" bestFit="1" customWidth="1"/>
    <col min="15875" max="15875" width="0" style="103" hidden="1" customWidth="1"/>
    <col min="15876" max="15876" width="18" style="103" customWidth="1"/>
    <col min="15877" max="15877" width="17.5546875" style="103" customWidth="1"/>
    <col min="15878" max="15878" width="14.88671875" style="103" customWidth="1"/>
    <col min="15879" max="15880" width="17.88671875" style="103" customWidth="1"/>
    <col min="15881" max="15881" width="16.33203125" style="103" customWidth="1"/>
    <col min="15882" max="15885" width="16.44140625" style="103" customWidth="1"/>
    <col min="15886" max="16128" width="11.33203125" style="103"/>
    <col min="16129" max="16129" width="3.6640625" style="103" customWidth="1"/>
    <col min="16130" max="16130" width="32.6640625" style="103" bestFit="1" customWidth="1"/>
    <col min="16131" max="16131" width="0" style="103" hidden="1" customWidth="1"/>
    <col min="16132" max="16132" width="18" style="103" customWidth="1"/>
    <col min="16133" max="16133" width="17.5546875" style="103" customWidth="1"/>
    <col min="16134" max="16134" width="14.88671875" style="103" customWidth="1"/>
    <col min="16135" max="16136" width="17.88671875" style="103" customWidth="1"/>
    <col min="16137" max="16137" width="16.33203125" style="103" customWidth="1"/>
    <col min="16138" max="16141" width="16.44140625" style="103" customWidth="1"/>
    <col min="16142" max="16384" width="11.33203125" style="103"/>
  </cols>
  <sheetData>
    <row r="2" spans="1:14" ht="25.8" x14ac:dyDescent="0.5">
      <c r="A2" s="194"/>
      <c r="B2" s="195" t="s">
        <v>87</v>
      </c>
      <c r="C2" s="196"/>
      <c r="D2" s="196"/>
      <c r="E2" s="196"/>
    </row>
    <row r="3" spans="1:14" x14ac:dyDescent="0.3">
      <c r="A3" s="194"/>
      <c r="B3" s="194"/>
      <c r="C3" s="196"/>
      <c r="D3" s="196"/>
      <c r="E3" s="196"/>
    </row>
    <row r="4" spans="1:14" x14ac:dyDescent="0.3">
      <c r="A4" s="194"/>
      <c r="B4" s="197"/>
      <c r="C4" s="199">
        <v>2009</v>
      </c>
      <c r="D4" s="199">
        <v>2010</v>
      </c>
      <c r="E4" s="199">
        <v>2011</v>
      </c>
      <c r="F4" s="199">
        <v>2012</v>
      </c>
      <c r="G4" s="199">
        <v>2013</v>
      </c>
      <c r="H4" s="199">
        <v>2014</v>
      </c>
      <c r="I4" s="199">
        <v>2015</v>
      </c>
      <c r="J4" s="199">
        <v>2016</v>
      </c>
      <c r="K4" s="199">
        <v>2017</v>
      </c>
      <c r="L4" s="199">
        <v>2018</v>
      </c>
      <c r="M4" s="199">
        <v>2019</v>
      </c>
      <c r="N4" s="199">
        <v>2020</v>
      </c>
    </row>
    <row r="5" spans="1:14" x14ac:dyDescent="0.3">
      <c r="A5" s="194"/>
      <c r="B5" s="200" t="s">
        <v>88</v>
      </c>
      <c r="C5" s="198"/>
      <c r="D5" s="198"/>
      <c r="E5" s="198"/>
      <c r="F5" s="147"/>
      <c r="G5" s="147"/>
      <c r="H5" s="147"/>
      <c r="I5" s="147"/>
      <c r="J5" s="147"/>
      <c r="K5" s="147"/>
      <c r="L5" s="147"/>
      <c r="M5" s="147"/>
      <c r="N5" s="147"/>
    </row>
    <row r="6" spans="1:14" x14ac:dyDescent="0.3">
      <c r="A6" s="194"/>
      <c r="B6" s="197" t="s">
        <v>89</v>
      </c>
      <c r="C6" s="186"/>
      <c r="D6" s="186"/>
      <c r="E6" s="186"/>
      <c r="F6" s="186">
        <v>1810.6298289199765</v>
      </c>
      <c r="G6" s="186">
        <v>4426.8119460715398</v>
      </c>
      <c r="H6" s="186">
        <v>5879.641722106071</v>
      </c>
      <c r="I6" s="186">
        <v>0</v>
      </c>
      <c r="J6" s="186">
        <v>0</v>
      </c>
      <c r="K6" s="186">
        <v>0</v>
      </c>
      <c r="L6" s="186">
        <v>0</v>
      </c>
      <c r="M6" s="186">
        <v>0</v>
      </c>
      <c r="N6" s="186">
        <v>0</v>
      </c>
    </row>
    <row r="7" spans="1:14" x14ac:dyDescent="0.3">
      <c r="A7" s="194"/>
      <c r="B7" s="197" t="s">
        <v>90</v>
      </c>
      <c r="C7" s="186">
        <v>0</v>
      </c>
      <c r="D7" s="186">
        <v>0</v>
      </c>
      <c r="E7" s="186">
        <v>0</v>
      </c>
      <c r="F7" s="186">
        <v>3806.3254909090906</v>
      </c>
      <c r="G7" s="186">
        <v>9422.770215272727</v>
      </c>
      <c r="H7" s="186">
        <v>12522.265761687271</v>
      </c>
      <c r="I7" s="186">
        <v>7476.48</v>
      </c>
      <c r="J7" s="186">
        <v>10805.86</v>
      </c>
      <c r="K7" s="186">
        <v>16383.240000000002</v>
      </c>
      <c r="L7" s="186">
        <v>16699.000000000007</v>
      </c>
      <c r="M7" s="186">
        <v>16541.120000000003</v>
      </c>
      <c r="N7" s="186">
        <v>16541.120000000003</v>
      </c>
    </row>
    <row r="8" spans="1:14" x14ac:dyDescent="0.3">
      <c r="A8" s="194"/>
      <c r="B8" s="197" t="s">
        <v>85</v>
      </c>
      <c r="C8" s="186">
        <v>0</v>
      </c>
      <c r="D8" s="186">
        <v>0</v>
      </c>
      <c r="E8" s="186">
        <v>0</v>
      </c>
      <c r="F8" s="186">
        <v>-3806.3254909090906</v>
      </c>
      <c r="G8" s="186">
        <v>-9422.770215272727</v>
      </c>
      <c r="H8" s="186">
        <v>-12522.265761687271</v>
      </c>
      <c r="I8" s="186">
        <v>-15420.793337115927</v>
      </c>
      <c r="J8" s="186">
        <v>-22911.196815601197</v>
      </c>
      <c r="K8" s="186">
        <v>-27640.751070353101</v>
      </c>
      <c r="L8" s="186">
        <v>-25903.189384724861</v>
      </c>
      <c r="M8" s="186">
        <v>-24304.632633946872</v>
      </c>
      <c r="N8" s="186">
        <v>-22360.262023231124</v>
      </c>
    </row>
    <row r="9" spans="1:14" x14ac:dyDescent="0.3">
      <c r="A9" s="194"/>
      <c r="B9" s="197" t="s">
        <v>91</v>
      </c>
      <c r="C9" s="189">
        <v>0</v>
      </c>
      <c r="D9" s="189">
        <v>0</v>
      </c>
      <c r="E9" s="189">
        <v>0</v>
      </c>
      <c r="F9" s="189">
        <v>1810.6298289199763</v>
      </c>
      <c r="G9" s="189">
        <v>4426.8119460715407</v>
      </c>
      <c r="H9" s="189">
        <v>5879.6417221060728</v>
      </c>
      <c r="I9" s="189">
        <v>-7944.3133371159274</v>
      </c>
      <c r="J9" s="189">
        <v>-12105.336815601197</v>
      </c>
      <c r="K9" s="189">
        <v>-11257.511070353099</v>
      </c>
      <c r="L9" s="189">
        <v>-9204.1893847248539</v>
      </c>
      <c r="M9" s="189">
        <v>-7763.5126339468698</v>
      </c>
      <c r="N9" s="189">
        <v>-5819.1420232311211</v>
      </c>
    </row>
    <row r="10" spans="1:14" x14ac:dyDescent="0.3">
      <c r="A10" s="194"/>
      <c r="B10" s="197" t="s">
        <v>92</v>
      </c>
      <c r="C10" s="201">
        <v>0.31</v>
      </c>
      <c r="D10" s="201">
        <v>0.31</v>
      </c>
      <c r="E10" s="201">
        <v>0.28249999999999997</v>
      </c>
      <c r="F10" s="201">
        <v>0.26500000000000001</v>
      </c>
      <c r="G10" s="201">
        <v>0.26500000000000001</v>
      </c>
      <c r="H10" s="201">
        <v>0.26500000000000001</v>
      </c>
      <c r="I10" s="201">
        <v>0.26500000000000001</v>
      </c>
      <c r="J10" s="201">
        <v>0.26500000000000001</v>
      </c>
      <c r="K10" s="201">
        <v>0.26500000000000001</v>
      </c>
      <c r="L10" s="201">
        <v>0.26500000000000001</v>
      </c>
      <c r="M10" s="201">
        <v>0.26500000000000001</v>
      </c>
      <c r="N10" s="201">
        <v>0.26500000000000001</v>
      </c>
    </row>
    <row r="11" spans="1:14" x14ac:dyDescent="0.3">
      <c r="A11" s="194"/>
      <c r="B11" s="197" t="s">
        <v>93</v>
      </c>
      <c r="C11" s="189">
        <v>0</v>
      </c>
      <c r="D11" s="189">
        <v>0</v>
      </c>
      <c r="E11" s="189">
        <v>0</v>
      </c>
      <c r="F11" s="189">
        <v>479.81690466379371</v>
      </c>
      <c r="G11" s="189">
        <v>1173.1051657089583</v>
      </c>
      <c r="H11" s="189">
        <v>1558.1050563581093</v>
      </c>
      <c r="I11" s="189">
        <v>-2105.2430343357209</v>
      </c>
      <c r="J11" s="189">
        <v>-3207.9142561343174</v>
      </c>
      <c r="K11" s="189">
        <v>-2983.2404336435716</v>
      </c>
      <c r="L11" s="189">
        <v>-2439.1101869520862</v>
      </c>
      <c r="M11" s="189">
        <v>-2057.3308479959205</v>
      </c>
      <c r="N11" s="189">
        <v>-1542.0726361562472</v>
      </c>
    </row>
    <row r="12" spans="1:14" x14ac:dyDescent="0.3">
      <c r="A12" s="194"/>
      <c r="B12" s="197"/>
      <c r="C12" s="197"/>
      <c r="D12" s="197"/>
      <c r="E12" s="202"/>
      <c r="F12" s="202"/>
      <c r="G12" s="202"/>
      <c r="H12" s="202"/>
      <c r="I12" s="202"/>
      <c r="J12" s="203"/>
      <c r="K12" s="203"/>
      <c r="L12" s="203"/>
      <c r="M12" s="203"/>
      <c r="N12" s="203"/>
    </row>
    <row r="13" spans="1:14" x14ac:dyDescent="0.3">
      <c r="A13" s="194"/>
      <c r="B13" s="197"/>
      <c r="C13" s="197"/>
      <c r="D13" s="197"/>
      <c r="E13" s="202"/>
      <c r="F13" s="147"/>
      <c r="G13" s="147"/>
      <c r="H13" s="147"/>
      <c r="I13" s="147"/>
      <c r="J13" s="147"/>
      <c r="K13" s="147"/>
      <c r="L13" s="147"/>
      <c r="M13" s="147"/>
      <c r="N13" s="147"/>
    </row>
    <row r="14" spans="1:14" x14ac:dyDescent="0.3">
      <c r="A14" s="194"/>
      <c r="B14" s="204" t="s">
        <v>94</v>
      </c>
      <c r="C14" s="197"/>
      <c r="D14" s="197"/>
      <c r="E14" s="202"/>
      <c r="F14" s="147"/>
      <c r="G14" s="147"/>
      <c r="H14" s="147"/>
      <c r="I14" s="147"/>
      <c r="J14" s="147"/>
      <c r="K14" s="147"/>
      <c r="L14" s="147"/>
      <c r="M14" s="147"/>
      <c r="N14" s="147"/>
    </row>
    <row r="15" spans="1:14" x14ac:dyDescent="0.3">
      <c r="A15" s="194"/>
      <c r="B15" s="197"/>
      <c r="C15" s="198" t="s">
        <v>95</v>
      </c>
      <c r="D15" s="198" t="s">
        <v>95</v>
      </c>
      <c r="E15" s="198" t="s">
        <v>95</v>
      </c>
      <c r="F15" s="198" t="s">
        <v>95</v>
      </c>
      <c r="G15" s="198" t="s">
        <v>95</v>
      </c>
      <c r="H15" s="198" t="s">
        <v>95</v>
      </c>
      <c r="I15" s="198" t="s">
        <v>95</v>
      </c>
      <c r="J15" s="198" t="s">
        <v>95</v>
      </c>
      <c r="K15" s="198" t="s">
        <v>95</v>
      </c>
      <c r="L15" s="198" t="s">
        <v>95</v>
      </c>
      <c r="M15" s="198" t="s">
        <v>95</v>
      </c>
      <c r="N15" s="198" t="s">
        <v>95</v>
      </c>
    </row>
    <row r="16" spans="1:14" x14ac:dyDescent="0.3">
      <c r="A16" s="194"/>
      <c r="B16" s="197" t="s">
        <v>96</v>
      </c>
      <c r="C16" s="186">
        <v>0</v>
      </c>
      <c r="D16" s="186">
        <v>0</v>
      </c>
      <c r="E16" s="186">
        <v>0</v>
      </c>
      <c r="F16" s="186">
        <v>479.81690466379371</v>
      </c>
      <c r="G16" s="186">
        <v>1173.1051657089583</v>
      </c>
      <c r="H16" s="186">
        <v>1558.1050563581093</v>
      </c>
      <c r="I16" s="186">
        <v>-2105.2430343357209</v>
      </c>
      <c r="J16" s="186">
        <v>-3207.9142561343174</v>
      </c>
      <c r="K16" s="186">
        <v>-2983.2404336435716</v>
      </c>
      <c r="L16" s="186">
        <v>-2439.1101869520862</v>
      </c>
      <c r="M16" s="186">
        <v>-2057.3308479959205</v>
      </c>
      <c r="N16" s="186">
        <v>-1542.0726361562472</v>
      </c>
    </row>
    <row r="17" spans="1:14" x14ac:dyDescent="0.3">
      <c r="A17" s="194"/>
      <c r="B17" s="197" t="s">
        <v>97</v>
      </c>
      <c r="C17" s="186">
        <v>0</v>
      </c>
      <c r="D17" s="186">
        <v>0</v>
      </c>
      <c r="E17" s="186">
        <v>0</v>
      </c>
      <c r="F17" s="186">
        <v>0</v>
      </c>
      <c r="G17" s="186">
        <v>0</v>
      </c>
      <c r="H17" s="186">
        <v>0</v>
      </c>
      <c r="I17" s="186">
        <v>0</v>
      </c>
      <c r="J17" s="186">
        <v>0</v>
      </c>
      <c r="K17" s="186">
        <v>0</v>
      </c>
      <c r="L17" s="186">
        <v>0</v>
      </c>
      <c r="M17" s="186">
        <v>0</v>
      </c>
      <c r="N17" s="186">
        <v>0</v>
      </c>
    </row>
    <row r="18" spans="1:14" x14ac:dyDescent="0.3">
      <c r="A18" s="194"/>
      <c r="B18" s="197" t="s">
        <v>98</v>
      </c>
      <c r="C18" s="189">
        <v>0</v>
      </c>
      <c r="D18" s="189">
        <v>0</v>
      </c>
      <c r="E18" s="189">
        <v>0</v>
      </c>
      <c r="F18" s="189">
        <v>479.81690466379371</v>
      </c>
      <c r="G18" s="189">
        <v>1173.1051657089583</v>
      </c>
      <c r="H18" s="189">
        <v>1558.1050563581093</v>
      </c>
      <c r="I18" s="189">
        <v>-2105.2430343357209</v>
      </c>
      <c r="J18" s="189">
        <v>-3207.9142561343174</v>
      </c>
      <c r="K18" s="189">
        <v>-2983.2404336435716</v>
      </c>
      <c r="L18" s="189">
        <v>-2439.1101869520862</v>
      </c>
      <c r="M18" s="189">
        <v>-2057.3308479959205</v>
      </c>
      <c r="N18" s="189">
        <v>-1542.0726361562472</v>
      </c>
    </row>
    <row r="19" spans="1:14" x14ac:dyDescent="0.3">
      <c r="A19" s="196"/>
      <c r="B19" s="202"/>
      <c r="C19" s="202"/>
      <c r="D19" s="202"/>
      <c r="E19" s="202"/>
      <c r="F19" s="147"/>
      <c r="G19" s="147"/>
      <c r="H19" s="147"/>
      <c r="I19" s="147"/>
      <c r="J19" s="147"/>
      <c r="K19" s="147"/>
      <c r="L19" s="147"/>
      <c r="M19" s="147"/>
      <c r="N19" s="147"/>
    </row>
    <row r="20" spans="1:14" x14ac:dyDescent="0.3">
      <c r="A20" s="196"/>
      <c r="B20" s="202"/>
      <c r="C20" s="198"/>
      <c r="D20" s="198"/>
      <c r="E20" s="198"/>
      <c r="F20" s="147"/>
      <c r="G20" s="147"/>
      <c r="H20" s="147"/>
      <c r="I20" s="147"/>
      <c r="J20" s="147"/>
      <c r="K20" s="147"/>
      <c r="L20" s="147"/>
      <c r="M20" s="147"/>
      <c r="N20" s="147"/>
    </row>
    <row r="21" spans="1:14" x14ac:dyDescent="0.3">
      <c r="A21" s="196"/>
      <c r="B21" s="202"/>
      <c r="C21" s="205"/>
      <c r="D21" s="205"/>
      <c r="E21" s="205"/>
      <c r="F21" s="147"/>
      <c r="G21" s="147"/>
      <c r="H21" s="147"/>
      <c r="I21" s="147"/>
      <c r="J21" s="147"/>
      <c r="K21" s="147"/>
      <c r="L21" s="147"/>
      <c r="M21" s="147"/>
      <c r="N21" s="147"/>
    </row>
    <row r="22" spans="1:14" x14ac:dyDescent="0.3">
      <c r="A22" s="196"/>
      <c r="B22" s="202"/>
      <c r="C22" s="199">
        <v>2010</v>
      </c>
      <c r="D22" s="199">
        <v>2010</v>
      </c>
      <c r="E22" s="199">
        <v>2011</v>
      </c>
      <c r="F22" s="199">
        <v>2012</v>
      </c>
      <c r="G22" s="199">
        <v>2013</v>
      </c>
      <c r="H22" s="199">
        <v>2014</v>
      </c>
      <c r="I22" s="199">
        <v>2015</v>
      </c>
      <c r="J22" s="199">
        <v>2016</v>
      </c>
      <c r="K22" s="199">
        <v>2017</v>
      </c>
      <c r="L22" s="199">
        <v>2018</v>
      </c>
      <c r="M22" s="199">
        <v>2019</v>
      </c>
      <c r="N22" s="199">
        <v>2020</v>
      </c>
    </row>
    <row r="23" spans="1:14" ht="28.8" x14ac:dyDescent="0.3">
      <c r="A23" s="196"/>
      <c r="B23" s="202"/>
      <c r="C23" s="206" t="s">
        <v>99</v>
      </c>
      <c r="D23" s="206" t="s">
        <v>99</v>
      </c>
      <c r="E23" s="206" t="s">
        <v>99</v>
      </c>
      <c r="F23" s="206" t="s">
        <v>99</v>
      </c>
      <c r="G23" s="206" t="s">
        <v>99</v>
      </c>
      <c r="H23" s="206" t="s">
        <v>99</v>
      </c>
      <c r="I23" s="206" t="s">
        <v>99</v>
      </c>
      <c r="J23" s="206" t="s">
        <v>99</v>
      </c>
      <c r="K23" s="206" t="s">
        <v>99</v>
      </c>
      <c r="L23" s="206" t="s">
        <v>99</v>
      </c>
      <c r="M23" s="206" t="s">
        <v>99</v>
      </c>
      <c r="N23" s="206" t="s">
        <v>99</v>
      </c>
    </row>
    <row r="24" spans="1:14" x14ac:dyDescent="0.3">
      <c r="A24" s="196"/>
      <c r="B24" s="197" t="s">
        <v>96</v>
      </c>
      <c r="C24" s="186">
        <v>0</v>
      </c>
      <c r="D24" s="186">
        <v>0</v>
      </c>
      <c r="E24" s="186">
        <v>0</v>
      </c>
      <c r="F24" s="186">
        <v>652.81211518883504</v>
      </c>
      <c r="G24" s="186">
        <v>1596.061449944161</v>
      </c>
      <c r="H24" s="186">
        <v>2119.8708249770193</v>
      </c>
      <c r="I24" s="186">
        <v>-2864.2762371914573</v>
      </c>
      <c r="J24" s="186">
        <v>-4364.5091920194791</v>
      </c>
      <c r="K24" s="186">
        <v>-4058.8305219640429</v>
      </c>
      <c r="L24" s="186">
        <v>-3318.5172611593011</v>
      </c>
      <c r="M24" s="186">
        <v>-2799.0895891100959</v>
      </c>
      <c r="N24" s="186">
        <v>-2098.0580083758464</v>
      </c>
    </row>
    <row r="25" spans="1:14" x14ac:dyDescent="0.3">
      <c r="A25" s="196"/>
      <c r="B25" s="197" t="s">
        <v>97</v>
      </c>
      <c r="C25" s="207">
        <v>0</v>
      </c>
      <c r="D25" s="207">
        <v>0</v>
      </c>
      <c r="E25" s="207">
        <v>0</v>
      </c>
      <c r="F25" s="207">
        <v>0</v>
      </c>
      <c r="G25" s="207">
        <v>0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</row>
    <row r="26" spans="1:14" x14ac:dyDescent="0.3">
      <c r="A26" s="196"/>
      <c r="B26" s="197" t="s">
        <v>98</v>
      </c>
      <c r="C26" s="208">
        <v>0</v>
      </c>
      <c r="D26" s="208">
        <v>0</v>
      </c>
      <c r="E26" s="208">
        <v>0</v>
      </c>
      <c r="F26" s="208">
        <v>652.81211518883504</v>
      </c>
      <c r="G26" s="208">
        <v>1596.061449944161</v>
      </c>
      <c r="H26" s="208">
        <v>2119.8708249770193</v>
      </c>
      <c r="I26" s="208">
        <v>-2864.2762371914573</v>
      </c>
      <c r="J26" s="208">
        <v>-4364.5091920194791</v>
      </c>
      <c r="K26" s="208">
        <v>-4058.8305219640429</v>
      </c>
      <c r="L26" s="208">
        <v>-3318.5172611593011</v>
      </c>
      <c r="M26" s="208">
        <v>-2799.0895891100959</v>
      </c>
      <c r="N26" s="208">
        <v>-2098.0580083758464</v>
      </c>
    </row>
    <row r="27" spans="1:14" x14ac:dyDescent="0.3">
      <c r="B27" s="147"/>
      <c r="C27" s="147"/>
      <c r="D27" s="147"/>
      <c r="E27" s="147"/>
      <c r="F27" s="147"/>
      <c r="G27" s="147"/>
      <c r="H27" s="147"/>
      <c r="I27" s="147"/>
      <c r="J27" s="147"/>
      <c r="K27" s="209"/>
      <c r="L27" s="209"/>
      <c r="M27" s="209"/>
    </row>
    <row r="28" spans="1:14" x14ac:dyDescent="0.3"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4" x14ac:dyDescent="0.3"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4" x14ac:dyDescent="0.3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4" x14ac:dyDescent="0.3"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4" x14ac:dyDescent="0.3"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2:13" x14ac:dyDescent="0.3"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</row>
  </sheetData>
  <pageMargins left="0.7" right="0.7" top="0.75" bottom="0.75" header="0.3" footer="0.3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showGridLines="0" tabSelected="1" view="pageBreakPreview" zoomScale="60" zoomScaleNormal="100" workbookViewId="0">
      <selection activeCell="AW10" sqref="AW10"/>
    </sheetView>
  </sheetViews>
  <sheetFormatPr defaultColWidth="10.88671875" defaultRowHeight="15.6" x14ac:dyDescent="0.3"/>
  <cols>
    <col min="1" max="1" width="2.88671875" style="222" customWidth="1"/>
    <col min="2" max="2" width="47.88671875" style="222" bestFit="1" customWidth="1"/>
    <col min="3" max="3" width="9" style="222" customWidth="1"/>
    <col min="4" max="4" width="11.6640625" style="233" bestFit="1" customWidth="1"/>
    <col min="5" max="254" width="10.88671875" style="222"/>
    <col min="255" max="255" width="47.88671875" style="222" bestFit="1" customWidth="1"/>
    <col min="256" max="256" width="9" style="222" customWidth="1"/>
    <col min="257" max="257" width="11.6640625" style="222" bestFit="1" customWidth="1"/>
    <col min="258" max="259" width="12.6640625" style="222" bestFit="1" customWidth="1"/>
    <col min="260" max="510" width="10.88671875" style="222"/>
    <col min="511" max="511" width="47.88671875" style="222" bestFit="1" customWidth="1"/>
    <col min="512" max="512" width="9" style="222" customWidth="1"/>
    <col min="513" max="513" width="11.6640625" style="222" bestFit="1" customWidth="1"/>
    <col min="514" max="515" width="12.6640625" style="222" bestFit="1" customWidth="1"/>
    <col min="516" max="766" width="10.88671875" style="222"/>
    <col min="767" max="767" width="47.88671875" style="222" bestFit="1" customWidth="1"/>
    <col min="768" max="768" width="9" style="222" customWidth="1"/>
    <col min="769" max="769" width="11.6640625" style="222" bestFit="1" customWidth="1"/>
    <col min="770" max="771" width="12.6640625" style="222" bestFit="1" customWidth="1"/>
    <col min="772" max="1022" width="10.88671875" style="222"/>
    <col min="1023" max="1023" width="47.88671875" style="222" bestFit="1" customWidth="1"/>
    <col min="1024" max="1024" width="9" style="222" customWidth="1"/>
    <col min="1025" max="1025" width="11.6640625" style="222" bestFit="1" customWidth="1"/>
    <col min="1026" max="1027" width="12.6640625" style="222" bestFit="1" customWidth="1"/>
    <col min="1028" max="1278" width="10.88671875" style="222"/>
    <col min="1279" max="1279" width="47.88671875" style="222" bestFit="1" customWidth="1"/>
    <col min="1280" max="1280" width="9" style="222" customWidth="1"/>
    <col min="1281" max="1281" width="11.6640625" style="222" bestFit="1" customWidth="1"/>
    <col min="1282" max="1283" width="12.6640625" style="222" bestFit="1" customWidth="1"/>
    <col min="1284" max="1534" width="10.88671875" style="222"/>
    <col min="1535" max="1535" width="47.88671875" style="222" bestFit="1" customWidth="1"/>
    <col min="1536" max="1536" width="9" style="222" customWidth="1"/>
    <col min="1537" max="1537" width="11.6640625" style="222" bestFit="1" customWidth="1"/>
    <col min="1538" max="1539" width="12.6640625" style="222" bestFit="1" customWidth="1"/>
    <col min="1540" max="1790" width="10.88671875" style="222"/>
    <col min="1791" max="1791" width="47.88671875" style="222" bestFit="1" customWidth="1"/>
    <col min="1792" max="1792" width="9" style="222" customWidth="1"/>
    <col min="1793" max="1793" width="11.6640625" style="222" bestFit="1" customWidth="1"/>
    <col min="1794" max="1795" width="12.6640625" style="222" bestFit="1" customWidth="1"/>
    <col min="1796" max="2046" width="10.88671875" style="222"/>
    <col min="2047" max="2047" width="47.88671875" style="222" bestFit="1" customWidth="1"/>
    <col min="2048" max="2048" width="9" style="222" customWidth="1"/>
    <col min="2049" max="2049" width="11.6640625" style="222" bestFit="1" customWidth="1"/>
    <col min="2050" max="2051" width="12.6640625" style="222" bestFit="1" customWidth="1"/>
    <col min="2052" max="2302" width="10.88671875" style="222"/>
    <col min="2303" max="2303" width="47.88671875" style="222" bestFit="1" customWidth="1"/>
    <col min="2304" max="2304" width="9" style="222" customWidth="1"/>
    <col min="2305" max="2305" width="11.6640625" style="222" bestFit="1" customWidth="1"/>
    <col min="2306" max="2307" width="12.6640625" style="222" bestFit="1" customWidth="1"/>
    <col min="2308" max="2558" width="10.88671875" style="222"/>
    <col min="2559" max="2559" width="47.88671875" style="222" bestFit="1" customWidth="1"/>
    <col min="2560" max="2560" width="9" style="222" customWidth="1"/>
    <col min="2561" max="2561" width="11.6640625" style="222" bestFit="1" customWidth="1"/>
    <col min="2562" max="2563" width="12.6640625" style="222" bestFit="1" customWidth="1"/>
    <col min="2564" max="2814" width="10.88671875" style="222"/>
    <col min="2815" max="2815" width="47.88671875" style="222" bestFit="1" customWidth="1"/>
    <col min="2816" max="2816" width="9" style="222" customWidth="1"/>
    <col min="2817" max="2817" width="11.6640625" style="222" bestFit="1" customWidth="1"/>
    <col min="2818" max="2819" width="12.6640625" style="222" bestFit="1" customWidth="1"/>
    <col min="2820" max="3070" width="10.88671875" style="222"/>
    <col min="3071" max="3071" width="47.88671875" style="222" bestFit="1" customWidth="1"/>
    <col min="3072" max="3072" width="9" style="222" customWidth="1"/>
    <col min="3073" max="3073" width="11.6640625" style="222" bestFit="1" customWidth="1"/>
    <col min="3074" max="3075" width="12.6640625" style="222" bestFit="1" customWidth="1"/>
    <col min="3076" max="3326" width="10.88671875" style="222"/>
    <col min="3327" max="3327" width="47.88671875" style="222" bestFit="1" customWidth="1"/>
    <col min="3328" max="3328" width="9" style="222" customWidth="1"/>
    <col min="3329" max="3329" width="11.6640625" style="222" bestFit="1" customWidth="1"/>
    <col min="3330" max="3331" width="12.6640625" style="222" bestFit="1" customWidth="1"/>
    <col min="3332" max="3582" width="10.88671875" style="222"/>
    <col min="3583" max="3583" width="47.88671875" style="222" bestFit="1" customWidth="1"/>
    <col min="3584" max="3584" width="9" style="222" customWidth="1"/>
    <col min="3585" max="3585" width="11.6640625" style="222" bestFit="1" customWidth="1"/>
    <col min="3586" max="3587" width="12.6640625" style="222" bestFit="1" customWidth="1"/>
    <col min="3588" max="3838" width="10.88671875" style="222"/>
    <col min="3839" max="3839" width="47.88671875" style="222" bestFit="1" customWidth="1"/>
    <col min="3840" max="3840" width="9" style="222" customWidth="1"/>
    <col min="3841" max="3841" width="11.6640625" style="222" bestFit="1" customWidth="1"/>
    <col min="3842" max="3843" width="12.6640625" style="222" bestFit="1" customWidth="1"/>
    <col min="3844" max="4094" width="10.88671875" style="222"/>
    <col min="4095" max="4095" width="47.88671875" style="222" bestFit="1" customWidth="1"/>
    <col min="4096" max="4096" width="9" style="222" customWidth="1"/>
    <col min="4097" max="4097" width="11.6640625" style="222" bestFit="1" customWidth="1"/>
    <col min="4098" max="4099" width="12.6640625" style="222" bestFit="1" customWidth="1"/>
    <col min="4100" max="4350" width="10.88671875" style="222"/>
    <col min="4351" max="4351" width="47.88671875" style="222" bestFit="1" customWidth="1"/>
    <col min="4352" max="4352" width="9" style="222" customWidth="1"/>
    <col min="4353" max="4353" width="11.6640625" style="222" bestFit="1" customWidth="1"/>
    <col min="4354" max="4355" width="12.6640625" style="222" bestFit="1" customWidth="1"/>
    <col min="4356" max="4606" width="10.88671875" style="222"/>
    <col min="4607" max="4607" width="47.88671875" style="222" bestFit="1" customWidth="1"/>
    <col min="4608" max="4608" width="9" style="222" customWidth="1"/>
    <col min="4609" max="4609" width="11.6640625" style="222" bestFit="1" customWidth="1"/>
    <col min="4610" max="4611" width="12.6640625" style="222" bestFit="1" customWidth="1"/>
    <col min="4612" max="4862" width="10.88671875" style="222"/>
    <col min="4863" max="4863" width="47.88671875" style="222" bestFit="1" customWidth="1"/>
    <col min="4864" max="4864" width="9" style="222" customWidth="1"/>
    <col min="4865" max="4865" width="11.6640625" style="222" bestFit="1" customWidth="1"/>
    <col min="4866" max="4867" width="12.6640625" style="222" bestFit="1" customWidth="1"/>
    <col min="4868" max="5118" width="10.88671875" style="222"/>
    <col min="5119" max="5119" width="47.88671875" style="222" bestFit="1" customWidth="1"/>
    <col min="5120" max="5120" width="9" style="222" customWidth="1"/>
    <col min="5121" max="5121" width="11.6640625" style="222" bestFit="1" customWidth="1"/>
    <col min="5122" max="5123" width="12.6640625" style="222" bestFit="1" customWidth="1"/>
    <col min="5124" max="5374" width="10.88671875" style="222"/>
    <col min="5375" max="5375" width="47.88671875" style="222" bestFit="1" customWidth="1"/>
    <col min="5376" max="5376" width="9" style="222" customWidth="1"/>
    <col min="5377" max="5377" width="11.6640625" style="222" bestFit="1" customWidth="1"/>
    <col min="5378" max="5379" width="12.6640625" style="222" bestFit="1" customWidth="1"/>
    <col min="5380" max="5630" width="10.88671875" style="222"/>
    <col min="5631" max="5631" width="47.88671875" style="222" bestFit="1" customWidth="1"/>
    <col min="5632" max="5632" width="9" style="222" customWidth="1"/>
    <col min="5633" max="5633" width="11.6640625" style="222" bestFit="1" customWidth="1"/>
    <col min="5634" max="5635" width="12.6640625" style="222" bestFit="1" customWidth="1"/>
    <col min="5636" max="5886" width="10.88671875" style="222"/>
    <col min="5887" max="5887" width="47.88671875" style="222" bestFit="1" customWidth="1"/>
    <col min="5888" max="5888" width="9" style="222" customWidth="1"/>
    <col min="5889" max="5889" width="11.6640625" style="222" bestFit="1" customWidth="1"/>
    <col min="5890" max="5891" width="12.6640625" style="222" bestFit="1" customWidth="1"/>
    <col min="5892" max="6142" width="10.88671875" style="222"/>
    <col min="6143" max="6143" width="47.88671875" style="222" bestFit="1" customWidth="1"/>
    <col min="6144" max="6144" width="9" style="222" customWidth="1"/>
    <col min="6145" max="6145" width="11.6640625" style="222" bestFit="1" customWidth="1"/>
    <col min="6146" max="6147" width="12.6640625" style="222" bestFit="1" customWidth="1"/>
    <col min="6148" max="6398" width="10.88671875" style="222"/>
    <col min="6399" max="6399" width="47.88671875" style="222" bestFit="1" customWidth="1"/>
    <col min="6400" max="6400" width="9" style="222" customWidth="1"/>
    <col min="6401" max="6401" width="11.6640625" style="222" bestFit="1" customWidth="1"/>
    <col min="6402" max="6403" width="12.6640625" style="222" bestFit="1" customWidth="1"/>
    <col min="6404" max="6654" width="10.88671875" style="222"/>
    <col min="6655" max="6655" width="47.88671875" style="222" bestFit="1" customWidth="1"/>
    <col min="6656" max="6656" width="9" style="222" customWidth="1"/>
    <col min="6657" max="6657" width="11.6640625" style="222" bestFit="1" customWidth="1"/>
    <col min="6658" max="6659" width="12.6640625" style="222" bestFit="1" customWidth="1"/>
    <col min="6660" max="6910" width="10.88671875" style="222"/>
    <col min="6911" max="6911" width="47.88671875" style="222" bestFit="1" customWidth="1"/>
    <col min="6912" max="6912" width="9" style="222" customWidth="1"/>
    <col min="6913" max="6913" width="11.6640625" style="222" bestFit="1" customWidth="1"/>
    <col min="6914" max="6915" width="12.6640625" style="222" bestFit="1" customWidth="1"/>
    <col min="6916" max="7166" width="10.88671875" style="222"/>
    <col min="7167" max="7167" width="47.88671875" style="222" bestFit="1" customWidth="1"/>
    <col min="7168" max="7168" width="9" style="222" customWidth="1"/>
    <col min="7169" max="7169" width="11.6640625" style="222" bestFit="1" customWidth="1"/>
    <col min="7170" max="7171" width="12.6640625" style="222" bestFit="1" customWidth="1"/>
    <col min="7172" max="7422" width="10.88671875" style="222"/>
    <col min="7423" max="7423" width="47.88671875" style="222" bestFit="1" customWidth="1"/>
    <col min="7424" max="7424" width="9" style="222" customWidth="1"/>
    <col min="7425" max="7425" width="11.6640625" style="222" bestFit="1" customWidth="1"/>
    <col min="7426" max="7427" width="12.6640625" style="222" bestFit="1" customWidth="1"/>
    <col min="7428" max="7678" width="10.88671875" style="222"/>
    <col min="7679" max="7679" width="47.88671875" style="222" bestFit="1" customWidth="1"/>
    <col min="7680" max="7680" width="9" style="222" customWidth="1"/>
    <col min="7681" max="7681" width="11.6640625" style="222" bestFit="1" customWidth="1"/>
    <col min="7682" max="7683" width="12.6640625" style="222" bestFit="1" customWidth="1"/>
    <col min="7684" max="7934" width="10.88671875" style="222"/>
    <col min="7935" max="7935" width="47.88671875" style="222" bestFit="1" customWidth="1"/>
    <col min="7936" max="7936" width="9" style="222" customWidth="1"/>
    <col min="7937" max="7937" width="11.6640625" style="222" bestFit="1" customWidth="1"/>
    <col min="7938" max="7939" width="12.6640625" style="222" bestFit="1" customWidth="1"/>
    <col min="7940" max="8190" width="10.88671875" style="222"/>
    <col min="8191" max="8191" width="47.88671875" style="222" bestFit="1" customWidth="1"/>
    <col min="8192" max="8192" width="9" style="222" customWidth="1"/>
    <col min="8193" max="8193" width="11.6640625" style="222" bestFit="1" customWidth="1"/>
    <col min="8194" max="8195" width="12.6640625" style="222" bestFit="1" customWidth="1"/>
    <col min="8196" max="8446" width="10.88671875" style="222"/>
    <col min="8447" max="8447" width="47.88671875" style="222" bestFit="1" customWidth="1"/>
    <col min="8448" max="8448" width="9" style="222" customWidth="1"/>
    <col min="8449" max="8449" width="11.6640625" style="222" bestFit="1" customWidth="1"/>
    <col min="8450" max="8451" width="12.6640625" style="222" bestFit="1" customWidth="1"/>
    <col min="8452" max="8702" width="10.88671875" style="222"/>
    <col min="8703" max="8703" width="47.88671875" style="222" bestFit="1" customWidth="1"/>
    <col min="8704" max="8704" width="9" style="222" customWidth="1"/>
    <col min="8705" max="8705" width="11.6640625" style="222" bestFit="1" customWidth="1"/>
    <col min="8706" max="8707" width="12.6640625" style="222" bestFit="1" customWidth="1"/>
    <col min="8708" max="8958" width="10.88671875" style="222"/>
    <col min="8959" max="8959" width="47.88671875" style="222" bestFit="1" customWidth="1"/>
    <col min="8960" max="8960" width="9" style="222" customWidth="1"/>
    <col min="8961" max="8961" width="11.6640625" style="222" bestFit="1" customWidth="1"/>
    <col min="8962" max="8963" width="12.6640625" style="222" bestFit="1" customWidth="1"/>
    <col min="8964" max="9214" width="10.88671875" style="222"/>
    <col min="9215" max="9215" width="47.88671875" style="222" bestFit="1" customWidth="1"/>
    <col min="9216" max="9216" width="9" style="222" customWidth="1"/>
    <col min="9217" max="9217" width="11.6640625" style="222" bestFit="1" customWidth="1"/>
    <col min="9218" max="9219" width="12.6640625" style="222" bestFit="1" customWidth="1"/>
    <col min="9220" max="9470" width="10.88671875" style="222"/>
    <col min="9471" max="9471" width="47.88671875" style="222" bestFit="1" customWidth="1"/>
    <col min="9472" max="9472" width="9" style="222" customWidth="1"/>
    <col min="9473" max="9473" width="11.6640625" style="222" bestFit="1" customWidth="1"/>
    <col min="9474" max="9475" width="12.6640625" style="222" bestFit="1" customWidth="1"/>
    <col min="9476" max="9726" width="10.88671875" style="222"/>
    <col min="9727" max="9727" width="47.88671875" style="222" bestFit="1" customWidth="1"/>
    <col min="9728" max="9728" width="9" style="222" customWidth="1"/>
    <col min="9729" max="9729" width="11.6640625" style="222" bestFit="1" customWidth="1"/>
    <col min="9730" max="9731" width="12.6640625" style="222" bestFit="1" customWidth="1"/>
    <col min="9732" max="9982" width="10.88671875" style="222"/>
    <col min="9983" max="9983" width="47.88671875" style="222" bestFit="1" customWidth="1"/>
    <col min="9984" max="9984" width="9" style="222" customWidth="1"/>
    <col min="9985" max="9985" width="11.6640625" style="222" bestFit="1" customWidth="1"/>
    <col min="9986" max="9987" width="12.6640625" style="222" bestFit="1" customWidth="1"/>
    <col min="9988" max="10238" width="10.88671875" style="222"/>
    <col min="10239" max="10239" width="47.88671875" style="222" bestFit="1" customWidth="1"/>
    <col min="10240" max="10240" width="9" style="222" customWidth="1"/>
    <col min="10241" max="10241" width="11.6640625" style="222" bestFit="1" customWidth="1"/>
    <col min="10242" max="10243" width="12.6640625" style="222" bestFit="1" customWidth="1"/>
    <col min="10244" max="10494" width="10.88671875" style="222"/>
    <col min="10495" max="10495" width="47.88671875" style="222" bestFit="1" customWidth="1"/>
    <col min="10496" max="10496" width="9" style="222" customWidth="1"/>
    <col min="10497" max="10497" width="11.6640625" style="222" bestFit="1" customWidth="1"/>
    <col min="10498" max="10499" width="12.6640625" style="222" bestFit="1" customWidth="1"/>
    <col min="10500" max="10750" width="10.88671875" style="222"/>
    <col min="10751" max="10751" width="47.88671875" style="222" bestFit="1" customWidth="1"/>
    <col min="10752" max="10752" width="9" style="222" customWidth="1"/>
    <col min="10753" max="10753" width="11.6640625" style="222" bestFit="1" customWidth="1"/>
    <col min="10754" max="10755" width="12.6640625" style="222" bestFit="1" customWidth="1"/>
    <col min="10756" max="11006" width="10.88671875" style="222"/>
    <col min="11007" max="11007" width="47.88671875" style="222" bestFit="1" customWidth="1"/>
    <col min="11008" max="11008" width="9" style="222" customWidth="1"/>
    <col min="11009" max="11009" width="11.6640625" style="222" bestFit="1" customWidth="1"/>
    <col min="11010" max="11011" width="12.6640625" style="222" bestFit="1" customWidth="1"/>
    <col min="11012" max="11262" width="10.88671875" style="222"/>
    <col min="11263" max="11263" width="47.88671875" style="222" bestFit="1" customWidth="1"/>
    <col min="11264" max="11264" width="9" style="222" customWidth="1"/>
    <col min="11265" max="11265" width="11.6640625" style="222" bestFit="1" customWidth="1"/>
    <col min="11266" max="11267" width="12.6640625" style="222" bestFit="1" customWidth="1"/>
    <col min="11268" max="11518" width="10.88671875" style="222"/>
    <col min="11519" max="11519" width="47.88671875" style="222" bestFit="1" customWidth="1"/>
    <col min="11520" max="11520" width="9" style="222" customWidth="1"/>
    <col min="11521" max="11521" width="11.6640625" style="222" bestFit="1" customWidth="1"/>
    <col min="11522" max="11523" width="12.6640625" style="222" bestFit="1" customWidth="1"/>
    <col min="11524" max="11774" width="10.88671875" style="222"/>
    <col min="11775" max="11775" width="47.88671875" style="222" bestFit="1" customWidth="1"/>
    <col min="11776" max="11776" width="9" style="222" customWidth="1"/>
    <col min="11777" max="11777" width="11.6640625" style="222" bestFit="1" customWidth="1"/>
    <col min="11778" max="11779" width="12.6640625" style="222" bestFit="1" customWidth="1"/>
    <col min="11780" max="12030" width="10.88671875" style="222"/>
    <col min="12031" max="12031" width="47.88671875" style="222" bestFit="1" customWidth="1"/>
    <col min="12032" max="12032" width="9" style="222" customWidth="1"/>
    <col min="12033" max="12033" width="11.6640625" style="222" bestFit="1" customWidth="1"/>
    <col min="12034" max="12035" width="12.6640625" style="222" bestFit="1" customWidth="1"/>
    <col min="12036" max="12286" width="10.88671875" style="222"/>
    <col min="12287" max="12287" width="47.88671875" style="222" bestFit="1" customWidth="1"/>
    <col min="12288" max="12288" width="9" style="222" customWidth="1"/>
    <col min="12289" max="12289" width="11.6640625" style="222" bestFit="1" customWidth="1"/>
    <col min="12290" max="12291" width="12.6640625" style="222" bestFit="1" customWidth="1"/>
    <col min="12292" max="12542" width="10.88671875" style="222"/>
    <col min="12543" max="12543" width="47.88671875" style="222" bestFit="1" customWidth="1"/>
    <col min="12544" max="12544" width="9" style="222" customWidth="1"/>
    <col min="12545" max="12545" width="11.6640625" style="222" bestFit="1" customWidth="1"/>
    <col min="12546" max="12547" width="12.6640625" style="222" bestFit="1" customWidth="1"/>
    <col min="12548" max="12798" width="10.88671875" style="222"/>
    <col min="12799" max="12799" width="47.88671875" style="222" bestFit="1" customWidth="1"/>
    <col min="12800" max="12800" width="9" style="222" customWidth="1"/>
    <col min="12801" max="12801" width="11.6640625" style="222" bestFit="1" customWidth="1"/>
    <col min="12802" max="12803" width="12.6640625" style="222" bestFit="1" customWidth="1"/>
    <col min="12804" max="13054" width="10.88671875" style="222"/>
    <col min="13055" max="13055" width="47.88671875" style="222" bestFit="1" customWidth="1"/>
    <col min="13056" max="13056" width="9" style="222" customWidth="1"/>
    <col min="13057" max="13057" width="11.6640625" style="222" bestFit="1" customWidth="1"/>
    <col min="13058" max="13059" width="12.6640625" style="222" bestFit="1" customWidth="1"/>
    <col min="13060" max="13310" width="10.88671875" style="222"/>
    <col min="13311" max="13311" width="47.88671875" style="222" bestFit="1" customWidth="1"/>
    <col min="13312" max="13312" width="9" style="222" customWidth="1"/>
    <col min="13313" max="13313" width="11.6640625" style="222" bestFit="1" customWidth="1"/>
    <col min="13314" max="13315" width="12.6640625" style="222" bestFit="1" customWidth="1"/>
    <col min="13316" max="13566" width="10.88671875" style="222"/>
    <col min="13567" max="13567" width="47.88671875" style="222" bestFit="1" customWidth="1"/>
    <col min="13568" max="13568" width="9" style="222" customWidth="1"/>
    <col min="13569" max="13569" width="11.6640625" style="222" bestFit="1" customWidth="1"/>
    <col min="13570" max="13571" width="12.6640625" style="222" bestFit="1" customWidth="1"/>
    <col min="13572" max="13822" width="10.88671875" style="222"/>
    <col min="13823" max="13823" width="47.88671875" style="222" bestFit="1" customWidth="1"/>
    <col min="13824" max="13824" width="9" style="222" customWidth="1"/>
    <col min="13825" max="13825" width="11.6640625" style="222" bestFit="1" customWidth="1"/>
    <col min="13826" max="13827" width="12.6640625" style="222" bestFit="1" customWidth="1"/>
    <col min="13828" max="14078" width="10.88671875" style="222"/>
    <col min="14079" max="14079" width="47.88671875" style="222" bestFit="1" customWidth="1"/>
    <col min="14080" max="14080" width="9" style="222" customWidth="1"/>
    <col min="14081" max="14081" width="11.6640625" style="222" bestFit="1" customWidth="1"/>
    <col min="14082" max="14083" width="12.6640625" style="222" bestFit="1" customWidth="1"/>
    <col min="14084" max="14334" width="10.88671875" style="222"/>
    <col min="14335" max="14335" width="47.88671875" style="222" bestFit="1" customWidth="1"/>
    <col min="14336" max="14336" width="9" style="222" customWidth="1"/>
    <col min="14337" max="14337" width="11.6640625" style="222" bestFit="1" customWidth="1"/>
    <col min="14338" max="14339" width="12.6640625" style="222" bestFit="1" customWidth="1"/>
    <col min="14340" max="14590" width="10.88671875" style="222"/>
    <col min="14591" max="14591" width="47.88671875" style="222" bestFit="1" customWidth="1"/>
    <col min="14592" max="14592" width="9" style="222" customWidth="1"/>
    <col min="14593" max="14593" width="11.6640625" style="222" bestFit="1" customWidth="1"/>
    <col min="14594" max="14595" width="12.6640625" style="222" bestFit="1" customWidth="1"/>
    <col min="14596" max="14846" width="10.88671875" style="222"/>
    <col min="14847" max="14847" width="47.88671875" style="222" bestFit="1" customWidth="1"/>
    <col min="14848" max="14848" width="9" style="222" customWidth="1"/>
    <col min="14849" max="14849" width="11.6640625" style="222" bestFit="1" customWidth="1"/>
    <col min="14850" max="14851" width="12.6640625" style="222" bestFit="1" customWidth="1"/>
    <col min="14852" max="15102" width="10.88671875" style="222"/>
    <col min="15103" max="15103" width="47.88671875" style="222" bestFit="1" customWidth="1"/>
    <col min="15104" max="15104" width="9" style="222" customWidth="1"/>
    <col min="15105" max="15105" width="11.6640625" style="222" bestFit="1" customWidth="1"/>
    <col min="15106" max="15107" width="12.6640625" style="222" bestFit="1" customWidth="1"/>
    <col min="15108" max="15358" width="10.88671875" style="222"/>
    <col min="15359" max="15359" width="47.88671875" style="222" bestFit="1" customWidth="1"/>
    <col min="15360" max="15360" width="9" style="222" customWidth="1"/>
    <col min="15361" max="15361" width="11.6640625" style="222" bestFit="1" customWidth="1"/>
    <col min="15362" max="15363" width="12.6640625" style="222" bestFit="1" customWidth="1"/>
    <col min="15364" max="15614" width="10.88671875" style="222"/>
    <col min="15615" max="15615" width="47.88671875" style="222" bestFit="1" customWidth="1"/>
    <col min="15616" max="15616" width="9" style="222" customWidth="1"/>
    <col min="15617" max="15617" width="11.6640625" style="222" bestFit="1" customWidth="1"/>
    <col min="15618" max="15619" width="12.6640625" style="222" bestFit="1" customWidth="1"/>
    <col min="15620" max="15870" width="10.88671875" style="222"/>
    <col min="15871" max="15871" width="47.88671875" style="222" bestFit="1" customWidth="1"/>
    <col min="15872" max="15872" width="9" style="222" customWidth="1"/>
    <col min="15873" max="15873" width="11.6640625" style="222" bestFit="1" customWidth="1"/>
    <col min="15874" max="15875" width="12.6640625" style="222" bestFit="1" customWidth="1"/>
    <col min="15876" max="16126" width="10.88671875" style="222"/>
    <col min="16127" max="16127" width="47.88671875" style="222" bestFit="1" customWidth="1"/>
    <col min="16128" max="16128" width="9" style="222" customWidth="1"/>
    <col min="16129" max="16129" width="11.6640625" style="222" bestFit="1" customWidth="1"/>
    <col min="16130" max="16131" width="12.6640625" style="222" bestFit="1" customWidth="1"/>
    <col min="16132" max="16384" width="10.88671875" style="222"/>
  </cols>
  <sheetData>
    <row r="2" spans="1:4" ht="24.6" x14ac:dyDescent="0.4">
      <c r="A2" s="181"/>
      <c r="B2" s="184" t="s">
        <v>131</v>
      </c>
      <c r="C2" s="184"/>
      <c r="D2" s="221"/>
    </row>
    <row r="3" spans="1:4" ht="15" x14ac:dyDescent="0.25">
      <c r="A3" s="181"/>
      <c r="B3" s="181"/>
      <c r="C3" s="181"/>
      <c r="D3" s="234">
        <v>2012</v>
      </c>
    </row>
    <row r="4" spans="1:4" ht="17.399999999999999" x14ac:dyDescent="0.3">
      <c r="A4" s="181"/>
      <c r="B4" s="223" t="s">
        <v>132</v>
      </c>
      <c r="C4" s="223"/>
      <c r="D4" s="224"/>
    </row>
    <row r="5" spans="1:4" ht="15" x14ac:dyDescent="0.25">
      <c r="A5" s="181"/>
      <c r="B5" s="181"/>
      <c r="C5" s="181"/>
      <c r="D5" s="221"/>
    </row>
    <row r="6" spans="1:4" ht="15" x14ac:dyDescent="0.25">
      <c r="A6" s="181"/>
      <c r="B6" s="181" t="s">
        <v>133</v>
      </c>
      <c r="C6" s="181"/>
      <c r="D6" s="225">
        <v>0</v>
      </c>
    </row>
    <row r="7" spans="1:4" ht="15" x14ac:dyDescent="0.25">
      <c r="A7" s="181"/>
      <c r="B7" s="226" t="s">
        <v>134</v>
      </c>
      <c r="C7" s="226"/>
      <c r="D7" s="227">
        <v>156000</v>
      </c>
    </row>
    <row r="8" spans="1:4" ht="15" x14ac:dyDescent="0.25">
      <c r="A8" s="181"/>
      <c r="B8" s="181" t="s">
        <v>135</v>
      </c>
      <c r="C8" s="181"/>
      <c r="D8" s="225">
        <f>SUM(D6:D7)</f>
        <v>156000</v>
      </c>
    </row>
    <row r="9" spans="1:4" ht="15" x14ac:dyDescent="0.25">
      <c r="A9" s="181"/>
      <c r="B9" s="181"/>
      <c r="C9" s="181"/>
      <c r="D9" s="228"/>
    </row>
    <row r="10" spans="1:4" ht="15" x14ac:dyDescent="0.25">
      <c r="A10" s="181"/>
      <c r="B10" s="181" t="s">
        <v>136</v>
      </c>
      <c r="C10" s="181"/>
      <c r="D10" s="225">
        <v>0</v>
      </c>
    </row>
    <row r="11" spans="1:4" ht="15" x14ac:dyDescent="0.25">
      <c r="A11" s="181"/>
      <c r="B11" s="226" t="s">
        <v>137</v>
      </c>
      <c r="C11" s="229" t="s">
        <v>138</v>
      </c>
      <c r="D11" s="221">
        <f>D7/25/2</f>
        <v>3120</v>
      </c>
    </row>
    <row r="12" spans="1:4" ht="15" x14ac:dyDescent="0.25">
      <c r="A12" s="181"/>
      <c r="B12" s="226" t="s">
        <v>139</v>
      </c>
      <c r="C12" s="230"/>
      <c r="D12" s="221">
        <f>D6/25</f>
        <v>0</v>
      </c>
    </row>
    <row r="13" spans="1:4" ht="15" x14ac:dyDescent="0.25">
      <c r="A13" s="181"/>
      <c r="B13" s="181" t="s">
        <v>140</v>
      </c>
      <c r="C13" s="181"/>
      <c r="D13" s="225">
        <f>SUM(D10:D12)</f>
        <v>3120</v>
      </c>
    </row>
    <row r="14" spans="1:4" ht="15" x14ac:dyDescent="0.25">
      <c r="A14" s="181"/>
      <c r="B14" s="181"/>
      <c r="C14" s="181"/>
      <c r="D14" s="231"/>
    </row>
    <row r="15" spans="1:4" ht="15" x14ac:dyDescent="0.25">
      <c r="A15" s="181"/>
      <c r="B15" s="181" t="s">
        <v>141</v>
      </c>
      <c r="C15" s="181"/>
      <c r="D15" s="221">
        <f>D6-D10</f>
        <v>0</v>
      </c>
    </row>
    <row r="16" spans="1:4" ht="15" x14ac:dyDescent="0.25">
      <c r="A16" s="181"/>
      <c r="B16" s="181" t="s">
        <v>142</v>
      </c>
      <c r="C16" s="181"/>
      <c r="D16" s="225">
        <f>D8-D13</f>
        <v>152880</v>
      </c>
    </row>
    <row r="17" spans="1:4" thickBot="1" x14ac:dyDescent="0.3">
      <c r="A17" s="181"/>
      <c r="B17" s="181" t="s">
        <v>131</v>
      </c>
      <c r="C17" s="181"/>
      <c r="D17" s="232">
        <f>SUM(D15:D16)/2</f>
        <v>76440</v>
      </c>
    </row>
    <row r="18" spans="1:4" ht="15" x14ac:dyDescent="0.25">
      <c r="A18" s="181"/>
      <c r="B18" s="181"/>
      <c r="C18" s="181"/>
      <c r="D18" s="228"/>
    </row>
    <row r="19" spans="1:4" ht="15" x14ac:dyDescent="0.25">
      <c r="A19" s="181"/>
      <c r="B19" s="181"/>
      <c r="C19" s="181"/>
      <c r="D19" s="224"/>
    </row>
  </sheetData>
  <sheetProtection formatColumns="0" selectLockedCells="1"/>
  <pageMargins left="0.7" right="0.7" top="0.75" bottom="0.75" header="0.3" footer="0.3"/>
  <pageSetup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RGCRP Reconciliation</vt:lpstr>
      <vt:lpstr>Avg NFA</vt:lpstr>
      <vt:lpstr>CCA</vt:lpstr>
      <vt:lpstr>PILs</vt:lpstr>
      <vt:lpstr>Approved 2012 Capital</vt:lpstr>
      <vt:lpstr>'Avg NFA'!Print_Area</vt:lpstr>
      <vt:lpstr>'RGCRP Reconciliation'!Print_Area</vt:lpstr>
      <vt:lpstr>'RGCRP Reconciliation'!Print_Titles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Cheng</dc:creator>
  <cp:lastModifiedBy>Angela Yan</cp:lastModifiedBy>
  <cp:lastPrinted>2019-08-16T18:51:07Z</cp:lastPrinted>
  <dcterms:created xsi:type="dcterms:W3CDTF">2018-05-23T20:10:03Z</dcterms:created>
  <dcterms:modified xsi:type="dcterms:W3CDTF">2019-08-16T18:51:19Z</dcterms:modified>
</cp:coreProperties>
</file>