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05" yWindow="-105" windowWidth="20715" windowHeight="1327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5" i="1" l="1"/>
  <c r="J24" i="1" l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I5" i="1"/>
  <c r="V24" i="1"/>
  <c r="W24" i="1" s="1"/>
  <c r="U24" i="1"/>
  <c r="R24" i="1"/>
  <c r="S24" i="1" s="1"/>
  <c r="T24" i="1" s="1"/>
  <c r="V23" i="1"/>
  <c r="W23" i="1" s="1"/>
  <c r="U23" i="1"/>
  <c r="R23" i="1"/>
  <c r="S23" i="1" s="1"/>
  <c r="T23" i="1" s="1"/>
  <c r="V22" i="1"/>
  <c r="W22" i="1" s="1"/>
  <c r="U22" i="1"/>
  <c r="R22" i="1"/>
  <c r="S22" i="1" s="1"/>
  <c r="T22" i="1" s="1"/>
  <c r="V21" i="1"/>
  <c r="W21" i="1" s="1"/>
  <c r="U21" i="1"/>
  <c r="R21" i="1"/>
  <c r="S21" i="1" s="1"/>
  <c r="T21" i="1" s="1"/>
  <c r="V20" i="1"/>
  <c r="W20" i="1" s="1"/>
  <c r="U20" i="1"/>
  <c r="R20" i="1"/>
  <c r="S20" i="1" s="1"/>
  <c r="T20" i="1" s="1"/>
  <c r="V19" i="1"/>
  <c r="W19" i="1" s="1"/>
  <c r="U19" i="1"/>
  <c r="R19" i="1"/>
  <c r="S19" i="1" s="1"/>
  <c r="T19" i="1" s="1"/>
  <c r="V18" i="1"/>
  <c r="W18" i="1" s="1"/>
  <c r="U18" i="1"/>
  <c r="R18" i="1"/>
  <c r="S18" i="1" s="1"/>
  <c r="T18" i="1" s="1"/>
  <c r="V17" i="1"/>
  <c r="W17" i="1" s="1"/>
  <c r="U17" i="1"/>
  <c r="R17" i="1"/>
  <c r="S17" i="1" s="1"/>
  <c r="T17" i="1" s="1"/>
  <c r="V16" i="1"/>
  <c r="W16" i="1" s="1"/>
  <c r="U16" i="1"/>
  <c r="R16" i="1"/>
  <c r="S16" i="1" s="1"/>
  <c r="T16" i="1" s="1"/>
  <c r="V15" i="1"/>
  <c r="W15" i="1" s="1"/>
  <c r="U15" i="1"/>
  <c r="R15" i="1"/>
  <c r="S15" i="1" s="1"/>
  <c r="T15" i="1" s="1"/>
  <c r="V14" i="1"/>
  <c r="W14" i="1" s="1"/>
  <c r="U14" i="1"/>
  <c r="R14" i="1"/>
  <c r="S14" i="1" s="1"/>
  <c r="T14" i="1" s="1"/>
  <c r="V13" i="1"/>
  <c r="W13" i="1" s="1"/>
  <c r="U13" i="1"/>
  <c r="R13" i="1"/>
  <c r="S13" i="1" s="1"/>
  <c r="T13" i="1" s="1"/>
  <c r="V12" i="1"/>
  <c r="W12" i="1" s="1"/>
  <c r="U12" i="1"/>
  <c r="R12" i="1"/>
  <c r="S12" i="1" s="1"/>
  <c r="T12" i="1" s="1"/>
  <c r="V11" i="1"/>
  <c r="W11" i="1" s="1"/>
  <c r="U11" i="1"/>
  <c r="R11" i="1"/>
  <c r="S11" i="1" s="1"/>
  <c r="T11" i="1" s="1"/>
  <c r="V10" i="1"/>
  <c r="W10" i="1" s="1"/>
  <c r="U10" i="1"/>
  <c r="R10" i="1"/>
  <c r="S10" i="1" s="1"/>
  <c r="T10" i="1" s="1"/>
  <c r="V9" i="1"/>
  <c r="W9" i="1" s="1"/>
  <c r="U9" i="1"/>
  <c r="R9" i="1"/>
  <c r="S9" i="1" s="1"/>
  <c r="T9" i="1" s="1"/>
  <c r="V8" i="1"/>
  <c r="W8" i="1" s="1"/>
  <c r="U8" i="1"/>
  <c r="R8" i="1"/>
  <c r="S8" i="1" s="1"/>
  <c r="T8" i="1" s="1"/>
  <c r="V7" i="1"/>
  <c r="W7" i="1" s="1"/>
  <c r="U7" i="1"/>
  <c r="R7" i="1"/>
  <c r="S7" i="1" s="1"/>
  <c r="T7" i="1" s="1"/>
  <c r="V6" i="1"/>
  <c r="W6" i="1" s="1"/>
  <c r="U6" i="1"/>
  <c r="R6" i="1"/>
  <c r="S6" i="1" s="1"/>
  <c r="T6" i="1" s="1"/>
  <c r="W5" i="1"/>
  <c r="U5" i="1"/>
  <c r="T5" i="1"/>
  <c r="R5" i="1"/>
  <c r="S5" i="1" s="1"/>
  <c r="V5" i="1"/>
  <c r="O24" i="1"/>
  <c r="O23" i="1"/>
  <c r="O22" i="1"/>
  <c r="P22" i="1" s="1"/>
  <c r="Q22" i="1" s="1"/>
  <c r="O21" i="1"/>
  <c r="O20" i="1"/>
  <c r="O19" i="1"/>
  <c r="O18" i="1"/>
  <c r="O17" i="1"/>
  <c r="O16" i="1"/>
  <c r="P16" i="1" s="1"/>
  <c r="Q16" i="1" s="1"/>
  <c r="O15" i="1"/>
  <c r="O14" i="1"/>
  <c r="O13" i="1"/>
  <c r="P13" i="1" s="1"/>
  <c r="Q13" i="1" s="1"/>
  <c r="O12" i="1"/>
  <c r="O11" i="1"/>
  <c r="O10" i="1"/>
  <c r="O9" i="1"/>
  <c r="O8" i="1"/>
  <c r="O7" i="1"/>
  <c r="O6" i="1"/>
  <c r="O5" i="1"/>
  <c r="Q20" i="1"/>
  <c r="P21" i="1"/>
  <c r="Q21" i="1" s="1"/>
  <c r="P17" i="1"/>
  <c r="Q17" i="1" s="1"/>
  <c r="P5" i="1"/>
  <c r="Q5" i="1" s="1"/>
  <c r="P24" i="1"/>
  <c r="Q24" i="1" s="1"/>
  <c r="P23" i="1"/>
  <c r="Q23" i="1" s="1"/>
  <c r="P20" i="1"/>
  <c r="P19" i="1"/>
  <c r="Q19" i="1" s="1"/>
  <c r="P18" i="1"/>
  <c r="Q18" i="1" s="1"/>
  <c r="P15" i="1"/>
  <c r="Q15" i="1" s="1"/>
  <c r="P14" i="1"/>
  <c r="Q14" i="1" s="1"/>
  <c r="P12" i="1"/>
  <c r="Q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  <c r="M16" i="1"/>
  <c r="N16" i="1" s="1"/>
  <c r="M12" i="1"/>
  <c r="N12" i="1" s="1"/>
  <c r="L24" i="1"/>
  <c r="M24" i="1" s="1"/>
  <c r="N24" i="1" s="1"/>
  <c r="L23" i="1"/>
  <c r="M23" i="1" s="1"/>
  <c r="N23" i="1" s="1"/>
  <c r="L22" i="1"/>
  <c r="M22" i="1" s="1"/>
  <c r="N22" i="1" s="1"/>
  <c r="L21" i="1"/>
  <c r="M21" i="1" s="1"/>
  <c r="N21" i="1" s="1"/>
  <c r="L20" i="1"/>
  <c r="M20" i="1" s="1"/>
  <c r="N20" i="1" s="1"/>
  <c r="L19" i="1"/>
  <c r="M19" i="1" s="1"/>
  <c r="N19" i="1" s="1"/>
  <c r="L18" i="1"/>
  <c r="M18" i="1" s="1"/>
  <c r="N18" i="1" s="1"/>
  <c r="L17" i="1"/>
  <c r="M17" i="1" s="1"/>
  <c r="N17" i="1" s="1"/>
  <c r="L16" i="1"/>
  <c r="L15" i="1"/>
  <c r="M15" i="1" s="1"/>
  <c r="N15" i="1" s="1"/>
  <c r="L14" i="1"/>
  <c r="M14" i="1" s="1"/>
  <c r="N14" i="1" s="1"/>
  <c r="L13" i="1"/>
  <c r="M13" i="1" s="1"/>
  <c r="N13" i="1" s="1"/>
  <c r="L12" i="1"/>
  <c r="L11" i="1"/>
  <c r="M11" i="1" s="1"/>
  <c r="N11" i="1" s="1"/>
  <c r="L10" i="1"/>
  <c r="M10" i="1" s="1"/>
  <c r="N10" i="1" s="1"/>
  <c r="L9" i="1"/>
  <c r="M9" i="1" s="1"/>
  <c r="N9" i="1" s="1"/>
  <c r="L8" i="1"/>
  <c r="M8" i="1" s="1"/>
  <c r="N8" i="1" s="1"/>
  <c r="L7" i="1"/>
  <c r="M7" i="1" s="1"/>
  <c r="N7" i="1" s="1"/>
  <c r="L6" i="1"/>
  <c r="M6" i="1" s="1"/>
  <c r="N6" i="1" s="1"/>
  <c r="M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E5" i="1" l="1"/>
  <c r="F5" i="1" s="1"/>
  <c r="N5" i="1"/>
</calcChain>
</file>

<file path=xl/sharedStrings.xml><?xml version="1.0" encoding="utf-8"?>
<sst xmlns="http://schemas.openxmlformats.org/spreadsheetml/2006/main" count="22" uniqueCount="16">
  <si>
    <t>Year</t>
  </si>
  <si>
    <t>THESL Cost</t>
  </si>
  <si>
    <t>With</t>
  </si>
  <si>
    <t>Without</t>
  </si>
  <si>
    <t>J9.3</t>
  </si>
  <si>
    <t>J10.4</t>
  </si>
  <si>
    <t>Calculated Result</t>
  </si>
  <si>
    <t>Converting logs to $$ benchmarks</t>
  </si>
  <si>
    <t>Increase in Benchmark</t>
  </si>
  <si>
    <t>Percent Increase</t>
  </si>
  <si>
    <t>Benchmarking Results - Impact of Congested Urban Variable</t>
  </si>
  <si>
    <t>PSE Cost Performance Results</t>
  </si>
  <si>
    <t>PEG Cost Performance Results</t>
  </si>
  <si>
    <t>Ex.1B-4-2, Table 1</t>
  </si>
  <si>
    <t>Ex.M1, Table 10</t>
  </si>
  <si>
    <t>Source: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</si>
</sst>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&quot;$&quot;#,##0"/>
    <numFmt numFmtId="166" formatCode="#,##0.0000"/>
    <numFmt numFmtId="167" formatCode="0.000000"/>
    <numFmt numFmtId="168" formatCode="0.000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1" fillId="0" borderId="2" xfId="0" applyFont="1" applyFill="1" applyBorder="1" applyAlignment="1"/>
    <xf numFmtId="168" fontId="0" fillId="0" borderId="0" xfId="0" applyNumberFormat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25"/>
  <sheetViews>
    <sheetView tabSelected="1" topLeftCell="A16" workbookViewId="0">
      <selection activeCell="A2" sqref="A2:J25"/>
    </sheetView>
  </sheetViews>
  <sheetFormatPr defaultRowHeight="15" x14ac:dyDescent="0.25"/>
  <cols>
    <col min="1" max="1" width="6.42578125" customWidth="1"/>
    <col min="2" max="2" width="13.5703125" customWidth="1"/>
    <col min="3" max="3" width="13.28515625" customWidth="1"/>
    <col min="4" max="4" width="9.140625" customWidth="1"/>
    <col min="5" max="5" width="11" customWidth="1"/>
    <col min="6" max="6" width="8.85546875" customWidth="1"/>
    <col min="7" max="7" width="11.28515625" customWidth="1"/>
    <col min="8" max="8" width="9.5703125" customWidth="1"/>
    <col min="9" max="9" width="11.28515625" customWidth="1"/>
    <col min="10" max="10" width="9.140625" customWidth="1"/>
    <col min="11" max="11" width="3.42578125" customWidth="1"/>
    <col min="13" max="13" width="7.5703125" customWidth="1"/>
    <col min="14" max="14" width="11.42578125" customWidth="1"/>
    <col min="16" max="16" width="7" customWidth="1"/>
    <col min="17" max="17" width="9" customWidth="1"/>
    <col min="19" max="19" width="6.85546875" customWidth="1"/>
    <col min="20" max="20" width="10" customWidth="1"/>
    <col min="22" max="22" width="7.28515625" customWidth="1"/>
  </cols>
  <sheetData>
    <row r="2" spans="1:23" ht="18.75" x14ac:dyDescent="0.25">
      <c r="A2" s="18" t="s">
        <v>10</v>
      </c>
      <c r="B2" s="19"/>
      <c r="C2" s="19"/>
      <c r="D2" s="19"/>
      <c r="E2" s="19"/>
      <c r="F2" s="19"/>
      <c r="G2" s="19"/>
      <c r="H2" s="19"/>
      <c r="I2" s="19"/>
      <c r="J2" s="20"/>
    </row>
    <row r="3" spans="1:23" x14ac:dyDescent="0.25">
      <c r="A3" s="17" t="s">
        <v>0</v>
      </c>
      <c r="B3" s="17" t="s">
        <v>1</v>
      </c>
      <c r="C3" s="15" t="s">
        <v>11</v>
      </c>
      <c r="D3" s="15"/>
      <c r="E3" s="15"/>
      <c r="F3" s="16"/>
      <c r="G3" s="15" t="s">
        <v>12</v>
      </c>
      <c r="H3" s="15"/>
      <c r="I3" s="15"/>
      <c r="J3" s="16"/>
    </row>
    <row r="4" spans="1:23" ht="45" x14ac:dyDescent="0.25">
      <c r="A4" s="17"/>
      <c r="B4" s="17"/>
      <c r="C4" s="1" t="s">
        <v>2</v>
      </c>
      <c r="D4" s="1" t="s">
        <v>3</v>
      </c>
      <c r="E4" s="7" t="s">
        <v>8</v>
      </c>
      <c r="F4" s="7" t="s">
        <v>9</v>
      </c>
      <c r="G4" s="1" t="s">
        <v>2</v>
      </c>
      <c r="H4" s="1" t="s">
        <v>3</v>
      </c>
      <c r="I4" s="7" t="s">
        <v>8</v>
      </c>
      <c r="J4" s="7" t="s">
        <v>9</v>
      </c>
      <c r="L4" s="5" t="s">
        <v>7</v>
      </c>
    </row>
    <row r="5" spans="1:23" x14ac:dyDescent="0.25">
      <c r="A5" s="8">
        <v>2005</v>
      </c>
      <c r="B5" s="9">
        <v>436128</v>
      </c>
      <c r="C5" s="10">
        <v>-0.38600000000000001</v>
      </c>
      <c r="D5" s="10">
        <v>0.151</v>
      </c>
      <c r="E5" s="9">
        <f>+N5-Q5</f>
        <v>266546.01003508811</v>
      </c>
      <c r="F5" s="11">
        <f>+E5/Q5</f>
        <v>0.71077130016074319</v>
      </c>
      <c r="G5" s="10">
        <v>-0.38500000000000001</v>
      </c>
      <c r="H5" s="10">
        <v>-0.15</v>
      </c>
      <c r="I5" s="9">
        <f>+T5-W5</f>
        <v>134213.80594669509</v>
      </c>
      <c r="J5" s="11">
        <f>+I5/W5</f>
        <v>0.26487794858961938</v>
      </c>
      <c r="L5" s="4">
        <f>-C5</f>
        <v>0.38600000000000001</v>
      </c>
      <c r="M5" s="3">
        <f>2.718^L5</f>
        <v>1.4710257960529847</v>
      </c>
      <c r="N5" s="2">
        <f t="shared" ref="N5:N24" si="0">+B5*M5</f>
        <v>641555.53838099609</v>
      </c>
      <c r="O5" s="6">
        <f>-D5</f>
        <v>-0.151</v>
      </c>
      <c r="P5" s="3">
        <f>2.718^O5</f>
        <v>0.85986116081954833</v>
      </c>
      <c r="Q5" s="2">
        <f>+B5*P5</f>
        <v>375009.52834590798</v>
      </c>
      <c r="R5" s="4">
        <f>-G5</f>
        <v>0.38500000000000001</v>
      </c>
      <c r="S5" s="3">
        <f>2.718^R5</f>
        <v>1.4695556578945193</v>
      </c>
      <c r="T5" s="2">
        <f>+B5*S5</f>
        <v>640914.36996622093</v>
      </c>
      <c r="U5" s="6">
        <f>-H5</f>
        <v>0.15</v>
      </c>
      <c r="V5" s="3">
        <f>2.718^U5</f>
        <v>1.161816173278317</v>
      </c>
      <c r="W5" s="2">
        <f>+B5*V5</f>
        <v>506700.56401952583</v>
      </c>
    </row>
    <row r="6" spans="1:23" x14ac:dyDescent="0.25">
      <c r="A6" s="8">
        <f>+A5+1</f>
        <v>2006</v>
      </c>
      <c r="B6" s="9">
        <v>450686</v>
      </c>
      <c r="C6" s="10">
        <v>-0.41299999999999998</v>
      </c>
      <c r="D6" s="10">
        <v>0.13500000000000001</v>
      </c>
      <c r="E6" s="9">
        <f t="shared" ref="E6:E24" si="1">+N6-Q6</f>
        <v>287335.83620573184</v>
      </c>
      <c r="F6" s="11">
        <f t="shared" ref="F6:F24" si="2">+E6/Q6</f>
        <v>0.72969169391704214</v>
      </c>
      <c r="G6" s="10">
        <v>-0.375</v>
      </c>
      <c r="H6" s="10">
        <v>-0.13800000000000001</v>
      </c>
      <c r="I6" s="9">
        <f t="shared" ref="I6:I24" si="3">+T6-W6</f>
        <v>138349.65873858141</v>
      </c>
      <c r="J6" s="11">
        <f t="shared" ref="J6:J24" si="4">+I6/W6</f>
        <v>0.26740997310905779</v>
      </c>
      <c r="L6" s="4">
        <f t="shared" ref="L6:L24" si="5">-C6</f>
        <v>0.41299999999999998</v>
      </c>
      <c r="M6" s="3">
        <f t="shared" ref="M6:M24" si="6">2.718^L6</f>
        <v>1.5112803091015214</v>
      </c>
      <c r="N6" s="2">
        <f t="shared" si="0"/>
        <v>681112.87738772831</v>
      </c>
      <c r="O6" s="6">
        <f t="shared" ref="O6:O24" si="7">-D6</f>
        <v>-0.13500000000000001</v>
      </c>
      <c r="P6" s="3">
        <f t="shared" ref="P6:P24" si="8">2.718^O6</f>
        <v>0.87372814150427669</v>
      </c>
      <c r="Q6" s="2">
        <f t="shared" ref="Q6:Q24" si="9">+B6*P6</f>
        <v>393777.04118199646</v>
      </c>
      <c r="R6" s="4">
        <f t="shared" ref="R6:R24" si="10">-G6</f>
        <v>0.375</v>
      </c>
      <c r="S6" s="3">
        <f t="shared" ref="S6:S24" si="11">2.718^R6</f>
        <v>1.4549348433214226</v>
      </c>
      <c r="T6" s="2">
        <f t="shared" ref="T6:T24" si="12">+B6*S6</f>
        <v>655718.76479715866</v>
      </c>
      <c r="U6" s="6">
        <f t="shared" ref="U6:U24" si="13">-H6</f>
        <v>0.13800000000000001</v>
      </c>
      <c r="V6" s="3">
        <f t="shared" ref="V6:V24" si="14">2.718^U6</f>
        <v>1.147959124664572</v>
      </c>
      <c r="W6" s="2">
        <f t="shared" ref="W6:W24" si="15">+B6*V6</f>
        <v>517369.10605857725</v>
      </c>
    </row>
    <row r="7" spans="1:23" x14ac:dyDescent="0.25">
      <c r="A7" s="8">
        <f t="shared" ref="A7:A24" si="16">+A6+1</f>
        <v>2007</v>
      </c>
      <c r="B7" s="9">
        <v>502433</v>
      </c>
      <c r="C7" s="10">
        <v>-0.39300000000000002</v>
      </c>
      <c r="D7" s="10">
        <v>0.16200000000000001</v>
      </c>
      <c r="E7" s="9">
        <f t="shared" si="1"/>
        <v>316986.25409523689</v>
      </c>
      <c r="F7" s="11">
        <f t="shared" si="2"/>
        <v>0.74184074806407818</v>
      </c>
      <c r="G7" s="10">
        <v>-0.309</v>
      </c>
      <c r="H7" s="10">
        <v>-7.0999999999999994E-2</v>
      </c>
      <c r="I7" s="9">
        <f t="shared" si="3"/>
        <v>144924.49278773193</v>
      </c>
      <c r="J7" s="11">
        <f t="shared" si="4"/>
        <v>0.26867788545649279</v>
      </c>
      <c r="L7" s="4">
        <f t="shared" si="5"/>
        <v>0.39300000000000002</v>
      </c>
      <c r="M7" s="3">
        <f t="shared" si="6"/>
        <v>1.4813580258432908</v>
      </c>
      <c r="N7" s="2">
        <f t="shared" si="0"/>
        <v>744283.15699852211</v>
      </c>
      <c r="O7" s="6">
        <f t="shared" si="7"/>
        <v>-0.16200000000000001</v>
      </c>
      <c r="P7" s="3">
        <f t="shared" si="8"/>
        <v>0.85045548939517357</v>
      </c>
      <c r="Q7" s="2">
        <f t="shared" si="9"/>
        <v>427296.90290328523</v>
      </c>
      <c r="R7" s="4">
        <f t="shared" si="10"/>
        <v>0.309</v>
      </c>
      <c r="S7" s="3">
        <f t="shared" si="11"/>
        <v>1.3620187328492686</v>
      </c>
      <c r="T7" s="2">
        <f t="shared" si="12"/>
        <v>684323.15800165653</v>
      </c>
      <c r="U7" s="6">
        <f t="shared" si="13"/>
        <v>7.0999999999999994E-2</v>
      </c>
      <c r="V7" s="3">
        <f t="shared" si="14"/>
        <v>1.0735733226398836</v>
      </c>
      <c r="W7" s="2">
        <f t="shared" si="15"/>
        <v>539398.6652139246</v>
      </c>
    </row>
    <row r="8" spans="1:23" x14ac:dyDescent="0.25">
      <c r="A8" s="8">
        <f t="shared" si="16"/>
        <v>2008</v>
      </c>
      <c r="B8" s="9">
        <v>556429</v>
      </c>
      <c r="C8" s="10">
        <v>-0.38</v>
      </c>
      <c r="D8" s="10">
        <v>0.16500000000000001</v>
      </c>
      <c r="E8" s="9">
        <f t="shared" si="1"/>
        <v>341824.77699496702</v>
      </c>
      <c r="F8" s="11">
        <f t="shared" si="2"/>
        <v>0.72451093108402809</v>
      </c>
      <c r="G8" s="10">
        <v>-0.29099999999999998</v>
      </c>
      <c r="H8" s="10">
        <v>-5.1999999999999998E-2</v>
      </c>
      <c r="I8" s="9">
        <f t="shared" si="3"/>
        <v>158222.89989009814</v>
      </c>
      <c r="J8" s="11">
        <f t="shared" si="4"/>
        <v>0.26994706621884834</v>
      </c>
      <c r="L8" s="4">
        <f t="shared" si="5"/>
        <v>0.38</v>
      </c>
      <c r="M8" s="3">
        <f t="shared" si="6"/>
        <v>1.4622269765227534</v>
      </c>
      <c r="N8" s="2">
        <f t="shared" si="0"/>
        <v>813625.4943195791</v>
      </c>
      <c r="O8" s="6">
        <f t="shared" si="7"/>
        <v>-0.16500000000000001</v>
      </c>
      <c r="P8" s="3">
        <f t="shared" si="8"/>
        <v>0.84790820989670213</v>
      </c>
      <c r="Q8" s="2">
        <f t="shared" si="9"/>
        <v>471800.71732461208</v>
      </c>
      <c r="R8" s="4">
        <f t="shared" si="10"/>
        <v>0.29099999999999998</v>
      </c>
      <c r="S8" s="3">
        <f t="shared" si="11"/>
        <v>1.3377242213615459</v>
      </c>
      <c r="T8" s="2">
        <f t="shared" si="12"/>
        <v>744348.55076798366</v>
      </c>
      <c r="U8" s="6">
        <f t="shared" si="13"/>
        <v>5.1999999999999998E-2</v>
      </c>
      <c r="V8" s="3">
        <f t="shared" si="14"/>
        <v>1.053370063166883</v>
      </c>
      <c r="W8" s="2">
        <f t="shared" si="15"/>
        <v>586125.65087788552</v>
      </c>
    </row>
    <row r="9" spans="1:23" x14ac:dyDescent="0.25">
      <c r="A9" s="8">
        <f t="shared" si="16"/>
        <v>2009</v>
      </c>
      <c r="B9" s="9">
        <v>595932</v>
      </c>
      <c r="C9" s="10">
        <v>-0.35799999999999998</v>
      </c>
      <c r="D9" s="10">
        <v>0.17799999999999999</v>
      </c>
      <c r="E9" s="9">
        <f t="shared" si="1"/>
        <v>353658.61885726656</v>
      </c>
      <c r="F9" s="11">
        <f t="shared" si="2"/>
        <v>0.70906156116396857</v>
      </c>
      <c r="G9" s="10">
        <v>-0.27500000000000002</v>
      </c>
      <c r="H9" s="10">
        <v>-3.5000000000000003E-2</v>
      </c>
      <c r="I9" s="9">
        <f t="shared" si="3"/>
        <v>167383.70340939541</v>
      </c>
      <c r="J9" s="11">
        <f t="shared" si="4"/>
        <v>0.27121751666504257</v>
      </c>
      <c r="L9" s="4">
        <f t="shared" si="5"/>
        <v>0.35799999999999998</v>
      </c>
      <c r="M9" s="3">
        <f t="shared" si="6"/>
        <v>1.4304125240562737</v>
      </c>
      <c r="N9" s="2">
        <f t="shared" si="0"/>
        <v>852428.59628590336</v>
      </c>
      <c r="O9" s="6">
        <f t="shared" si="7"/>
        <v>-0.17799999999999999</v>
      </c>
      <c r="P9" s="3">
        <f t="shared" si="8"/>
        <v>0.83695787007349298</v>
      </c>
      <c r="Q9" s="2">
        <f t="shared" si="9"/>
        <v>498769.9774286368</v>
      </c>
      <c r="R9" s="4">
        <f t="shared" si="10"/>
        <v>0.27500000000000002</v>
      </c>
      <c r="S9" s="3">
        <f t="shared" si="11"/>
        <v>1.3164931369338695</v>
      </c>
      <c r="T9" s="2">
        <f t="shared" si="12"/>
        <v>784540.38807927468</v>
      </c>
      <c r="U9" s="6">
        <f t="shared" si="13"/>
        <v>3.5000000000000003E-2</v>
      </c>
      <c r="V9" s="3">
        <f t="shared" si="14"/>
        <v>1.0356159505948317</v>
      </c>
      <c r="W9" s="2">
        <f t="shared" si="15"/>
        <v>617156.68466987927</v>
      </c>
    </row>
    <row r="10" spans="1:23" x14ac:dyDescent="0.25">
      <c r="A10" s="8">
        <f t="shared" si="16"/>
        <v>2010</v>
      </c>
      <c r="B10" s="9">
        <v>647456</v>
      </c>
      <c r="C10" s="10">
        <v>-0.309</v>
      </c>
      <c r="D10" s="10">
        <v>0.22500000000000001</v>
      </c>
      <c r="E10" s="9">
        <f t="shared" si="1"/>
        <v>364831.022453023</v>
      </c>
      <c r="F10" s="11">
        <f t="shared" si="2"/>
        <v>0.70564720758469124</v>
      </c>
      <c r="G10" s="10">
        <v>-0.2</v>
      </c>
      <c r="H10" s="10">
        <v>3.9E-2</v>
      </c>
      <c r="I10" s="9">
        <f t="shared" si="3"/>
        <v>168094.36044436274</v>
      </c>
      <c r="J10" s="11">
        <f t="shared" si="4"/>
        <v>0.2699470662188484</v>
      </c>
      <c r="L10" s="4">
        <f t="shared" si="5"/>
        <v>0.309</v>
      </c>
      <c r="M10" s="3">
        <f t="shared" si="6"/>
        <v>1.3620187328492686</v>
      </c>
      <c r="N10" s="2">
        <f t="shared" si="0"/>
        <v>881847.20069565601</v>
      </c>
      <c r="O10" s="6">
        <f t="shared" si="7"/>
        <v>-0.22500000000000001</v>
      </c>
      <c r="P10" s="3">
        <f t="shared" si="8"/>
        <v>0.79853484753038506</v>
      </c>
      <c r="Q10" s="2">
        <f t="shared" si="9"/>
        <v>517016.178242633</v>
      </c>
      <c r="R10" s="4">
        <f t="shared" si="10"/>
        <v>0.2</v>
      </c>
      <c r="S10" s="3">
        <f t="shared" si="11"/>
        <v>1.221377430371853</v>
      </c>
      <c r="T10" s="2">
        <f t="shared" si="12"/>
        <v>790788.1455588385</v>
      </c>
      <c r="U10" s="6">
        <f t="shared" si="13"/>
        <v>-3.9E-2</v>
      </c>
      <c r="V10" s="3">
        <f t="shared" si="14"/>
        <v>0.96175459817265685</v>
      </c>
      <c r="W10" s="2">
        <f t="shared" si="15"/>
        <v>622693.78511447576</v>
      </c>
    </row>
    <row r="11" spans="1:23" x14ac:dyDescent="0.25">
      <c r="A11" s="8">
        <f t="shared" si="16"/>
        <v>2011</v>
      </c>
      <c r="B11" s="9">
        <v>710544</v>
      </c>
      <c r="C11" s="10">
        <v>-0.25</v>
      </c>
      <c r="D11" s="10">
        <v>0.28000000000000003</v>
      </c>
      <c r="E11" s="9">
        <f t="shared" si="1"/>
        <v>375299.71323211677</v>
      </c>
      <c r="F11" s="11">
        <f t="shared" si="2"/>
        <v>0.69883895032798837</v>
      </c>
      <c r="G11" s="10">
        <v>-0.122</v>
      </c>
      <c r="H11" s="10">
        <v>0.11700000000000001</v>
      </c>
      <c r="I11" s="9">
        <f t="shared" si="3"/>
        <v>170632.75486307498</v>
      </c>
      <c r="J11" s="11">
        <f t="shared" si="4"/>
        <v>0.26994706621884806</v>
      </c>
      <c r="L11" s="4">
        <f t="shared" si="5"/>
        <v>0.25</v>
      </c>
      <c r="M11" s="3">
        <f t="shared" si="6"/>
        <v>1.283992133809273</v>
      </c>
      <c r="N11" s="2">
        <f t="shared" si="0"/>
        <v>912332.90672537603</v>
      </c>
      <c r="O11" s="6">
        <f t="shared" si="7"/>
        <v>-0.28000000000000003</v>
      </c>
      <c r="P11" s="3">
        <f t="shared" si="8"/>
        <v>0.75580568338239329</v>
      </c>
      <c r="Q11" s="2">
        <f t="shared" si="9"/>
        <v>537033.19349325926</v>
      </c>
      <c r="R11" s="4">
        <f t="shared" si="10"/>
        <v>0.122</v>
      </c>
      <c r="S11" s="3">
        <f t="shared" si="11"/>
        <v>1.129739811067582</v>
      </c>
      <c r="T11" s="2">
        <f t="shared" si="12"/>
        <v>802729.84431520395</v>
      </c>
      <c r="U11" s="6">
        <f t="shared" si="13"/>
        <v>-0.11700000000000001</v>
      </c>
      <c r="V11" s="3">
        <f t="shared" si="14"/>
        <v>0.88959598483996627</v>
      </c>
      <c r="W11" s="2">
        <f t="shared" si="15"/>
        <v>632097.08945212897</v>
      </c>
    </row>
    <row r="12" spans="1:23" x14ac:dyDescent="0.25">
      <c r="A12" s="8">
        <f t="shared" si="16"/>
        <v>2012</v>
      </c>
      <c r="B12" s="9">
        <v>691388</v>
      </c>
      <c r="C12" s="10">
        <v>-0.27600000000000002</v>
      </c>
      <c r="D12" s="10">
        <v>0.252</v>
      </c>
      <c r="E12" s="9">
        <f t="shared" si="1"/>
        <v>373726.39931622741</v>
      </c>
      <c r="F12" s="11">
        <f t="shared" si="2"/>
        <v>0.69544501942317261</v>
      </c>
      <c r="G12" s="10">
        <v>-0.13900000000000001</v>
      </c>
      <c r="H12" s="10">
        <v>0.1</v>
      </c>
      <c r="I12" s="9">
        <f t="shared" si="3"/>
        <v>168878.9438090825</v>
      </c>
      <c r="J12" s="11">
        <f t="shared" si="4"/>
        <v>0.26994706621884851</v>
      </c>
      <c r="L12" s="4">
        <f t="shared" si="5"/>
        <v>0.27600000000000002</v>
      </c>
      <c r="M12" s="3">
        <f t="shared" si="6"/>
        <v>1.3178101519006504</v>
      </c>
      <c r="N12" s="2">
        <f t="shared" si="0"/>
        <v>911118.12530228694</v>
      </c>
      <c r="O12" s="6">
        <f t="shared" si="7"/>
        <v>-0.252</v>
      </c>
      <c r="P12" s="3">
        <f t="shared" si="8"/>
        <v>0.77726504652389039</v>
      </c>
      <c r="Q12" s="2">
        <f t="shared" si="9"/>
        <v>537391.72598605952</v>
      </c>
      <c r="R12" s="4">
        <f t="shared" si="10"/>
        <v>0.13900000000000001</v>
      </c>
      <c r="S12" s="3">
        <f t="shared" si="11"/>
        <v>1.1491075388157896</v>
      </c>
      <c r="T12" s="2">
        <f t="shared" si="12"/>
        <v>794479.16304677119</v>
      </c>
      <c r="U12" s="6">
        <f t="shared" si="13"/>
        <v>-0.1</v>
      </c>
      <c r="V12" s="3">
        <f t="shared" si="14"/>
        <v>0.90484679982540728</v>
      </c>
      <c r="W12" s="2">
        <f t="shared" si="15"/>
        <v>625600.2192376887</v>
      </c>
    </row>
    <row r="13" spans="1:23" x14ac:dyDescent="0.25">
      <c r="A13" s="8">
        <f t="shared" si="16"/>
        <v>2013</v>
      </c>
      <c r="B13" s="9">
        <v>727152</v>
      </c>
      <c r="C13" s="10">
        <v>-0.24099999999999999</v>
      </c>
      <c r="D13" s="10">
        <v>0.28399999999999997</v>
      </c>
      <c r="E13" s="9">
        <f t="shared" si="1"/>
        <v>377901.2047596951</v>
      </c>
      <c r="F13" s="11">
        <f t="shared" si="2"/>
        <v>0.69036683203698324</v>
      </c>
      <c r="G13" s="10">
        <v>-8.6999999999999994E-2</v>
      </c>
      <c r="H13" s="10">
        <v>0.151</v>
      </c>
      <c r="I13" s="9">
        <f t="shared" si="3"/>
        <v>167990.78415457043</v>
      </c>
      <c r="J13" s="11">
        <f t="shared" si="4"/>
        <v>0.2686778854564924</v>
      </c>
      <c r="L13" s="4">
        <f t="shared" si="5"/>
        <v>0.24099999999999999</v>
      </c>
      <c r="M13" s="3">
        <f t="shared" si="6"/>
        <v>1.2724892380652628</v>
      </c>
      <c r="N13" s="2">
        <f t="shared" si="0"/>
        <v>925293.09443763201</v>
      </c>
      <c r="O13" s="6">
        <f t="shared" si="7"/>
        <v>-0.28399999999999997</v>
      </c>
      <c r="P13" s="3">
        <f t="shared" si="8"/>
        <v>0.75278881124983077</v>
      </c>
      <c r="Q13" s="2">
        <f t="shared" si="9"/>
        <v>547391.88967793691</v>
      </c>
      <c r="R13" s="4">
        <f t="shared" si="10"/>
        <v>8.6999999999999994E-2</v>
      </c>
      <c r="S13" s="3">
        <f t="shared" si="11"/>
        <v>1.0908868392947095</v>
      </c>
      <c r="T13" s="2">
        <f t="shared" si="12"/>
        <v>793240.54696682666</v>
      </c>
      <c r="U13" s="6">
        <f t="shared" si="13"/>
        <v>-0.151</v>
      </c>
      <c r="V13" s="3">
        <f t="shared" si="14"/>
        <v>0.85986116081954833</v>
      </c>
      <c r="W13" s="2">
        <f t="shared" si="15"/>
        <v>625249.76281225623</v>
      </c>
    </row>
    <row r="14" spans="1:23" x14ac:dyDescent="0.25">
      <c r="A14" s="8">
        <f t="shared" si="16"/>
        <v>2014</v>
      </c>
      <c r="B14" s="9">
        <v>777414</v>
      </c>
      <c r="C14" s="10">
        <v>-0.22800000000000001</v>
      </c>
      <c r="D14" s="10">
        <v>0.29699999999999999</v>
      </c>
      <c r="E14" s="9">
        <f t="shared" si="1"/>
        <v>398804.62655171938</v>
      </c>
      <c r="F14" s="11">
        <f t="shared" si="2"/>
        <v>0.69036683203698268</v>
      </c>
      <c r="G14" s="10">
        <v>-6.9000000000000006E-2</v>
      </c>
      <c r="H14" s="10">
        <v>0.17</v>
      </c>
      <c r="I14" s="9">
        <f t="shared" si="3"/>
        <v>177055.14949015225</v>
      </c>
      <c r="J14" s="11">
        <f t="shared" si="4"/>
        <v>0.26994706621884829</v>
      </c>
      <c r="L14" s="4">
        <f t="shared" si="5"/>
        <v>0.22800000000000001</v>
      </c>
      <c r="M14" s="3">
        <f t="shared" si="6"/>
        <v>1.2560556319088974</v>
      </c>
      <c r="N14" s="2">
        <f t="shared" si="0"/>
        <v>976475.23302482348</v>
      </c>
      <c r="O14" s="6">
        <f t="shared" si="7"/>
        <v>-0.29699999999999999</v>
      </c>
      <c r="P14" s="3">
        <f t="shared" si="8"/>
        <v>0.74306689418135519</v>
      </c>
      <c r="Q14" s="2">
        <f t="shared" si="9"/>
        <v>577670.6064731041</v>
      </c>
      <c r="R14" s="4">
        <f t="shared" si="10"/>
        <v>6.9000000000000006E-2</v>
      </c>
      <c r="S14" s="3">
        <f t="shared" si="11"/>
        <v>1.0714285438910855</v>
      </c>
      <c r="T14" s="2">
        <f t="shared" si="12"/>
        <v>832943.55002054432</v>
      </c>
      <c r="U14" s="6">
        <f t="shared" si="13"/>
        <v>-0.17</v>
      </c>
      <c r="V14" s="3">
        <f t="shared" si="14"/>
        <v>0.84367968743860045</v>
      </c>
      <c r="W14" s="2">
        <f t="shared" si="15"/>
        <v>655888.40053039207</v>
      </c>
    </row>
    <row r="15" spans="1:23" x14ac:dyDescent="0.25">
      <c r="A15" s="8">
        <f t="shared" si="16"/>
        <v>2015</v>
      </c>
      <c r="B15" s="9">
        <v>826394</v>
      </c>
      <c r="C15" s="10">
        <v>-0.214</v>
      </c>
      <c r="D15" s="10">
        <v>0.307</v>
      </c>
      <c r="E15" s="9">
        <f t="shared" si="1"/>
        <v>415611.02428305754</v>
      </c>
      <c r="F15" s="11">
        <f t="shared" si="2"/>
        <v>0.68361956789025335</v>
      </c>
      <c r="G15" s="10">
        <v>-4.5999999999999999E-2</v>
      </c>
      <c r="H15" s="10">
        <v>0.192</v>
      </c>
      <c r="I15" s="9">
        <f t="shared" si="3"/>
        <v>183249.6619503455</v>
      </c>
      <c r="J15" s="11">
        <f t="shared" si="4"/>
        <v>0.26867788545649285</v>
      </c>
      <c r="L15" s="4">
        <f t="shared" si="5"/>
        <v>0.214</v>
      </c>
      <c r="M15" s="3">
        <f t="shared" si="6"/>
        <v>1.2385951720013213</v>
      </c>
      <c r="N15" s="2">
        <f t="shared" si="0"/>
        <v>1023567.6185708599</v>
      </c>
      <c r="O15" s="6">
        <f t="shared" si="7"/>
        <v>-0.307</v>
      </c>
      <c r="P15" s="3">
        <f t="shared" si="8"/>
        <v>0.73567401782660857</v>
      </c>
      <c r="Q15" s="2">
        <f t="shared" si="9"/>
        <v>607956.59428780235</v>
      </c>
      <c r="R15" s="4">
        <f t="shared" si="10"/>
        <v>4.5999999999999999E-2</v>
      </c>
      <c r="S15" s="3">
        <f t="shared" si="11"/>
        <v>1.0470694169720831</v>
      </c>
      <c r="T15" s="2">
        <f t="shared" si="12"/>
        <v>865291.88376922766</v>
      </c>
      <c r="U15" s="6">
        <f t="shared" si="13"/>
        <v>-0.192</v>
      </c>
      <c r="V15" s="3">
        <f t="shared" si="14"/>
        <v>0.82532329835270124</v>
      </c>
      <c r="W15" s="2">
        <f t="shared" si="15"/>
        <v>682042.22181888216</v>
      </c>
    </row>
    <row r="16" spans="1:23" x14ac:dyDescent="0.25">
      <c r="A16" s="8">
        <f t="shared" si="16"/>
        <v>2016</v>
      </c>
      <c r="B16" s="9">
        <v>861394</v>
      </c>
      <c r="C16" s="10">
        <v>-0.183</v>
      </c>
      <c r="D16" s="10">
        <v>0.34100000000000003</v>
      </c>
      <c r="E16" s="9">
        <f t="shared" si="1"/>
        <v>421831.16659206746</v>
      </c>
      <c r="F16" s="11">
        <f t="shared" si="2"/>
        <v>0.68867748519598959</v>
      </c>
      <c r="G16" s="10">
        <v>8.0000000000000002E-3</v>
      </c>
      <c r="H16" s="10">
        <v>0.246</v>
      </c>
      <c r="I16" s="9">
        <f t="shared" si="3"/>
        <v>180970.75521037239</v>
      </c>
      <c r="J16" s="11">
        <f t="shared" si="4"/>
        <v>0.2686778854564929</v>
      </c>
      <c r="L16" s="4">
        <f t="shared" si="5"/>
        <v>0.183</v>
      </c>
      <c r="M16" s="3">
        <f t="shared" si="6"/>
        <v>1.2007916237783072</v>
      </c>
      <c r="N16" s="2">
        <f t="shared" si="0"/>
        <v>1034354.6999728911</v>
      </c>
      <c r="O16" s="6">
        <f t="shared" si="7"/>
        <v>-0.34100000000000003</v>
      </c>
      <c r="P16" s="3">
        <f t="shared" si="8"/>
        <v>0.71108404908883005</v>
      </c>
      <c r="Q16" s="2">
        <f t="shared" si="9"/>
        <v>612523.53338082368</v>
      </c>
      <c r="R16" s="4">
        <f t="shared" si="10"/>
        <v>-8.0000000000000002E-3</v>
      </c>
      <c r="S16" s="3">
        <f t="shared" si="11"/>
        <v>0.99203273770224953</v>
      </c>
      <c r="T16" s="2">
        <f t="shared" si="12"/>
        <v>854531.04806029156</v>
      </c>
      <c r="U16" s="6">
        <f t="shared" si="13"/>
        <v>-0.246</v>
      </c>
      <c r="V16" s="3">
        <f t="shared" si="14"/>
        <v>0.78194216914666137</v>
      </c>
      <c r="W16" s="2">
        <f t="shared" si="15"/>
        <v>673560.29284991918</v>
      </c>
    </row>
    <row r="17" spans="1:23" x14ac:dyDescent="0.25">
      <c r="A17" s="8">
        <f t="shared" si="16"/>
        <v>2017</v>
      </c>
      <c r="B17" s="9">
        <v>904560</v>
      </c>
      <c r="C17" s="10">
        <v>-0.16</v>
      </c>
      <c r="D17" s="10">
        <v>0.36299999999999999</v>
      </c>
      <c r="E17" s="9">
        <f t="shared" si="1"/>
        <v>432270.03752645117</v>
      </c>
      <c r="F17" s="11">
        <f t="shared" si="2"/>
        <v>0.68698982668246156</v>
      </c>
      <c r="G17" s="10">
        <v>3.6999999999999998E-2</v>
      </c>
      <c r="H17" s="10">
        <v>0.27500000000000002</v>
      </c>
      <c r="I17" s="9">
        <f t="shared" si="3"/>
        <v>184608.07827267318</v>
      </c>
      <c r="J17" s="11">
        <f t="shared" si="4"/>
        <v>0.26867788545649246</v>
      </c>
      <c r="L17" s="4">
        <f t="shared" si="5"/>
        <v>0.16</v>
      </c>
      <c r="M17" s="3">
        <f t="shared" si="6"/>
        <v>1.1734914032142147</v>
      </c>
      <c r="N17" s="2">
        <f t="shared" si="0"/>
        <v>1061493.3836914501</v>
      </c>
      <c r="O17" s="6">
        <f t="shared" si="7"/>
        <v>-0.36299999999999999</v>
      </c>
      <c r="P17" s="3">
        <f t="shared" si="8"/>
        <v>0.69561261404992369</v>
      </c>
      <c r="Q17" s="2">
        <f t="shared" si="9"/>
        <v>629223.34616499895</v>
      </c>
      <c r="R17" s="4">
        <f t="shared" si="10"/>
        <v>-3.6999999999999998E-2</v>
      </c>
      <c r="S17" s="3">
        <f t="shared" si="11"/>
        <v>0.96367983232427679</v>
      </c>
      <c r="T17" s="2">
        <f t="shared" si="12"/>
        <v>871706.22912724782</v>
      </c>
      <c r="U17" s="6">
        <f t="shared" si="13"/>
        <v>-0.27500000000000002</v>
      </c>
      <c r="V17" s="3">
        <f t="shared" si="14"/>
        <v>0.75959378134626188</v>
      </c>
      <c r="W17" s="2">
        <f t="shared" si="15"/>
        <v>687098.15085457463</v>
      </c>
    </row>
    <row r="18" spans="1:23" x14ac:dyDescent="0.25">
      <c r="A18" s="8">
        <f t="shared" si="16"/>
        <v>2018</v>
      </c>
      <c r="B18" s="9">
        <v>964885</v>
      </c>
      <c r="C18" s="10">
        <v>-0.127</v>
      </c>
      <c r="D18" s="10">
        <v>0.39600000000000002</v>
      </c>
      <c r="E18" s="9">
        <f t="shared" si="1"/>
        <v>446131.69425498287</v>
      </c>
      <c r="F18" s="11">
        <f t="shared" si="2"/>
        <v>0.68698982668246167</v>
      </c>
      <c r="G18" s="10">
        <v>7.4999999999999997E-2</v>
      </c>
      <c r="H18" s="10">
        <v>0.313</v>
      </c>
      <c r="I18" s="9">
        <f t="shared" si="3"/>
        <v>189577.76461318787</v>
      </c>
      <c r="J18" s="11">
        <f t="shared" si="4"/>
        <v>0.26867788545649246</v>
      </c>
      <c r="L18" s="4">
        <f t="shared" si="5"/>
        <v>0.127</v>
      </c>
      <c r="M18" s="3">
        <f t="shared" si="6"/>
        <v>1.1354020668194234</v>
      </c>
      <c r="N18" s="2">
        <f t="shared" si="0"/>
        <v>1095532.4232430593</v>
      </c>
      <c r="O18" s="6">
        <f t="shared" si="7"/>
        <v>-0.39600000000000002</v>
      </c>
      <c r="P18" s="3">
        <f t="shared" si="8"/>
        <v>0.67303432946732145</v>
      </c>
      <c r="Q18" s="2">
        <f t="shared" si="9"/>
        <v>649400.72898807644</v>
      </c>
      <c r="R18" s="4">
        <f t="shared" si="10"/>
        <v>-7.4999999999999997E-2</v>
      </c>
      <c r="S18" s="3">
        <f t="shared" si="11"/>
        <v>0.92775070078713628</v>
      </c>
      <c r="T18" s="2">
        <f t="shared" si="12"/>
        <v>895172.73492899595</v>
      </c>
      <c r="U18" s="6">
        <f t="shared" si="13"/>
        <v>-0.313</v>
      </c>
      <c r="V18" s="3">
        <f t="shared" si="14"/>
        <v>0.73127364433669095</v>
      </c>
      <c r="W18" s="2">
        <f t="shared" si="15"/>
        <v>705594.97031580808</v>
      </c>
    </row>
    <row r="19" spans="1:23" x14ac:dyDescent="0.25">
      <c r="A19" s="8">
        <f t="shared" si="16"/>
        <v>2019</v>
      </c>
      <c r="B19" s="9">
        <v>999492</v>
      </c>
      <c r="C19" s="10">
        <v>-0.11600000000000001</v>
      </c>
      <c r="D19" s="10">
        <v>0.40699999999999997</v>
      </c>
      <c r="E19" s="9">
        <f t="shared" si="1"/>
        <v>457077.77125333308</v>
      </c>
      <c r="F19" s="11">
        <f t="shared" si="2"/>
        <v>0.68698982668246145</v>
      </c>
      <c r="G19" s="10">
        <v>8.6999999999999994E-2</v>
      </c>
      <c r="H19" s="10">
        <v>0.32500000000000001</v>
      </c>
      <c r="I19" s="9">
        <f t="shared" si="3"/>
        <v>194035.04334726965</v>
      </c>
      <c r="J19" s="11">
        <f t="shared" si="4"/>
        <v>0.26867788545649246</v>
      </c>
      <c r="L19" s="4">
        <f t="shared" si="5"/>
        <v>0.11600000000000001</v>
      </c>
      <c r="M19" s="3">
        <f t="shared" si="6"/>
        <v>1.1229823655215059</v>
      </c>
      <c r="N19" s="2">
        <f t="shared" si="0"/>
        <v>1122411.890479821</v>
      </c>
      <c r="O19" s="6">
        <f t="shared" si="7"/>
        <v>-0.40699999999999997</v>
      </c>
      <c r="P19" s="3">
        <f t="shared" si="8"/>
        <v>0.66567228074510643</v>
      </c>
      <c r="Q19" s="2">
        <f t="shared" si="9"/>
        <v>665334.11922648794</v>
      </c>
      <c r="R19" s="4">
        <f t="shared" si="10"/>
        <v>-8.6999999999999994E-2</v>
      </c>
      <c r="S19" s="3">
        <f t="shared" si="11"/>
        <v>0.91668536458513827</v>
      </c>
      <c r="T19" s="2">
        <f t="shared" si="12"/>
        <v>916219.68841992901</v>
      </c>
      <c r="U19" s="6">
        <f t="shared" si="13"/>
        <v>-0.32500000000000001</v>
      </c>
      <c r="V19" s="3">
        <f t="shared" si="14"/>
        <v>0.72255170133693847</v>
      </c>
      <c r="W19" s="2">
        <f t="shared" si="15"/>
        <v>722184.64507265936</v>
      </c>
    </row>
    <row r="20" spans="1:23" x14ac:dyDescent="0.25">
      <c r="A20" s="8">
        <f t="shared" si="16"/>
        <v>2020</v>
      </c>
      <c r="B20" s="9">
        <v>1044567</v>
      </c>
      <c r="C20" s="10">
        <v>-9.5000000000000001E-2</v>
      </c>
      <c r="D20" s="10">
        <v>0.42899999999999999</v>
      </c>
      <c r="E20" s="9">
        <f t="shared" si="1"/>
        <v>468445.60779071006</v>
      </c>
      <c r="F20" s="11">
        <f t="shared" si="2"/>
        <v>0.68867748519598948</v>
      </c>
      <c r="G20" s="10">
        <v>0.114</v>
      </c>
      <c r="H20" s="10">
        <v>0.35199999999999998</v>
      </c>
      <c r="I20" s="9">
        <f t="shared" si="3"/>
        <v>197384.21368359099</v>
      </c>
      <c r="J20" s="11">
        <f t="shared" si="4"/>
        <v>0.2686778854564924</v>
      </c>
      <c r="L20" s="4">
        <f t="shared" si="5"/>
        <v>9.5000000000000001E-2</v>
      </c>
      <c r="M20" s="3">
        <f t="shared" si="6"/>
        <v>1.0996480235334032</v>
      </c>
      <c r="N20" s="2">
        <f t="shared" si="0"/>
        <v>1148656.0369982163</v>
      </c>
      <c r="O20" s="6">
        <f t="shared" si="7"/>
        <v>-0.42899999999999999</v>
      </c>
      <c r="P20" s="3">
        <f t="shared" si="8"/>
        <v>0.65118889377848066</v>
      </c>
      <c r="Q20" s="2">
        <f t="shared" si="9"/>
        <v>680210.42920750624</v>
      </c>
      <c r="R20" s="4">
        <f t="shared" si="10"/>
        <v>-0.114</v>
      </c>
      <c r="S20" s="3">
        <f t="shared" si="11"/>
        <v>0.89226850243993294</v>
      </c>
      <c r="T20" s="2">
        <f t="shared" si="12"/>
        <v>932034.23278817348</v>
      </c>
      <c r="U20" s="6">
        <f t="shared" si="13"/>
        <v>-0.35199999999999998</v>
      </c>
      <c r="V20" s="3">
        <f t="shared" si="14"/>
        <v>0.70330578996328863</v>
      </c>
      <c r="W20" s="2">
        <f t="shared" si="15"/>
        <v>734650.01910458249</v>
      </c>
    </row>
    <row r="21" spans="1:23" x14ac:dyDescent="0.25">
      <c r="A21" s="8">
        <f t="shared" si="16"/>
        <v>2021</v>
      </c>
      <c r="B21" s="9">
        <v>1085324</v>
      </c>
      <c r="C21" s="10">
        <v>-7.9000000000000001E-2</v>
      </c>
      <c r="D21" s="10">
        <v>0.44500000000000001</v>
      </c>
      <c r="E21" s="9">
        <f t="shared" si="1"/>
        <v>478998.64552819997</v>
      </c>
      <c r="F21" s="11">
        <f t="shared" si="2"/>
        <v>0.68867748519598937</v>
      </c>
      <c r="G21" s="10">
        <v>0.13400000000000001</v>
      </c>
      <c r="H21" s="10">
        <v>0.371</v>
      </c>
      <c r="I21" s="9">
        <f t="shared" si="3"/>
        <v>200276.71541392454</v>
      </c>
      <c r="J21" s="11">
        <f t="shared" si="4"/>
        <v>0.26740997310905767</v>
      </c>
      <c r="L21" s="4">
        <f t="shared" si="5"/>
        <v>7.9000000000000001E-2</v>
      </c>
      <c r="M21" s="3">
        <f t="shared" si="6"/>
        <v>1.0821954577088846</v>
      </c>
      <c r="N21" s="2">
        <f t="shared" si="0"/>
        <v>1174532.7029424375</v>
      </c>
      <c r="O21" s="6">
        <f t="shared" si="7"/>
        <v>-0.44500000000000001</v>
      </c>
      <c r="P21" s="3">
        <f t="shared" si="8"/>
        <v>0.64085384402651879</v>
      </c>
      <c r="Q21" s="2">
        <f t="shared" si="9"/>
        <v>695534.05741423753</v>
      </c>
      <c r="R21" s="4">
        <f t="shared" si="10"/>
        <v>-0.13400000000000001</v>
      </c>
      <c r="S21" s="3">
        <f t="shared" si="11"/>
        <v>0.87460221597301158</v>
      </c>
      <c r="T21" s="2">
        <f t="shared" si="12"/>
        <v>949226.77544869285</v>
      </c>
      <c r="U21" s="6">
        <f t="shared" si="13"/>
        <v>-0.371</v>
      </c>
      <c r="V21" s="3">
        <f t="shared" si="14"/>
        <v>0.69007048589616404</v>
      </c>
      <c r="W21" s="2">
        <f t="shared" si="15"/>
        <v>748950.06003476831</v>
      </c>
    </row>
    <row r="22" spans="1:23" x14ac:dyDescent="0.25">
      <c r="A22" s="8">
        <f t="shared" si="16"/>
        <v>2022</v>
      </c>
      <c r="B22" s="9">
        <v>1134689</v>
      </c>
      <c r="C22" s="10">
        <v>-5.7000000000000002E-2</v>
      </c>
      <c r="D22" s="10">
        <v>0.46700000000000003</v>
      </c>
      <c r="E22" s="9">
        <f t="shared" si="1"/>
        <v>489889.6175407418</v>
      </c>
      <c r="F22" s="11">
        <f t="shared" si="2"/>
        <v>0.68867748519598937</v>
      </c>
      <c r="G22" s="10">
        <v>0.159</v>
      </c>
      <c r="H22" s="10">
        <v>0.39600000000000002</v>
      </c>
      <c r="I22" s="9">
        <f t="shared" si="3"/>
        <v>204216.89179221878</v>
      </c>
      <c r="J22" s="11">
        <f t="shared" si="4"/>
        <v>0.26740997310905762</v>
      </c>
      <c r="L22" s="4">
        <f t="shared" si="5"/>
        <v>5.7000000000000002E-2</v>
      </c>
      <c r="M22" s="3">
        <f t="shared" si="6"/>
        <v>1.0586495537544969</v>
      </c>
      <c r="N22" s="2">
        <f t="shared" si="0"/>
        <v>1201238.0035001363</v>
      </c>
      <c r="O22" s="6">
        <f t="shared" si="7"/>
        <v>-0.46700000000000003</v>
      </c>
      <c r="P22" s="3">
        <f t="shared" si="8"/>
        <v>0.62691044502889737</v>
      </c>
      <c r="Q22" s="2">
        <f t="shared" si="9"/>
        <v>711348.38595939451</v>
      </c>
      <c r="R22" s="4">
        <f t="shared" si="10"/>
        <v>-0.159</v>
      </c>
      <c r="S22" s="3">
        <f t="shared" si="11"/>
        <v>0.85301042141165051</v>
      </c>
      <c r="T22" s="2">
        <f t="shared" si="12"/>
        <v>967901.54206116428</v>
      </c>
      <c r="U22" s="6">
        <f t="shared" si="13"/>
        <v>-0.39600000000000002</v>
      </c>
      <c r="V22" s="3">
        <f t="shared" si="14"/>
        <v>0.67303432946732145</v>
      </c>
      <c r="W22" s="2">
        <f t="shared" si="15"/>
        <v>763684.65026894549</v>
      </c>
    </row>
    <row r="23" spans="1:23" x14ac:dyDescent="0.25">
      <c r="A23" s="8">
        <f t="shared" si="16"/>
        <v>2023</v>
      </c>
      <c r="B23" s="9">
        <v>1180820</v>
      </c>
      <c r="C23" s="10">
        <v>-0.04</v>
      </c>
      <c r="D23" s="10">
        <v>0.48399999999999999</v>
      </c>
      <c r="E23" s="9">
        <f t="shared" si="1"/>
        <v>501213.60416985315</v>
      </c>
      <c r="F23" s="11">
        <f t="shared" si="2"/>
        <v>0.68867748519598915</v>
      </c>
      <c r="G23" s="10">
        <v>0.17799999999999999</v>
      </c>
      <c r="H23" s="10">
        <v>0.41499999999999998</v>
      </c>
      <c r="I23" s="9">
        <f t="shared" si="3"/>
        <v>208520.02961573575</v>
      </c>
      <c r="J23" s="11">
        <f t="shared" si="4"/>
        <v>0.26740997310905784</v>
      </c>
      <c r="L23" s="4">
        <f t="shared" si="5"/>
        <v>0.04</v>
      </c>
      <c r="M23" s="3">
        <f t="shared" si="6"/>
        <v>1.0408064575730827</v>
      </c>
      <c r="N23" s="2">
        <f t="shared" si="0"/>
        <v>1229005.0812314474</v>
      </c>
      <c r="O23" s="6">
        <f t="shared" si="7"/>
        <v>-0.48399999999999999</v>
      </c>
      <c r="P23" s="3">
        <f t="shared" si="8"/>
        <v>0.61634413124912713</v>
      </c>
      <c r="Q23" s="2">
        <f t="shared" si="9"/>
        <v>727791.47706159425</v>
      </c>
      <c r="R23" s="4">
        <f t="shared" si="10"/>
        <v>-0.17799999999999999</v>
      </c>
      <c r="S23" s="3">
        <f t="shared" si="11"/>
        <v>0.83695787007349298</v>
      </c>
      <c r="T23" s="2">
        <f t="shared" si="12"/>
        <v>988296.59214018204</v>
      </c>
      <c r="U23" s="6">
        <f t="shared" si="13"/>
        <v>-0.41499999999999998</v>
      </c>
      <c r="V23" s="3">
        <f t="shared" si="14"/>
        <v>0.66036869508006835</v>
      </c>
      <c r="W23" s="2">
        <f t="shared" si="15"/>
        <v>779776.56252444629</v>
      </c>
    </row>
    <row r="24" spans="1:23" x14ac:dyDescent="0.25">
      <c r="A24" s="8">
        <f t="shared" si="16"/>
        <v>2024</v>
      </c>
      <c r="B24" s="9">
        <v>1225282</v>
      </c>
      <c r="C24" s="10">
        <v>-2.5999999999999999E-2</v>
      </c>
      <c r="D24" s="10">
        <v>0.498</v>
      </c>
      <c r="E24" s="9">
        <f t="shared" si="1"/>
        <v>512856.31931066827</v>
      </c>
      <c r="F24" s="11">
        <f t="shared" si="2"/>
        <v>0.68867748519598959</v>
      </c>
      <c r="G24" s="10">
        <v>0.19500000000000001</v>
      </c>
      <c r="H24" s="10">
        <v>0.432</v>
      </c>
      <c r="I24" s="9">
        <f t="shared" si="3"/>
        <v>212724.68559705967</v>
      </c>
      <c r="J24" s="11">
        <f t="shared" si="4"/>
        <v>0.26740997310905762</v>
      </c>
      <c r="L24" s="4">
        <f t="shared" si="5"/>
        <v>2.5999999999999999E-2</v>
      </c>
      <c r="M24" s="3">
        <f t="shared" si="6"/>
        <v>1.0263381816764312</v>
      </c>
      <c r="N24" s="2">
        <f t="shared" si="0"/>
        <v>1257553.6999208611</v>
      </c>
      <c r="O24" s="6">
        <f t="shared" si="7"/>
        <v>-0.498</v>
      </c>
      <c r="P24" s="3">
        <f t="shared" si="8"/>
        <v>0.60777631648077157</v>
      </c>
      <c r="Q24" s="2">
        <f t="shared" si="9"/>
        <v>744697.38061019278</v>
      </c>
      <c r="R24" s="4">
        <f t="shared" si="10"/>
        <v>-0.19500000000000001</v>
      </c>
      <c r="S24" s="3">
        <f t="shared" si="11"/>
        <v>0.82285129465148488</v>
      </c>
      <c r="T24" s="2">
        <f t="shared" si="12"/>
        <v>1008224.8800131606</v>
      </c>
      <c r="U24" s="6">
        <f t="shared" si="13"/>
        <v>-0.432</v>
      </c>
      <c r="V24" s="3">
        <f t="shared" si="14"/>
        <v>0.64923845646643052</v>
      </c>
      <c r="W24" s="2">
        <f t="shared" si="15"/>
        <v>795500.19441610097</v>
      </c>
    </row>
    <row r="25" spans="1:23" x14ac:dyDescent="0.25">
      <c r="A25" s="12" t="s">
        <v>15</v>
      </c>
      <c r="B25" s="12" t="s">
        <v>13</v>
      </c>
      <c r="C25" s="12" t="s">
        <v>13</v>
      </c>
      <c r="D25" s="12" t="s">
        <v>4</v>
      </c>
      <c r="E25" s="13" t="s">
        <v>6</v>
      </c>
      <c r="F25" s="14"/>
      <c r="G25" s="12" t="s">
        <v>14</v>
      </c>
      <c r="H25" s="12" t="s">
        <v>5</v>
      </c>
      <c r="I25" s="13" t="s">
        <v>6</v>
      </c>
      <c r="J25" s="14"/>
    </row>
  </sheetData>
  <mergeCells count="7">
    <mergeCell ref="A2:J2"/>
    <mergeCell ref="I25:J25"/>
    <mergeCell ref="E25:F25"/>
    <mergeCell ref="C3:F3"/>
    <mergeCell ref="G3:J3"/>
    <mergeCell ref="A3:A4"/>
    <mergeCell ref="B3:B4"/>
  </mergeCells>
  <pageMargins left="0.25" right="0.25" top="0.75" bottom="0.75" header="0.3" footer="0.3"/>
  <pageSetup paperSize="9" scale="7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2019-08-26T19:40:52Z</dcterms:created>
  <dcterms:modified xsi:type="dcterms:W3CDTF">2019-08-26T19:41:01Z</dcterms:modified>
</cp:coreProperties>
</file>