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2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Dist Pric\2018-2022 DX Rates\2020\2020 DRO\2020 DRO Exhibits\"/>
    </mc:Choice>
  </mc:AlternateContent>
  <bookViews>
    <workbookView xWindow="0" yWindow="-60" windowWidth="11460" windowHeight="5710" tabRatio="747"/>
  </bookViews>
  <sheets>
    <sheet name="2020" sheetId="6" r:id="rId1"/>
  </sheets>
  <externalReferences>
    <externalReference r:id="rId2"/>
    <externalReference r:id="rId3"/>
  </externalReferences>
  <definedNames>
    <definedName name="_xlnm.Print_Area" localSheetId="0">'2020'!$A$3:$AA$35</definedName>
  </definedNames>
  <calcPr calcId="162913"/>
</workbook>
</file>

<file path=xl/calcChain.xml><?xml version="1.0" encoding="utf-8"?>
<calcChain xmlns="http://schemas.openxmlformats.org/spreadsheetml/2006/main">
  <c r="E30" i="6" l="1"/>
  <c r="E31" i="6"/>
  <c r="E32" i="6"/>
  <c r="D31" i="6"/>
  <c r="D32" i="6"/>
  <c r="D30" i="6"/>
  <c r="Z15" i="6"/>
  <c r="Y21" i="6"/>
  <c r="Y17" i="6"/>
  <c r="Y15" i="6"/>
  <c r="F32" i="6" l="1"/>
  <c r="F31" i="6"/>
  <c r="F30" i="6"/>
  <c r="L11" i="6"/>
  <c r="O11" i="6"/>
  <c r="P11" i="6"/>
  <c r="S11" i="6"/>
  <c r="T11" i="6"/>
  <c r="V11" i="6"/>
  <c r="W11" i="6"/>
  <c r="L12" i="6"/>
  <c r="S12" i="6"/>
  <c r="T12" i="6"/>
  <c r="V12" i="6"/>
  <c r="W12" i="6"/>
  <c r="L13" i="6"/>
  <c r="S13" i="6"/>
  <c r="T13" i="6"/>
  <c r="V13" i="6"/>
  <c r="W13" i="6"/>
  <c r="L14" i="6"/>
  <c r="L15" i="6"/>
  <c r="L16" i="6"/>
  <c r="L17" i="6"/>
  <c r="L18" i="6"/>
  <c r="L19" i="6"/>
  <c r="L20" i="6"/>
  <c r="O20" i="6"/>
  <c r="P20" i="6"/>
  <c r="S20" i="6"/>
  <c r="T20" i="6"/>
  <c r="V20" i="6"/>
  <c r="W20" i="6"/>
  <c r="L21" i="6"/>
  <c r="O21" i="6"/>
  <c r="P21" i="6"/>
  <c r="S21" i="6"/>
  <c r="T21" i="6"/>
  <c r="V21" i="6"/>
  <c r="L22" i="6"/>
  <c r="W10" i="6"/>
  <c r="V10" i="6"/>
  <c r="T10" i="6"/>
  <c r="S10" i="6"/>
  <c r="L10" i="6"/>
  <c r="X21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I11" i="6"/>
  <c r="I12" i="6"/>
  <c r="I13" i="6"/>
  <c r="I14" i="6"/>
  <c r="I15" i="6"/>
  <c r="I16" i="6"/>
  <c r="I17" i="6"/>
  <c r="I18" i="6"/>
  <c r="I19" i="6"/>
  <c r="I20" i="6"/>
  <c r="I21" i="6"/>
  <c r="I22" i="6"/>
  <c r="I10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F11" i="6"/>
  <c r="F12" i="6"/>
  <c r="F13" i="6"/>
  <c r="F14" i="6"/>
  <c r="F15" i="6"/>
  <c r="F16" i="6"/>
  <c r="F17" i="6"/>
  <c r="F18" i="6"/>
  <c r="F19" i="6"/>
  <c r="F20" i="6"/>
  <c r="F21" i="6"/>
  <c r="F10" i="6"/>
  <c r="E15" i="6"/>
  <c r="E17" i="6"/>
  <c r="E21" i="6"/>
  <c r="D22" i="6"/>
  <c r="D11" i="6"/>
  <c r="D12" i="6"/>
  <c r="D13" i="6"/>
  <c r="D14" i="6"/>
  <c r="D15" i="6"/>
  <c r="D16" i="6"/>
  <c r="D17" i="6"/>
  <c r="D18" i="6"/>
  <c r="D19" i="6"/>
  <c r="D20" i="6"/>
  <c r="D21" i="6"/>
  <c r="D10" i="6"/>
  <c r="C11" i="6"/>
  <c r="C12" i="6"/>
  <c r="C13" i="6"/>
  <c r="C14" i="6"/>
  <c r="C15" i="6"/>
  <c r="C16" i="6"/>
  <c r="C17" i="6"/>
  <c r="C18" i="6"/>
  <c r="C19" i="6"/>
  <c r="C20" i="6"/>
  <c r="C21" i="6"/>
  <c r="C22" i="6"/>
  <c r="C10" i="6"/>
  <c r="U20" i="6" l="1"/>
  <c r="J24" i="6"/>
  <c r="V28" i="6" s="1"/>
  <c r="U21" i="6"/>
  <c r="U13" i="6"/>
  <c r="U12" i="6"/>
  <c r="G24" i="6"/>
  <c r="C24" i="6"/>
  <c r="U11" i="6"/>
  <c r="D24" i="6"/>
  <c r="U10" i="6"/>
  <c r="I24" i="6"/>
  <c r="E22" i="6"/>
  <c r="E24" i="6" s="1"/>
  <c r="F22" i="6" l="1"/>
  <c r="F24" i="6" s="1"/>
  <c r="H12" i="6" l="1"/>
  <c r="H15" i="6"/>
  <c r="H21" i="6"/>
  <c r="H16" i="6"/>
  <c r="H19" i="6"/>
  <c r="H22" i="6"/>
  <c r="H20" i="6"/>
  <c r="H14" i="6"/>
  <c r="H10" i="6"/>
  <c r="H11" i="6"/>
  <c r="H13" i="6"/>
  <c r="H18" i="6"/>
  <c r="H17" i="6"/>
  <c r="H24" i="6" l="1"/>
  <c r="K18" i="6"/>
  <c r="K14" i="6"/>
  <c r="K16" i="6"/>
  <c r="K13" i="6"/>
  <c r="K20" i="6"/>
  <c r="M20" i="6"/>
  <c r="Q21" i="6"/>
  <c r="M21" i="6"/>
  <c r="K21" i="6"/>
  <c r="K11" i="6"/>
  <c r="M11" i="6"/>
  <c r="K22" i="6"/>
  <c r="K15" i="6"/>
  <c r="K17" i="6"/>
  <c r="K10" i="6"/>
  <c r="K19" i="6"/>
  <c r="K12" i="6"/>
  <c r="K24" i="6" l="1"/>
  <c r="M16" i="6"/>
  <c r="M12" i="6"/>
  <c r="M14" i="6"/>
  <c r="R20" i="6"/>
  <c r="Q20" i="6"/>
  <c r="M10" i="6"/>
  <c r="M15" i="6"/>
  <c r="M19" i="6"/>
  <c r="M22" i="6"/>
  <c r="M13" i="6"/>
  <c r="M18" i="6"/>
  <c r="M17" i="6"/>
  <c r="R21" i="6"/>
  <c r="O18" i="6" l="1"/>
  <c r="O15" i="6"/>
  <c r="O12" i="6"/>
  <c r="O22" i="6"/>
  <c r="R11" i="6"/>
  <c r="Q11" i="6"/>
  <c r="O17" i="6"/>
  <c r="O13" i="6"/>
  <c r="O19" i="6"/>
  <c r="O10" i="6"/>
  <c r="O14" i="6"/>
  <c r="O16" i="6"/>
  <c r="P16" i="6" l="1"/>
  <c r="P10" i="6"/>
  <c r="P13" i="6"/>
  <c r="P12" i="6"/>
  <c r="P14" i="6"/>
  <c r="P19" i="6"/>
  <c r="P17" i="6"/>
  <c r="P22" i="6"/>
  <c r="P15" i="6"/>
  <c r="P18" i="6"/>
  <c r="V18" i="6"/>
  <c r="P24" i="6" l="1"/>
  <c r="R17" i="6"/>
  <c r="Q17" i="6"/>
  <c r="T15" i="6"/>
  <c r="R12" i="6"/>
  <c r="Q12" i="6"/>
  <c r="T18" i="6"/>
  <c r="U18" i="6" s="1"/>
  <c r="R15" i="6"/>
  <c r="Q15" i="6"/>
  <c r="T19" i="6"/>
  <c r="T14" i="6"/>
  <c r="T16" i="6"/>
  <c r="R22" i="6"/>
  <c r="Q22" i="6"/>
  <c r="R13" i="6"/>
  <c r="Q13" i="6"/>
  <c r="T22" i="6"/>
  <c r="R14" i="6"/>
  <c r="Q14" i="6"/>
  <c r="R18" i="6"/>
  <c r="Q18" i="6"/>
  <c r="T17" i="6"/>
  <c r="R19" i="6"/>
  <c r="Q19" i="6"/>
  <c r="Q10" i="6"/>
  <c r="R10" i="6"/>
  <c r="R16" i="6"/>
  <c r="Q16" i="6"/>
  <c r="Q24" i="6" l="1"/>
  <c r="V17" i="6"/>
  <c r="U17" i="6" s="1"/>
  <c r="S22" i="6"/>
  <c r="S19" i="6"/>
  <c r="S18" i="6"/>
  <c r="S15" i="6"/>
  <c r="S17" i="6"/>
  <c r="S16" i="6"/>
  <c r="W18" i="6"/>
  <c r="V15" i="6"/>
  <c r="U15" i="6" s="1"/>
  <c r="V14" i="6"/>
  <c r="U14" i="6" s="1"/>
  <c r="V19" i="6"/>
  <c r="U19" i="6" s="1"/>
  <c r="V22" i="6"/>
  <c r="U22" i="6" s="1"/>
  <c r="V16" i="6"/>
  <c r="U16" i="6" s="1"/>
  <c r="S14" i="6"/>
  <c r="W19" i="6" l="1"/>
  <c r="W14" i="6"/>
  <c r="W16" i="6"/>
  <c r="X15" i="6"/>
  <c r="AA15" i="6" s="1"/>
  <c r="X17" i="6"/>
  <c r="AA17" i="6" s="1"/>
  <c r="AA21" i="6"/>
  <c r="T24" i="6" l="1"/>
  <c r="V24" i="6"/>
  <c r="V27" i="6" l="1"/>
  <c r="V29" i="6" s="1"/>
</calcChain>
</file>

<file path=xl/sharedStrings.xml><?xml version="1.0" encoding="utf-8"?>
<sst xmlns="http://schemas.openxmlformats.org/spreadsheetml/2006/main" count="67" uniqueCount="65">
  <si>
    <t>GWh</t>
  </si>
  <si>
    <t>kWs</t>
  </si>
  <si>
    <t>Revenue</t>
  </si>
  <si>
    <t>Alloc Cost</t>
  </si>
  <si>
    <t>Misc Rev</t>
  </si>
  <si>
    <t>Shifted Rev</t>
  </si>
  <si>
    <t>UR</t>
  </si>
  <si>
    <t>R1</t>
  </si>
  <si>
    <t>R2</t>
  </si>
  <si>
    <t>Seasonal</t>
  </si>
  <si>
    <t>GSe</t>
  </si>
  <si>
    <t>GSd</t>
  </si>
  <si>
    <t>UGe</t>
  </si>
  <si>
    <t>UGd</t>
  </si>
  <si>
    <t>St Lgt</t>
  </si>
  <si>
    <t>Sen Lgt</t>
  </si>
  <si>
    <t>ST</t>
  </si>
  <si>
    <t>USL</t>
  </si>
  <si>
    <t>Fixed Rev %</t>
  </si>
  <si>
    <t>Number of Customers</t>
  </si>
  <si>
    <t>DGen</t>
  </si>
  <si>
    <t>Total Rev Req</t>
  </si>
  <si>
    <t>Total rev to be collected</t>
  </si>
  <si>
    <t>Revenue from Rates</t>
  </si>
  <si>
    <t>% Change in revenue from rates</t>
  </si>
  <si>
    <t>Revenue from Fixed Charge</t>
  </si>
  <si>
    <t>Revenue from Volumetric Charge</t>
  </si>
  <si>
    <t>%</t>
  </si>
  <si>
    <t>Misc Revenue</t>
  </si>
  <si>
    <t>2019 Revenue</t>
  </si>
  <si>
    <t>2019 R/C Ratio</t>
  </si>
  <si>
    <t>Target 2020 R/C Ratio</t>
  </si>
  <si>
    <t>STL</t>
  </si>
  <si>
    <t>2020 Adjustments (from 2019 Revenue Requirement) by Rate Class</t>
  </si>
  <si>
    <t xml:space="preserve">    2020: 2020 Revenue before rate design adjustments </t>
  </si>
  <si>
    <t>Revenue - with 2019 Rates and 2020 Charge Determinants</t>
  </si>
  <si>
    <t>R/C Ratio</t>
  </si>
  <si>
    <t>(D=A-C)</t>
  </si>
  <si>
    <t>(E)</t>
  </si>
  <si>
    <t>(F=A/B)</t>
  </si>
  <si>
    <t>(G)</t>
  </si>
  <si>
    <t>(H=BxG)</t>
  </si>
  <si>
    <t>(I=H-A)</t>
  </si>
  <si>
    <t>(J=I/D)</t>
  </si>
  <si>
    <t>Total Rev (K+L)</t>
  </si>
  <si>
    <t>Misc Rev (C)</t>
  </si>
  <si>
    <t>(L=H-C-K)</t>
  </si>
  <si>
    <t>(Y)</t>
  </si>
  <si>
    <t>(Z)</t>
  </si>
  <si>
    <r>
      <t>(A=Y*X</t>
    </r>
    <r>
      <rPr>
        <vertAlign val="subscript"/>
        <sz val="10"/>
        <rFont val="Arial"/>
        <family val="2"/>
      </rPr>
      <t>RevReq</t>
    </r>
    <r>
      <rPr>
        <sz val="10"/>
        <rFont val="Arial"/>
        <family val="2"/>
      </rPr>
      <t>)</t>
    </r>
  </si>
  <si>
    <r>
      <t>(B=B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AllocCost</t>
    </r>
    <r>
      <rPr>
        <sz val="10"/>
        <rFont val="Arial"/>
        <family val="2"/>
      </rPr>
      <t>)</t>
    </r>
  </si>
  <si>
    <r>
      <t>(C=C</t>
    </r>
    <r>
      <rPr>
        <vertAlign val="subscript"/>
        <sz val="10"/>
        <rFont val="Arial"/>
        <family val="2"/>
      </rPr>
      <t>2018</t>
    </r>
    <r>
      <rPr>
        <sz val="10"/>
        <rFont val="Arial"/>
        <family val="2"/>
      </rPr>
      <t>*X</t>
    </r>
    <r>
      <rPr>
        <vertAlign val="subscript"/>
        <sz val="10"/>
        <rFont val="Arial"/>
        <family val="2"/>
      </rPr>
      <t>MiscRev</t>
    </r>
    <r>
      <rPr>
        <sz val="10"/>
        <rFont val="Arial"/>
        <family val="2"/>
      </rPr>
      <t>)</t>
    </r>
  </si>
  <si>
    <t>N/A **</t>
  </si>
  <si>
    <t>CSTA Rate Adders
($/kW)</t>
  </si>
  <si>
    <t>Hopper Foundry Rate Adder ($/kW)</t>
  </si>
  <si>
    <t>Total Volumetric Charge ($/kW)</t>
  </si>
  <si>
    <t>2020 Rate Design Including 4th Year of Residential Phase-in to All-Fixed Rates</t>
  </si>
  <si>
    <t>Revenue Requirement***</t>
  </si>
  <si>
    <t>(M)</t>
  </si>
  <si>
    <t>(K= (H - C) x M)</t>
  </si>
  <si>
    <t>Base Volumetric Charge ($/kWh)</t>
  </si>
  <si>
    <t>Base Volumetric Charge ($/kW)</t>
  </si>
  <si>
    <t>Base Fixed Charge ($/month)</t>
  </si>
  <si>
    <t xml:space="preserve">*** 2019: Revenue with 2019 rates, as shown in EB-2017-0049 Draft Rate Order Exhibit 4.0 Worksheet "2019" filed on April 5, 5019, and 2020 charge determinants
</t>
  </si>
  <si>
    <t>** ST rates are listed in Exhibit 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</si>
</sst>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000000000%"/>
    <numFmt numFmtId="167" formatCode="0.0000"/>
    <numFmt numFmtId="168" formatCode="0.0%"/>
    <numFmt numFmtId="169" formatCode="0.000"/>
    <numFmt numFmtId="170" formatCode="_(&quot;$&quot;* #,##0.0000_);_(&quot;$&quot;* \(#,##0.0000\);_(&quot;$&quot;* &quot;-&quot;??_);_(@_)"/>
    <numFmt numFmtId="171" formatCode="_(* #,##0.000000000_);_(* \(#,##0.000000000\);_(* &quot;-&quot;??_);_(@_)"/>
  </numFmts>
  <fonts count="1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8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i/>
      <sz val="10"/>
      <name val="Arial"/>
      <family val="2"/>
    </font>
    <font>
      <vertAlign val="sub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/>
    <xf numFmtId="0" fontId="6" fillId="0" borderId="0" xfId="0" applyFont="1" applyAlignment="1">
      <alignment horizontal="center" vertical="center"/>
    </xf>
    <xf numFmtId="0" fontId="0" fillId="0" borderId="0" xfId="0" applyBorder="1"/>
    <xf numFmtId="43" fontId="0" fillId="0" borderId="0" xfId="0" applyNumberFormat="1"/>
    <xf numFmtId="9" fontId="0" fillId="0" borderId="0" xfId="3" applyFont="1" applyBorder="1"/>
    <xf numFmtId="0" fontId="0" fillId="0" borderId="0" xfId="0" applyFill="1" applyBorder="1"/>
    <xf numFmtId="0" fontId="4" fillId="2" borderId="0" xfId="0" applyFont="1" applyFill="1" applyAlignment="1">
      <alignment horizontal="center"/>
    </xf>
    <xf numFmtId="167" fontId="0" fillId="0" borderId="0" xfId="0" applyNumberFormat="1"/>
    <xf numFmtId="167" fontId="0" fillId="0" borderId="0" xfId="0" applyNumberFormat="1" applyBorder="1"/>
    <xf numFmtId="0" fontId="0" fillId="3" borderId="1" xfId="0" applyFill="1" applyBorder="1"/>
    <xf numFmtId="164" fontId="5" fillId="3" borderId="1" xfId="1" applyNumberFormat="1" applyFont="1" applyFill="1" applyBorder="1"/>
    <xf numFmtId="3" fontId="0" fillId="3" borderId="0" xfId="0" applyNumberFormat="1" applyFill="1"/>
    <xf numFmtId="0" fontId="0" fillId="3" borderId="2" xfId="0" applyFill="1" applyBorder="1"/>
    <xf numFmtId="164" fontId="5" fillId="3" borderId="2" xfId="1" applyNumberFormat="1" applyFont="1" applyFill="1" applyBorder="1"/>
    <xf numFmtId="165" fontId="2" fillId="3" borderId="2" xfId="2" applyNumberFormat="1" applyFill="1" applyBorder="1"/>
    <xf numFmtId="2" fontId="0" fillId="3" borderId="2" xfId="0" applyNumberFormat="1" applyFill="1" applyBorder="1" applyAlignment="1">
      <alignment horizontal="center"/>
    </xf>
    <xf numFmtId="169" fontId="0" fillId="3" borderId="2" xfId="0" applyNumberFormat="1" applyFill="1" applyBorder="1" applyAlignment="1">
      <alignment horizontal="center"/>
    </xf>
    <xf numFmtId="0" fontId="0" fillId="3" borderId="0" xfId="0" applyFill="1" applyBorder="1"/>
    <xf numFmtId="0" fontId="0" fillId="3" borderId="0" xfId="0" applyFill="1"/>
    <xf numFmtId="165" fontId="2" fillId="3" borderId="0" xfId="2" applyNumberFormat="1" applyFill="1" applyBorder="1"/>
    <xf numFmtId="10" fontId="0" fillId="3" borderId="0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1" xfId="0" quotePrefix="1" applyFill="1" applyBorder="1" applyAlignment="1">
      <alignment horizontal="left" wrapText="1"/>
    </xf>
    <xf numFmtId="165" fontId="0" fillId="3" borderId="1" xfId="0" applyNumberFormat="1" applyFill="1" applyBorder="1" applyAlignment="1">
      <alignment horizontal="center"/>
    </xf>
    <xf numFmtId="10" fontId="0" fillId="3" borderId="1" xfId="3" applyNumberFormat="1" applyFont="1" applyFill="1" applyBorder="1" applyAlignment="1">
      <alignment horizontal="center"/>
    </xf>
    <xf numFmtId="0" fontId="0" fillId="3" borderId="0" xfId="0" quotePrefix="1" applyFill="1" applyAlignment="1">
      <alignment horizontal="left"/>
    </xf>
    <xf numFmtId="0" fontId="3" fillId="3" borderId="0" xfId="0" applyFont="1" applyFill="1"/>
    <xf numFmtId="0" fontId="4" fillId="3" borderId="0" xfId="0" applyFont="1" applyFill="1" applyAlignment="1">
      <alignment horizontal="center" vertical="center"/>
    </xf>
    <xf numFmtId="0" fontId="4" fillId="3" borderId="0" xfId="0" applyFont="1" applyFill="1"/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165" fontId="2" fillId="3" borderId="3" xfId="2" applyNumberFormat="1" applyFill="1" applyBorder="1"/>
    <xf numFmtId="165" fontId="4" fillId="3" borderId="0" xfId="2" applyNumberFormat="1" applyFont="1" applyFill="1" applyBorder="1"/>
    <xf numFmtId="0" fontId="4" fillId="3" borderId="0" xfId="0" applyFont="1" applyFill="1" applyBorder="1"/>
    <xf numFmtId="43" fontId="4" fillId="3" borderId="0" xfId="0" applyNumberFormat="1" applyFont="1" applyFill="1" applyBorder="1"/>
    <xf numFmtId="44" fontId="0" fillId="3" borderId="0" xfId="0" applyNumberFormat="1" applyFill="1"/>
    <xf numFmtId="165" fontId="4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ill="1"/>
    <xf numFmtId="0" fontId="4" fillId="3" borderId="0" xfId="0" applyFont="1" applyFill="1" applyAlignment="1">
      <alignment horizontal="center"/>
    </xf>
    <xf numFmtId="2" fontId="0" fillId="3" borderId="0" xfId="0" applyNumberFormat="1" applyFill="1"/>
    <xf numFmtId="0" fontId="4" fillId="3" borderId="0" xfId="0" quotePrefix="1" applyFont="1" applyFill="1" applyAlignment="1">
      <alignment horizontal="left"/>
    </xf>
    <xf numFmtId="167" fontId="0" fillId="3" borderId="0" xfId="0" applyNumberFormat="1" applyFill="1"/>
    <xf numFmtId="167" fontId="0" fillId="3" borderId="0" xfId="0" applyNumberFormat="1" applyFill="1" applyBorder="1"/>
    <xf numFmtId="43" fontId="0" fillId="3" borderId="0" xfId="0" applyNumberFormat="1" applyFill="1" applyBorder="1"/>
    <xf numFmtId="0" fontId="0" fillId="3" borderId="0" xfId="0" applyFill="1" applyAlignment="1">
      <alignment wrapText="1"/>
    </xf>
    <xf numFmtId="44" fontId="0" fillId="3" borderId="0" xfId="2" applyFont="1" applyFill="1"/>
    <xf numFmtId="164" fontId="0" fillId="3" borderId="0" xfId="0" applyNumberFormat="1" applyFill="1" applyBorder="1"/>
    <xf numFmtId="44" fontId="0" fillId="3" borderId="0" xfId="0" applyNumberFormat="1" applyFill="1" applyBorder="1"/>
    <xf numFmtId="0" fontId="0" fillId="3" borderId="0" xfId="0" applyFill="1" applyBorder="1" applyAlignment="1">
      <alignment horizontal="right"/>
    </xf>
    <xf numFmtId="168" fontId="0" fillId="3" borderId="0" xfId="3" applyNumberFormat="1" applyFont="1" applyFill="1" applyBorder="1"/>
    <xf numFmtId="44" fontId="2" fillId="3" borderId="1" xfId="2" applyNumberFormat="1" applyFont="1" applyFill="1" applyBorder="1"/>
    <xf numFmtId="165" fontId="2" fillId="3" borderId="1" xfId="2" applyNumberFormat="1" applyFont="1" applyFill="1" applyBorder="1"/>
    <xf numFmtId="170" fontId="2" fillId="3" borderId="1" xfId="2" applyNumberFormat="1" applyFont="1" applyFill="1" applyBorder="1"/>
    <xf numFmtId="0" fontId="0" fillId="3" borderId="1" xfId="0" applyNumberFormat="1" applyFont="1" applyFill="1" applyBorder="1"/>
    <xf numFmtId="10" fontId="0" fillId="3" borderId="0" xfId="3" applyNumberFormat="1" applyFont="1" applyFill="1" applyBorder="1"/>
    <xf numFmtId="171" fontId="0" fillId="3" borderId="0" xfId="0" applyNumberFormat="1" applyFill="1"/>
    <xf numFmtId="9" fontId="2" fillId="3" borderId="1" xfId="3" applyFont="1" applyFill="1" applyBorder="1"/>
    <xf numFmtId="0" fontId="8" fillId="3" borderId="1" xfId="0" applyFont="1" applyFill="1" applyBorder="1" applyAlignment="1">
      <alignment horizontal="left"/>
    </xf>
    <xf numFmtId="0" fontId="0" fillId="3" borderId="1" xfId="0" applyFont="1" applyFill="1" applyBorder="1"/>
    <xf numFmtId="0" fontId="4" fillId="3" borderId="3" xfId="0" applyFont="1" applyFill="1" applyBorder="1"/>
    <xf numFmtId="167" fontId="4" fillId="3" borderId="3" xfId="0" applyNumberFormat="1" applyFont="1" applyFill="1" applyBorder="1" applyAlignment="1">
      <alignment horizontal="center"/>
    </xf>
    <xf numFmtId="164" fontId="4" fillId="3" borderId="3" xfId="0" applyNumberFormat="1" applyFont="1" applyFill="1" applyBorder="1"/>
    <xf numFmtId="165" fontId="2" fillId="3" borderId="0" xfId="2" applyNumberFormat="1" applyFont="1" applyFill="1" applyBorder="1"/>
    <xf numFmtId="170" fontId="0" fillId="3" borderId="1" xfId="2" applyNumberFormat="1" applyFont="1" applyFill="1" applyBorder="1"/>
    <xf numFmtId="9" fontId="0" fillId="3" borderId="0" xfId="3" applyFont="1" applyFill="1"/>
    <xf numFmtId="164" fontId="5" fillId="3" borderId="0" xfId="1" applyNumberFormat="1" applyFont="1" applyFill="1" applyBorder="1"/>
    <xf numFmtId="164" fontId="7" fillId="3" borderId="0" xfId="1" applyNumberFormat="1" applyFont="1" applyFill="1" applyBorder="1"/>
    <xf numFmtId="9" fontId="0" fillId="3" borderId="2" xfId="3" applyFont="1" applyFill="1" applyBorder="1" applyAlignment="1">
      <alignment horizontal="center"/>
    </xf>
    <xf numFmtId="164" fontId="0" fillId="0" borderId="1" xfId="0" applyNumberFormat="1" applyFont="1" applyBorder="1"/>
    <xf numFmtId="165" fontId="0" fillId="0" borderId="1" xfId="2" applyNumberFormat="1" applyFont="1" applyBorder="1"/>
    <xf numFmtId="165" fontId="2" fillId="3" borderId="3" xfId="2" applyNumberFormat="1" applyFont="1" applyFill="1" applyBorder="1"/>
    <xf numFmtId="0" fontId="0" fillId="3" borderId="0" xfId="0" applyFill="1" applyAlignment="1">
      <alignment horizontal="center"/>
    </xf>
    <xf numFmtId="0" fontId="4" fillId="3" borderId="0" xfId="0" quotePrefix="1" applyFont="1" applyFill="1" applyAlignment="1">
      <alignment horizontal="center"/>
    </xf>
    <xf numFmtId="44" fontId="0" fillId="3" borderId="1" xfId="2" quotePrefix="1" applyNumberFormat="1" applyFont="1" applyFill="1" applyBorder="1" applyAlignment="1">
      <alignment horizontal="right"/>
    </xf>
    <xf numFmtId="170" fontId="0" fillId="3" borderId="1" xfId="2" quotePrefix="1" applyNumberFormat="1" applyFont="1" applyFill="1" applyBorder="1" applyAlignment="1">
      <alignment horizontal="right"/>
    </xf>
    <xf numFmtId="0" fontId="4" fillId="3" borderId="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/>
    </xf>
    <xf numFmtId="166" fontId="9" fillId="3" borderId="4" xfId="0" applyNumberFormat="1" applyFont="1" applyFill="1" applyBorder="1"/>
    <xf numFmtId="0" fontId="4" fillId="0" borderId="0" xfId="0" applyFont="1" applyFill="1" applyBorder="1"/>
    <xf numFmtId="0" fontId="0" fillId="0" borderId="0" xfId="0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4" fillId="0" borderId="0" xfId="0" applyFont="1" applyFill="1"/>
    <xf numFmtId="0" fontId="0" fillId="0" borderId="3" xfId="0" quotePrefix="1" applyFill="1" applyBorder="1" applyAlignment="1">
      <alignment horizontal="left" wrapText="1"/>
    </xf>
    <xf numFmtId="0" fontId="0" fillId="0" borderId="3" xfId="0" quotePrefix="1" applyFill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5"/>
    <cellStyle name="Percent" xfId="3" builtinId="5"/>
    <cellStyle name="Percent 2" xfId="4"/>
  </cellStyles>
  <dxfs count="2"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rgb="FFFF0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CCFFCC"/>
      <color rgb="FFFFCCCC"/>
      <color rgb="FFFFFFFF"/>
      <color rgb="FFFFCCFF"/>
      <color rgb="FFCCFFFF"/>
      <color rgb="FFCCCC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Rate%20Design_2020_v27_Decision%20201903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ist%20Pric/2018-2022%20DX%20Rates/2020/2020%20Draft%20Rates%20for%20Rate%20Schedules_v27_Decision%202019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Design"/>
      <sheetName val="2020 Rev at 2019 Rate"/>
    </sheetNames>
    <sheetDataSet>
      <sheetData sheetId="0">
        <row r="8">
          <cell r="C8">
            <v>232510.2362043419</v>
          </cell>
          <cell r="D8">
            <v>1907.7688987710853</v>
          </cell>
          <cell r="F8">
            <v>98477942.579526052</v>
          </cell>
          <cell r="G8">
            <v>97456814.871915534</v>
          </cell>
          <cell r="H8">
            <v>100684724.34747094</v>
          </cell>
          <cell r="J8">
            <v>91427572.061621413</v>
          </cell>
          <cell r="K8">
            <v>4326422.3267818866</v>
          </cell>
          <cell r="L8">
            <v>96358302.020689055</v>
          </cell>
          <cell r="M8">
            <v>1.0900259503799259</v>
          </cell>
          <cell r="N8">
            <v>1.1012512098605252</v>
          </cell>
          <cell r="P8">
            <v>1.1012512098605252</v>
          </cell>
          <cell r="Q8">
            <v>100684724.34747092</v>
          </cell>
          <cell r="R8">
            <v>0</v>
          </cell>
          <cell r="S8">
            <v>0</v>
          </cell>
          <cell r="U8">
            <v>31.912371600167372</v>
          </cell>
          <cell r="V8">
            <v>89039436.703147769</v>
          </cell>
          <cell r="W8">
            <v>7318865.3175412714</v>
          </cell>
          <cell r="X8">
            <v>0.3836347957163897</v>
          </cell>
        </row>
        <row r="9">
          <cell r="C9">
            <v>455258.89783439331</v>
          </cell>
          <cell r="D9">
            <v>4569.2010575972699</v>
          </cell>
          <cell r="F9">
            <v>324449337.66793644</v>
          </cell>
          <cell r="G9">
            <v>322399985.15578622</v>
          </cell>
          <cell r="H9">
            <v>331719888.4555831</v>
          </cell>
          <cell r="J9">
            <v>299280765.78258276</v>
          </cell>
          <cell r="K9">
            <v>11528017.823732939</v>
          </cell>
          <cell r="L9">
            <v>320191870.63185018</v>
          </cell>
          <cell r="M9">
            <v>1.1015850097343005</v>
          </cell>
          <cell r="N9">
            <v>1.1083902688773732</v>
          </cell>
          <cell r="P9">
            <v>1.1069263597785601</v>
          </cell>
          <cell r="Q9">
            <v>331281768.61945421</v>
          </cell>
          <cell r="R9">
            <v>-438119.83612889051</v>
          </cell>
          <cell r="S9">
            <v>-1.3683040586393632E-3</v>
          </cell>
          <cell r="U9">
            <v>43.358871234406301</v>
          </cell>
          <cell r="V9">
            <v>236874143.15423036</v>
          </cell>
          <cell r="W9">
            <v>82879607.641490996</v>
          </cell>
          <cell r="X9">
            <v>1.8138752617087399</v>
          </cell>
        </row>
        <row r="10">
          <cell r="C10">
            <v>331842.84536766197</v>
          </cell>
          <cell r="D10">
            <v>4207.0266753845754</v>
          </cell>
          <cell r="F10">
            <v>529759700.00082719</v>
          </cell>
          <cell r="G10">
            <v>529373358.17578042</v>
          </cell>
          <cell r="H10">
            <v>541631028.91704309</v>
          </cell>
          <cell r="J10">
            <v>556655594.65529358</v>
          </cell>
          <cell r="K10">
            <v>14081018.432364438</v>
          </cell>
          <cell r="L10">
            <v>527550010.48467863</v>
          </cell>
          <cell r="M10">
            <v>0.97247246459998493</v>
          </cell>
          <cell r="N10">
            <v>0.97300922530464395</v>
          </cell>
          <cell r="P10">
            <v>0.97300922530464395</v>
          </cell>
          <cell r="Q10">
            <v>541631028.91704309</v>
          </cell>
          <cell r="R10">
            <v>0</v>
          </cell>
          <cell r="S10">
            <v>0</v>
          </cell>
          <cell r="U10">
            <v>101.68961248875091</v>
          </cell>
          <cell r="V10">
            <v>404939644.23122442</v>
          </cell>
          <cell r="W10">
            <v>122610366.25345424</v>
          </cell>
          <cell r="X10">
            <v>2.914418560045049</v>
          </cell>
        </row>
        <row r="11">
          <cell r="C11">
            <v>148345.45702418295</v>
          </cell>
          <cell r="D11">
            <v>561.98753171885971</v>
          </cell>
          <cell r="F11">
            <v>111007759.48664525</v>
          </cell>
          <cell r="G11">
            <v>111464023.33686019</v>
          </cell>
          <cell r="H11">
            <v>113495320.59239961</v>
          </cell>
          <cell r="J11">
            <v>105032817.34087838</v>
          </cell>
          <cell r="K11">
            <v>2734383.1758025722</v>
          </cell>
          <cell r="L11">
            <v>110760937.41659704</v>
          </cell>
          <cell r="M11">
            <v>1.0852043123348221</v>
          </cell>
          <cell r="N11">
            <v>1.080570087195287</v>
          </cell>
          <cell r="P11">
            <v>1.080570087195287</v>
          </cell>
          <cell r="Q11">
            <v>113495320.59239961</v>
          </cell>
          <cell r="R11">
            <v>0</v>
          </cell>
          <cell r="S11">
            <v>0</v>
          </cell>
          <cell r="U11">
            <v>44.393483912364026</v>
          </cell>
          <cell r="V11">
            <v>79026859.918504253</v>
          </cell>
          <cell r="W11">
            <v>31734077.498092767</v>
          </cell>
          <cell r="X11">
            <v>5.6467582832368031</v>
          </cell>
        </row>
        <row r="12">
          <cell r="C12">
            <v>87464.27199012351</v>
          </cell>
          <cell r="D12">
            <v>2120.2819860714189</v>
          </cell>
          <cell r="F12">
            <v>164384685.36584479</v>
          </cell>
          <cell r="G12">
            <v>166424348.51840845</v>
          </cell>
          <cell r="H12">
            <v>168068364.34097928</v>
          </cell>
          <cell r="J12">
            <v>174670722.07092342</v>
          </cell>
          <cell r="K12">
            <v>4436997.6575960955</v>
          </cell>
          <cell r="L12">
            <v>163631366.6833832</v>
          </cell>
          <cell r="M12">
            <v>0.97431314235574284</v>
          </cell>
          <cell r="N12">
            <v>0.96220111961715415</v>
          </cell>
          <cell r="P12">
            <v>0.96220111961715415</v>
          </cell>
          <cell r="Q12">
            <v>168068364.34097928</v>
          </cell>
          <cell r="R12">
            <v>0</v>
          </cell>
          <cell r="S12">
            <v>0</v>
          </cell>
          <cell r="U12">
            <v>31.50988905822242</v>
          </cell>
          <cell r="V12">
            <v>33071874.083603792</v>
          </cell>
          <cell r="W12">
            <v>130559492.59977938</v>
          </cell>
          <cell r="X12">
            <v>6.1576475892099403</v>
          </cell>
        </row>
        <row r="13">
          <cell r="C13">
            <v>5319.5055461351531</v>
          </cell>
          <cell r="D13">
            <v>2401.398470614186</v>
          </cell>
          <cell r="E13">
            <v>7709334.31295445</v>
          </cell>
          <cell r="F13">
            <v>141340708.93233386</v>
          </cell>
          <cell r="G13">
            <v>141954753.29520839</v>
          </cell>
          <cell r="H13">
            <v>144507997.88425726</v>
          </cell>
          <cell r="J13">
            <v>163839580.05046025</v>
          </cell>
          <cell r="K13">
            <v>2451496.9352776143</v>
          </cell>
          <cell r="L13">
            <v>142056500.94897965</v>
          </cell>
          <cell r="M13">
            <v>0.88599837204018062</v>
          </cell>
          <cell r="N13">
            <v>0.88200908376199971</v>
          </cell>
          <cell r="P13">
            <v>0.88200908376199971</v>
          </cell>
          <cell r="Q13">
            <v>144507997.88425726</v>
          </cell>
          <cell r="R13">
            <v>0</v>
          </cell>
          <cell r="S13">
            <v>0</v>
          </cell>
          <cell r="U13">
            <v>105.21033679060972</v>
          </cell>
          <cell r="V13">
            <v>6716003.6408207491</v>
          </cell>
          <cell r="W13">
            <v>135340497.3081589</v>
          </cell>
          <cell r="Y13">
            <v>17.555406448094782</v>
          </cell>
        </row>
        <row r="14">
          <cell r="C14">
            <v>18122.703600756377</v>
          </cell>
          <cell r="D14">
            <v>590.71460984156204</v>
          </cell>
          <cell r="F14">
            <v>22948112.257577911</v>
          </cell>
          <cell r="G14">
            <v>23037677.982482169</v>
          </cell>
          <cell r="H14">
            <v>23462354.070640568</v>
          </cell>
          <cell r="J14">
            <v>23579642.501917791</v>
          </cell>
          <cell r="K14">
            <v>749907.67814262351</v>
          </cell>
          <cell r="L14">
            <v>22712446.392497946</v>
          </cell>
          <cell r="M14">
            <v>0.9990869766911703</v>
          </cell>
          <cell r="N14">
            <v>0.99502586049522657</v>
          </cell>
          <cell r="P14">
            <v>0.99502586049522657</v>
          </cell>
          <cell r="Q14">
            <v>23462354.070640568</v>
          </cell>
          <cell r="R14">
            <v>0</v>
          </cell>
          <cell r="S14">
            <v>0</v>
          </cell>
          <cell r="U14">
            <v>24.763283025974665</v>
          </cell>
          <cell r="V14">
            <v>5385331.6615365641</v>
          </cell>
          <cell r="W14">
            <v>17327114.730961382</v>
          </cell>
          <cell r="X14">
            <v>2.9332463498082024</v>
          </cell>
        </row>
        <row r="15">
          <cell r="C15">
            <v>1745.9552735573232</v>
          </cell>
          <cell r="D15">
            <v>1016.21182833178</v>
          </cell>
          <cell r="E15">
            <v>2605735.091372326</v>
          </cell>
          <cell r="F15">
            <v>28224368.055250946</v>
          </cell>
          <cell r="G15">
            <v>28548645.703860383</v>
          </cell>
          <cell r="H15">
            <v>28856844.924736675</v>
          </cell>
          <cell r="J15">
            <v>32512095.716649871</v>
          </cell>
          <cell r="K15">
            <v>528228.07278026815</v>
          </cell>
          <cell r="L15">
            <v>28328616.851956408</v>
          </cell>
          <cell r="M15">
            <v>0.89792974191548469</v>
          </cell>
          <cell r="N15">
            <v>0.88757258763724378</v>
          </cell>
          <cell r="P15">
            <v>0.88757258763724378</v>
          </cell>
          <cell r="Q15">
            <v>28856844.924736675</v>
          </cell>
          <cell r="R15">
            <v>0</v>
          </cell>
          <cell r="S15">
            <v>0</v>
          </cell>
          <cell r="U15">
            <v>97.682522788548255</v>
          </cell>
          <cell r="V15">
            <v>2046591.7895645907</v>
          </cell>
          <cell r="W15">
            <v>26282025.062391818</v>
          </cell>
          <cell r="Y15">
            <v>10.086222943158136</v>
          </cell>
        </row>
        <row r="16">
          <cell r="C16">
            <v>5541.1119448449881</v>
          </cell>
          <cell r="D16">
            <v>99.421747197646383</v>
          </cell>
          <cell r="F16">
            <v>10550040.0564254</v>
          </cell>
          <cell r="G16">
            <v>10536460.900627149</v>
          </cell>
          <cell r="H16">
            <v>10786454.784818072</v>
          </cell>
          <cell r="J16">
            <v>11593451.944047516</v>
          </cell>
          <cell r="K16">
            <v>318568.9079884906</v>
          </cell>
          <cell r="L16">
            <v>10467885.876829581</v>
          </cell>
          <cell r="M16">
            <v>0.92935963219932705</v>
          </cell>
          <cell r="N16">
            <v>0.93039198651754584</v>
          </cell>
          <cell r="P16">
            <v>0.93039198651754584</v>
          </cell>
          <cell r="Q16">
            <v>10786454.784818072</v>
          </cell>
          <cell r="R16">
            <v>0</v>
          </cell>
          <cell r="S16">
            <v>0</v>
          </cell>
          <cell r="U16">
            <v>3.3806606055036643</v>
          </cell>
          <cell r="V16">
            <v>224791.42635147891</v>
          </cell>
          <cell r="W16">
            <v>10243094.450478103</v>
          </cell>
          <cell r="X16">
            <v>10.302669928054321</v>
          </cell>
        </row>
        <row r="17">
          <cell r="C17">
            <v>22274.461989911506</v>
          </cell>
          <cell r="D17">
            <v>13.25540085832554</v>
          </cell>
          <cell r="F17">
            <v>5548519.5220286082</v>
          </cell>
          <cell r="G17">
            <v>5561950.7292037057</v>
          </cell>
          <cell r="H17">
            <v>5672855.7073668735</v>
          </cell>
          <cell r="J17">
            <v>5951238.5932711037</v>
          </cell>
          <cell r="K17">
            <v>3064205.702914976</v>
          </cell>
          <cell r="L17">
            <v>2608650.0044518975</v>
          </cell>
          <cell r="M17">
            <v>0.95569999999999999</v>
          </cell>
          <cell r="N17">
            <v>0.9532226978399102</v>
          </cell>
          <cell r="P17">
            <v>0.9532226978399102</v>
          </cell>
          <cell r="Q17">
            <v>5672855.7073668735</v>
          </cell>
          <cell r="R17">
            <v>0</v>
          </cell>
          <cell r="S17">
            <v>0</v>
          </cell>
          <cell r="U17">
            <v>2.6427637563913025</v>
          </cell>
          <cell r="V17">
            <v>706393.69008064584</v>
          </cell>
          <cell r="W17">
            <v>1902256.314371252</v>
          </cell>
          <cell r="X17">
            <v>14.350801870895289</v>
          </cell>
        </row>
        <row r="18">
          <cell r="C18">
            <v>5554.9969686297454</v>
          </cell>
          <cell r="D18">
            <v>29.672840828237661</v>
          </cell>
          <cell r="F18">
            <v>3392852.600610815</v>
          </cell>
          <cell r="G18">
            <v>3372328.4057884817</v>
          </cell>
          <cell r="H18">
            <v>3468882.6745972405</v>
          </cell>
          <cell r="J18">
            <v>2920779.8773047267</v>
          </cell>
          <cell r="K18">
            <v>106851.40163738091</v>
          </cell>
          <cell r="L18">
            <v>3362031.2729598596</v>
          </cell>
          <cell r="M18">
            <v>1.1806817316211113</v>
          </cell>
          <cell r="N18">
            <v>1.1876563179414599</v>
          </cell>
          <cell r="P18">
            <v>1.1069263597785601</v>
          </cell>
          <cell r="Q18">
            <v>3233088.2372993906</v>
          </cell>
          <cell r="R18">
            <v>-235794.43729784992</v>
          </cell>
          <cell r="S18">
            <v>-7.0134516354531579E-2</v>
          </cell>
          <cell r="U18">
            <v>36.148267632059962</v>
          </cell>
          <cell r="V18">
            <v>2409642.2054077177</v>
          </cell>
          <cell r="W18">
            <v>716594.63025429193</v>
          </cell>
          <cell r="X18">
            <v>2.4149849163493529</v>
          </cell>
        </row>
        <row r="19">
          <cell r="C19">
            <v>1356.2393392027459</v>
          </cell>
          <cell r="D19">
            <v>28.789303216271975</v>
          </cell>
          <cell r="E19">
            <v>209832.56138672543</v>
          </cell>
          <cell r="F19">
            <v>4419564.8440813264</v>
          </cell>
          <cell r="G19">
            <v>4125960.7779650069</v>
          </cell>
          <cell r="H19">
            <v>4518602.4038099209</v>
          </cell>
          <cell r="J19">
            <v>6652239.560598609</v>
          </cell>
          <cell r="K19">
            <v>145112.36892911114</v>
          </cell>
          <cell r="L19">
            <v>4373490.0348808095</v>
          </cell>
          <cell r="M19">
            <v>0.63424788151517197</v>
          </cell>
          <cell r="N19">
            <v>0.67926032468429465</v>
          </cell>
          <cell r="P19">
            <v>0.78056669937025169</v>
          </cell>
          <cell r="Q19">
            <v>5192516.6772366697</v>
          </cell>
          <cell r="R19">
            <v>673914.27342674881</v>
          </cell>
          <cell r="S19">
            <v>0.1540907302982148</v>
          </cell>
          <cell r="U19">
            <v>192.28358033215784</v>
          </cell>
          <cell r="V19">
            <v>3129390.6711506862</v>
          </cell>
          <cell r="W19">
            <v>1918013.6371568718</v>
          </cell>
          <cell r="Y19">
            <v>9.1406863857603877</v>
          </cell>
        </row>
        <row r="20">
          <cell r="C20">
            <v>812.87497312345988</v>
          </cell>
          <cell r="D20">
            <v>15026.258535638359</v>
          </cell>
          <cell r="E20">
            <v>28747748.416184999</v>
          </cell>
          <cell r="F20">
            <v>53622553.386819527</v>
          </cell>
          <cell r="G20">
            <v>53603581.88839411</v>
          </cell>
          <cell r="H20">
            <v>54824175.49695982</v>
          </cell>
          <cell r="J20">
            <v>57580994.445113808</v>
          </cell>
          <cell r="K20">
            <v>1046898.9170880916</v>
          </cell>
          <cell r="L20">
            <v>53777276.579871729</v>
          </cell>
          <cell r="M20">
            <v>0.95195509086112495</v>
          </cell>
          <cell r="N20">
            <v>0.95212276247188143</v>
          </cell>
          <cell r="P20">
            <v>0.95212276247188143</v>
          </cell>
          <cell r="Q20">
            <v>54824175.49695982</v>
          </cell>
          <cell r="R20">
            <v>0</v>
          </cell>
          <cell r="S20">
            <v>0</v>
          </cell>
          <cell r="U20">
            <v>1031.5084838624264</v>
          </cell>
          <cell r="V20">
            <v>10061849.173155488</v>
          </cell>
          <cell r="W20">
            <v>43715427.406716242</v>
          </cell>
        </row>
        <row r="27">
          <cell r="D27">
            <v>1498126144.7559083</v>
          </cell>
          <cell r="E27">
            <v>1531697494.6006627</v>
          </cell>
        </row>
        <row r="28">
          <cell r="D28">
            <v>1497859889.7422802</v>
          </cell>
          <cell r="E28">
            <v>1531697494.6006632</v>
          </cell>
        </row>
        <row r="29">
          <cell r="D29">
            <v>45332042.150326975</v>
          </cell>
          <cell r="E29">
            <v>45518109.401036493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posed Rates"/>
      <sheetName val="For Inergi_2020 Proposed Draft"/>
    </sheetNames>
    <sheetDataSet>
      <sheetData sheetId="0">
        <row r="8">
          <cell r="E8">
            <v>6.5000000000000002E-2</v>
          </cell>
          <cell r="F8">
            <v>8.5000000000015064E-3</v>
          </cell>
        </row>
        <row r="10">
          <cell r="E10">
            <v>6.5000000000000002E-2</v>
          </cell>
        </row>
        <row r="14">
          <cell r="E14">
            <v>6.5000000000000002E-2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A41"/>
  <sheetViews>
    <sheetView tabSelected="1" view="pageBreakPreview" topLeftCell="N4" zoomScaleNormal="100" zoomScaleSheetLayoutView="100" workbookViewId="0">
      <selection activeCell="E30" sqref="E30"/>
    </sheetView>
  </sheetViews>
  <sheetFormatPr defaultRowHeight="12.5" x14ac:dyDescent="0.25"/>
  <cols>
    <col min="1" max="1" width="9.6328125" customWidth="1"/>
    <col min="2" max="2" width="3.08984375" customWidth="1"/>
    <col min="3" max="3" width="17.90625" customWidth="1"/>
    <col min="4" max="4" width="18" customWidth="1"/>
    <col min="5" max="5" width="15.08984375" bestFit="1" customWidth="1"/>
    <col min="6" max="7" width="19.54296875" customWidth="1"/>
    <col min="8" max="8" width="17" customWidth="1"/>
    <col min="9" max="9" width="16.08984375" bestFit="1" customWidth="1"/>
    <col min="10" max="10" width="16.36328125" customWidth="1"/>
    <col min="11" max="11" width="16.90625" customWidth="1"/>
    <col min="12" max="12" width="10.453125" customWidth="1"/>
    <col min="13" max="13" width="15.453125" customWidth="1"/>
    <col min="14" max="14" width="2" customWidth="1"/>
    <col min="15" max="15" width="18" customWidth="1"/>
    <col min="16" max="16" width="17.08984375" customWidth="1"/>
    <col min="17" max="17" width="13.54296875" customWidth="1"/>
    <col min="18" max="18" width="16.08984375" customWidth="1"/>
    <col min="19" max="19" width="14.08984375" customWidth="1"/>
    <col min="20" max="20" width="16.453125" customWidth="1"/>
    <col min="21" max="21" width="14.81640625" bestFit="1" customWidth="1"/>
    <col min="22" max="22" width="18.6328125" customWidth="1"/>
    <col min="23" max="24" width="13.6328125" customWidth="1"/>
    <col min="25" max="25" width="10.36328125" customWidth="1"/>
    <col min="26" max="26" width="10.6328125" customWidth="1"/>
    <col min="27" max="27" width="13.54296875" customWidth="1"/>
  </cols>
  <sheetData>
    <row r="1" spans="1:27" s="1" customFormat="1" x14ac:dyDescent="0.2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19</v>
      </c>
      <c r="T1" s="1">
        <v>20</v>
      </c>
      <c r="U1" s="1">
        <v>21</v>
      </c>
      <c r="V1" s="1">
        <v>22</v>
      </c>
      <c r="W1" s="1">
        <v>23</v>
      </c>
      <c r="X1" s="1">
        <v>24</v>
      </c>
      <c r="Y1" s="1">
        <v>25</v>
      </c>
      <c r="Z1" s="1">
        <v>30</v>
      </c>
    </row>
    <row r="2" spans="1:27" ht="13" x14ac:dyDescent="0.3">
      <c r="J2" s="7"/>
      <c r="S2" s="8"/>
    </row>
    <row r="3" spans="1:27" ht="23" x14ac:dyDescent="0.5">
      <c r="A3" s="28" t="s">
        <v>56</v>
      </c>
      <c r="B3" s="20"/>
      <c r="C3" s="20"/>
      <c r="D3" s="20"/>
      <c r="E3" s="20"/>
      <c r="F3" s="20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0"/>
      <c r="T3" s="20"/>
      <c r="U3" s="20"/>
      <c r="V3" s="20"/>
      <c r="W3" s="20"/>
      <c r="X3" s="20"/>
    </row>
    <row r="4" spans="1:27" ht="23" x14ac:dyDescent="0.5">
      <c r="A4" s="28"/>
      <c r="B4" s="20"/>
      <c r="C4" s="20"/>
      <c r="D4" s="20"/>
      <c r="E4" s="20"/>
      <c r="F4" s="20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0"/>
      <c r="T4" s="20"/>
      <c r="U4" s="20"/>
      <c r="V4" s="20"/>
      <c r="W4" s="20"/>
      <c r="X4" s="20"/>
    </row>
    <row r="5" spans="1:27" ht="23" x14ac:dyDescent="0.5">
      <c r="A5" s="83"/>
      <c r="B5" s="82"/>
      <c r="C5" s="82"/>
      <c r="D5" s="82"/>
      <c r="E5" s="82"/>
      <c r="F5" s="82"/>
      <c r="G5" s="84"/>
      <c r="H5" s="84"/>
      <c r="I5" s="84"/>
      <c r="J5" s="29"/>
      <c r="K5" s="29"/>
      <c r="L5" s="29"/>
      <c r="M5" s="29"/>
      <c r="N5" s="29"/>
      <c r="O5" s="29"/>
      <c r="P5" s="29"/>
      <c r="Q5" s="29"/>
      <c r="R5" s="29"/>
      <c r="S5" s="20"/>
      <c r="T5" s="20"/>
      <c r="U5" s="20"/>
      <c r="V5" s="20"/>
      <c r="W5" s="20"/>
      <c r="X5" s="20"/>
    </row>
    <row r="6" spans="1:27" ht="13" x14ac:dyDescent="0.3">
      <c r="A6" s="20"/>
      <c r="B6" s="20"/>
      <c r="C6" s="20"/>
      <c r="D6" s="20"/>
      <c r="E6" s="20"/>
      <c r="F6" s="20"/>
      <c r="G6" s="20"/>
      <c r="H6" s="30"/>
      <c r="I6" s="20"/>
      <c r="J6" s="20"/>
      <c r="K6" s="20"/>
      <c r="L6" s="20"/>
      <c r="M6" s="20"/>
      <c r="N6" s="20"/>
      <c r="O6" s="20"/>
      <c r="P6" s="20"/>
      <c r="Q6" s="20"/>
      <c r="R6" s="20"/>
      <c r="S6" s="41"/>
      <c r="T6" s="20"/>
      <c r="U6" s="20"/>
      <c r="V6" s="20"/>
      <c r="W6" s="20"/>
      <c r="X6" s="20"/>
    </row>
    <row r="7" spans="1:27" s="3" customFormat="1" ht="77.5" x14ac:dyDescent="0.25">
      <c r="A7" s="31"/>
      <c r="B7" s="31"/>
      <c r="C7" s="32" t="s">
        <v>19</v>
      </c>
      <c r="D7" s="31" t="s">
        <v>0</v>
      </c>
      <c r="E7" s="31" t="s">
        <v>1</v>
      </c>
      <c r="F7" s="32" t="s">
        <v>35</v>
      </c>
      <c r="G7" s="31" t="s">
        <v>29</v>
      </c>
      <c r="H7" s="31" t="s">
        <v>2</v>
      </c>
      <c r="I7" s="31" t="s">
        <v>3</v>
      </c>
      <c r="J7" s="31" t="s">
        <v>4</v>
      </c>
      <c r="K7" s="32" t="s">
        <v>23</v>
      </c>
      <c r="L7" s="32" t="s">
        <v>30</v>
      </c>
      <c r="M7" s="32" t="s">
        <v>36</v>
      </c>
      <c r="N7" s="31"/>
      <c r="O7" s="32" t="s">
        <v>31</v>
      </c>
      <c r="P7" s="32" t="s">
        <v>22</v>
      </c>
      <c r="Q7" s="32" t="s">
        <v>5</v>
      </c>
      <c r="R7" s="32" t="s">
        <v>24</v>
      </c>
      <c r="S7" s="32" t="s">
        <v>62</v>
      </c>
      <c r="T7" s="32" t="s">
        <v>25</v>
      </c>
      <c r="U7" s="32" t="s">
        <v>18</v>
      </c>
      <c r="V7" s="32" t="s">
        <v>26</v>
      </c>
      <c r="W7" s="32" t="s">
        <v>60</v>
      </c>
      <c r="X7" s="32" t="s">
        <v>61</v>
      </c>
      <c r="Y7" s="32" t="s">
        <v>53</v>
      </c>
      <c r="Z7" s="32" t="s">
        <v>54</v>
      </c>
      <c r="AA7" s="32" t="s">
        <v>55</v>
      </c>
    </row>
    <row r="8" spans="1:27" ht="15.5" x14ac:dyDescent="0.4">
      <c r="A8" s="20"/>
      <c r="B8" s="20"/>
      <c r="C8" s="20"/>
      <c r="D8" s="20"/>
      <c r="E8" s="20"/>
      <c r="F8" s="74" t="s">
        <v>47</v>
      </c>
      <c r="G8" s="74" t="s">
        <v>48</v>
      </c>
      <c r="H8" s="74" t="s">
        <v>49</v>
      </c>
      <c r="I8" s="74" t="s">
        <v>50</v>
      </c>
      <c r="J8" s="74" t="s">
        <v>51</v>
      </c>
      <c r="K8" s="74" t="s">
        <v>37</v>
      </c>
      <c r="L8" s="74" t="s">
        <v>38</v>
      </c>
      <c r="M8" s="74" t="s">
        <v>39</v>
      </c>
      <c r="N8" s="74"/>
      <c r="O8" s="74" t="s">
        <v>40</v>
      </c>
      <c r="P8" s="74" t="s">
        <v>41</v>
      </c>
      <c r="Q8" s="74" t="s">
        <v>42</v>
      </c>
      <c r="R8" s="74" t="s">
        <v>43</v>
      </c>
      <c r="S8" s="74"/>
      <c r="T8" s="74" t="s">
        <v>59</v>
      </c>
      <c r="U8" s="74" t="s">
        <v>58</v>
      </c>
      <c r="V8" s="74" t="s">
        <v>46</v>
      </c>
      <c r="W8" s="20"/>
      <c r="X8" s="20"/>
      <c r="Y8" s="20"/>
      <c r="Z8" s="20"/>
      <c r="AA8" s="20"/>
    </row>
    <row r="9" spans="1:27" x14ac:dyDescent="0.25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</row>
    <row r="10" spans="1:27" x14ac:dyDescent="0.25">
      <c r="A10" s="14" t="s">
        <v>6</v>
      </c>
      <c r="B10" s="14"/>
      <c r="C10" s="15">
        <f>'[1]Rate Design'!C8</f>
        <v>232510.2362043419</v>
      </c>
      <c r="D10" s="15">
        <f>'[1]Rate Design'!D8</f>
        <v>1907.7688987710853</v>
      </c>
      <c r="E10" s="15"/>
      <c r="F10" s="16">
        <f>'[1]Rate Design'!F8</f>
        <v>98477942.579526052</v>
      </c>
      <c r="G10" s="16">
        <f>'[1]Rate Design'!G8</f>
        <v>97456814.871915534</v>
      </c>
      <c r="H10" s="16">
        <f>'[1]Rate Design'!H8</f>
        <v>100684724.34747094</v>
      </c>
      <c r="I10" s="16">
        <f>'[1]Rate Design'!J8</f>
        <v>91427572.061621413</v>
      </c>
      <c r="J10" s="16">
        <f>'[1]Rate Design'!K8</f>
        <v>4326422.3267818866</v>
      </c>
      <c r="K10" s="16">
        <f>'[1]Rate Design'!L8</f>
        <v>96358302.020689055</v>
      </c>
      <c r="L10" s="18">
        <f>'[1]Rate Design'!M8</f>
        <v>1.0900259503799259</v>
      </c>
      <c r="M10" s="18">
        <f>'[1]Rate Design'!N8</f>
        <v>1.1012512098605252</v>
      </c>
      <c r="N10" s="17"/>
      <c r="O10" s="18">
        <f>'[1]Rate Design'!P8</f>
        <v>1.1012512098605252</v>
      </c>
      <c r="P10" s="72">
        <f>'[1]Rate Design'!Q8</f>
        <v>100684724.34747092</v>
      </c>
      <c r="Q10" s="71">
        <f>'[1]Rate Design'!R8</f>
        <v>0</v>
      </c>
      <c r="R10" s="70">
        <f>'[1]Rate Design'!S8</f>
        <v>0</v>
      </c>
      <c r="S10" s="53">
        <f>'[1]Rate Design'!U8</f>
        <v>31.912371600167372</v>
      </c>
      <c r="T10" s="54">
        <f>'[1]Rate Design'!V8</f>
        <v>89039436.703147769</v>
      </c>
      <c r="U10" s="59">
        <f>T10/SUM(T10,V10)</f>
        <v>0.92404530627812598</v>
      </c>
      <c r="V10" s="54">
        <f>'[1]Rate Design'!W8</f>
        <v>7318865.3175412714</v>
      </c>
      <c r="W10" s="55">
        <f>'[1]Rate Design'!X8/100</f>
        <v>3.8363479571638971E-3</v>
      </c>
      <c r="X10" s="55"/>
      <c r="Y10" s="56"/>
      <c r="Z10" s="56"/>
      <c r="AA10" s="56"/>
    </row>
    <row r="11" spans="1:27" x14ac:dyDescent="0.25">
      <c r="A11" s="61" t="s">
        <v>7</v>
      </c>
      <c r="B11" s="61"/>
      <c r="C11" s="15">
        <f>'[1]Rate Design'!C9</f>
        <v>455258.89783439331</v>
      </c>
      <c r="D11" s="15">
        <f>'[1]Rate Design'!D9</f>
        <v>4569.2010575972699</v>
      </c>
      <c r="E11" s="15"/>
      <c r="F11" s="16">
        <f>'[1]Rate Design'!F9</f>
        <v>324449337.66793644</v>
      </c>
      <c r="G11" s="16">
        <f>'[1]Rate Design'!G9</f>
        <v>322399985.15578622</v>
      </c>
      <c r="H11" s="16">
        <f>'[1]Rate Design'!H9</f>
        <v>331719888.4555831</v>
      </c>
      <c r="I11" s="16">
        <f>'[1]Rate Design'!J9</f>
        <v>299280765.78258276</v>
      </c>
      <c r="J11" s="16">
        <f>'[1]Rate Design'!K9</f>
        <v>11528017.823732939</v>
      </c>
      <c r="K11" s="16">
        <f>'[1]Rate Design'!L9</f>
        <v>320191870.63185018</v>
      </c>
      <c r="L11" s="18">
        <f>'[1]Rate Design'!M9</f>
        <v>1.1015850097343005</v>
      </c>
      <c r="M11" s="18">
        <f>'[1]Rate Design'!N9</f>
        <v>1.1083902688773732</v>
      </c>
      <c r="N11" s="17"/>
      <c r="O11" s="18">
        <f>'[1]Rate Design'!P9</f>
        <v>1.1069263597785601</v>
      </c>
      <c r="P11" s="72">
        <f>'[1]Rate Design'!Q9</f>
        <v>331281768.61945421</v>
      </c>
      <c r="Q11" s="71">
        <f>'[1]Rate Design'!R9</f>
        <v>-438119.83612889051</v>
      </c>
      <c r="R11" s="70">
        <f>'[1]Rate Design'!S9</f>
        <v>-1.3683040586393632E-3</v>
      </c>
      <c r="S11" s="53">
        <f>'[1]Rate Design'!U9</f>
        <v>43.358871234406301</v>
      </c>
      <c r="T11" s="54">
        <f>'[1]Rate Design'!V9</f>
        <v>236874143.15423036</v>
      </c>
      <c r="U11" s="59">
        <f t="shared" ref="U11:U22" si="0">T11/SUM(T11,V11)</f>
        <v>0.74080176562357303</v>
      </c>
      <c r="V11" s="54">
        <f>'[1]Rate Design'!W9</f>
        <v>82879607.641490996</v>
      </c>
      <c r="W11" s="55">
        <f>'[1]Rate Design'!X9/100</f>
        <v>1.81387526170874E-2</v>
      </c>
      <c r="X11" s="55"/>
      <c r="Y11" s="56"/>
      <c r="Z11" s="56"/>
      <c r="AA11" s="56"/>
    </row>
    <row r="12" spans="1:27" x14ac:dyDescent="0.25">
      <c r="A12" s="61" t="s">
        <v>8</v>
      </c>
      <c r="B12" s="61"/>
      <c r="C12" s="15">
        <f>'[1]Rate Design'!C10</f>
        <v>331842.84536766197</v>
      </c>
      <c r="D12" s="15">
        <f>'[1]Rate Design'!D10</f>
        <v>4207.0266753845754</v>
      </c>
      <c r="E12" s="15"/>
      <c r="F12" s="16">
        <f>'[1]Rate Design'!F10</f>
        <v>529759700.00082719</v>
      </c>
      <c r="G12" s="16">
        <f>'[1]Rate Design'!G10</f>
        <v>529373358.17578042</v>
      </c>
      <c r="H12" s="16">
        <f>'[1]Rate Design'!H10</f>
        <v>541631028.91704309</v>
      </c>
      <c r="I12" s="16">
        <f>'[1]Rate Design'!J10</f>
        <v>556655594.65529358</v>
      </c>
      <c r="J12" s="16">
        <f>'[1]Rate Design'!K10</f>
        <v>14081018.432364438</v>
      </c>
      <c r="K12" s="16">
        <f>'[1]Rate Design'!L10</f>
        <v>527550010.48467863</v>
      </c>
      <c r="L12" s="18">
        <f>'[1]Rate Design'!M10</f>
        <v>0.97247246459998493</v>
      </c>
      <c r="M12" s="18">
        <f>'[1]Rate Design'!N10</f>
        <v>0.97300922530464395</v>
      </c>
      <c r="N12" s="17"/>
      <c r="O12" s="18">
        <f>'[1]Rate Design'!P10</f>
        <v>0.97300922530464395</v>
      </c>
      <c r="P12" s="72">
        <f>'[1]Rate Design'!Q10</f>
        <v>541631028.91704309</v>
      </c>
      <c r="Q12" s="71">
        <f>'[1]Rate Design'!R10</f>
        <v>0</v>
      </c>
      <c r="R12" s="70">
        <f>'[1]Rate Design'!S10</f>
        <v>0</v>
      </c>
      <c r="S12" s="53">
        <f>'[1]Rate Design'!U10</f>
        <v>101.68961248875091</v>
      </c>
      <c r="T12" s="54">
        <f>'[1]Rate Design'!V10</f>
        <v>404939644.23122442</v>
      </c>
      <c r="U12" s="59">
        <f t="shared" si="0"/>
        <v>0.76758532117019995</v>
      </c>
      <c r="V12" s="54">
        <f>'[1]Rate Design'!W10</f>
        <v>122610366.25345424</v>
      </c>
      <c r="W12" s="55">
        <f>'[1]Rate Design'!X10/100</f>
        <v>2.9144185600450491E-2</v>
      </c>
      <c r="X12" s="55"/>
      <c r="Y12" s="56"/>
      <c r="Z12" s="56"/>
      <c r="AA12" s="56"/>
    </row>
    <row r="13" spans="1:27" x14ac:dyDescent="0.25">
      <c r="A13" s="61" t="s">
        <v>9</v>
      </c>
      <c r="B13" s="61"/>
      <c r="C13" s="15">
        <f>'[1]Rate Design'!C11</f>
        <v>148345.45702418295</v>
      </c>
      <c r="D13" s="15">
        <f>'[1]Rate Design'!D11</f>
        <v>561.98753171885971</v>
      </c>
      <c r="E13" s="15"/>
      <c r="F13" s="16">
        <f>'[1]Rate Design'!F11</f>
        <v>111007759.48664525</v>
      </c>
      <c r="G13" s="16">
        <f>'[1]Rate Design'!G11</f>
        <v>111464023.33686019</v>
      </c>
      <c r="H13" s="16">
        <f>'[1]Rate Design'!H11</f>
        <v>113495320.59239961</v>
      </c>
      <c r="I13" s="16">
        <f>'[1]Rate Design'!J11</f>
        <v>105032817.34087838</v>
      </c>
      <c r="J13" s="16">
        <f>'[1]Rate Design'!K11</f>
        <v>2734383.1758025722</v>
      </c>
      <c r="K13" s="16">
        <f>'[1]Rate Design'!L11</f>
        <v>110760937.41659704</v>
      </c>
      <c r="L13" s="18">
        <f>'[1]Rate Design'!M11</f>
        <v>1.0852043123348221</v>
      </c>
      <c r="M13" s="18">
        <f>'[1]Rate Design'!N11</f>
        <v>1.080570087195287</v>
      </c>
      <c r="N13" s="17"/>
      <c r="O13" s="18">
        <f>'[1]Rate Design'!P11</f>
        <v>1.080570087195287</v>
      </c>
      <c r="P13" s="72">
        <f>'[1]Rate Design'!Q11</f>
        <v>113495320.59239961</v>
      </c>
      <c r="Q13" s="71">
        <f>'[1]Rate Design'!R11</f>
        <v>0</v>
      </c>
      <c r="R13" s="70">
        <f>'[1]Rate Design'!S11</f>
        <v>0</v>
      </c>
      <c r="S13" s="53">
        <f>'[1]Rate Design'!U11</f>
        <v>44.393483912364026</v>
      </c>
      <c r="T13" s="54">
        <f>'[1]Rate Design'!V11</f>
        <v>79026859.918504253</v>
      </c>
      <c r="U13" s="59">
        <f t="shared" si="0"/>
        <v>0.71349034923085108</v>
      </c>
      <c r="V13" s="54">
        <f>'[1]Rate Design'!W11</f>
        <v>31734077.498092767</v>
      </c>
      <c r="W13" s="55">
        <f>'[1]Rate Design'!X11/100</f>
        <v>5.6467582832368031E-2</v>
      </c>
      <c r="X13" s="55"/>
      <c r="Y13" s="56"/>
      <c r="Z13" s="56"/>
      <c r="AA13" s="56"/>
    </row>
    <row r="14" spans="1:27" x14ac:dyDescent="0.25">
      <c r="A14" s="61" t="s">
        <v>10</v>
      </c>
      <c r="B14" s="61"/>
      <c r="C14" s="15">
        <f>'[1]Rate Design'!C12</f>
        <v>87464.27199012351</v>
      </c>
      <c r="D14" s="15">
        <f>'[1]Rate Design'!D12</f>
        <v>2120.2819860714189</v>
      </c>
      <c r="E14" s="15"/>
      <c r="F14" s="16">
        <f>'[1]Rate Design'!F12</f>
        <v>164384685.36584479</v>
      </c>
      <c r="G14" s="16">
        <f>'[1]Rate Design'!G12</f>
        <v>166424348.51840845</v>
      </c>
      <c r="H14" s="16">
        <f>'[1]Rate Design'!H12</f>
        <v>168068364.34097928</v>
      </c>
      <c r="I14" s="16">
        <f>'[1]Rate Design'!J12</f>
        <v>174670722.07092342</v>
      </c>
      <c r="J14" s="16">
        <f>'[1]Rate Design'!K12</f>
        <v>4436997.6575960955</v>
      </c>
      <c r="K14" s="16">
        <f>'[1]Rate Design'!L12</f>
        <v>163631366.6833832</v>
      </c>
      <c r="L14" s="18">
        <f>'[1]Rate Design'!M12</f>
        <v>0.97431314235574284</v>
      </c>
      <c r="M14" s="18">
        <f>'[1]Rate Design'!N12</f>
        <v>0.96220111961715415</v>
      </c>
      <c r="N14" s="17"/>
      <c r="O14" s="18">
        <f>'[1]Rate Design'!P12</f>
        <v>0.96220111961715415</v>
      </c>
      <c r="P14" s="72">
        <f>'[1]Rate Design'!Q12</f>
        <v>168068364.34097928</v>
      </c>
      <c r="Q14" s="71">
        <f>'[1]Rate Design'!R12</f>
        <v>0</v>
      </c>
      <c r="R14" s="70">
        <f>'[1]Rate Design'!S12</f>
        <v>0</v>
      </c>
      <c r="S14" s="53">
        <f>'[1]Rate Design'!U12</f>
        <v>31.50988905822242</v>
      </c>
      <c r="T14" s="54">
        <f>'[1]Rate Design'!V12</f>
        <v>33071874.083603792</v>
      </c>
      <c r="U14" s="59">
        <f t="shared" si="0"/>
        <v>0.20211206906067022</v>
      </c>
      <c r="V14" s="54">
        <f>'[1]Rate Design'!W12</f>
        <v>130559492.59977938</v>
      </c>
      <c r="W14" s="55">
        <f>'[1]Rate Design'!X12/100</f>
        <v>6.15764758920994E-2</v>
      </c>
      <c r="X14" s="55"/>
      <c r="Y14" s="56"/>
      <c r="Z14" s="56"/>
      <c r="AA14" s="56"/>
    </row>
    <row r="15" spans="1:27" x14ac:dyDescent="0.25">
      <c r="A15" s="61" t="s">
        <v>11</v>
      </c>
      <c r="B15" s="61"/>
      <c r="C15" s="15">
        <f>'[1]Rate Design'!C13</f>
        <v>5319.5055461351531</v>
      </c>
      <c r="D15" s="15">
        <f>'[1]Rate Design'!D13</f>
        <v>2401.398470614186</v>
      </c>
      <c r="E15" s="15">
        <f>'[1]Rate Design'!E13</f>
        <v>7709334.31295445</v>
      </c>
      <c r="F15" s="16">
        <f>'[1]Rate Design'!F13</f>
        <v>141340708.93233386</v>
      </c>
      <c r="G15" s="16">
        <f>'[1]Rate Design'!G13</f>
        <v>141954753.29520839</v>
      </c>
      <c r="H15" s="16">
        <f>'[1]Rate Design'!H13</f>
        <v>144507997.88425726</v>
      </c>
      <c r="I15" s="16">
        <f>'[1]Rate Design'!J13</f>
        <v>163839580.05046025</v>
      </c>
      <c r="J15" s="16">
        <f>'[1]Rate Design'!K13</f>
        <v>2451496.9352776143</v>
      </c>
      <c r="K15" s="16">
        <f>'[1]Rate Design'!L13</f>
        <v>142056500.94897965</v>
      </c>
      <c r="L15" s="18">
        <f>'[1]Rate Design'!M13</f>
        <v>0.88599837204018062</v>
      </c>
      <c r="M15" s="18">
        <f>'[1]Rate Design'!N13</f>
        <v>0.88200908376199971</v>
      </c>
      <c r="N15" s="17"/>
      <c r="O15" s="18">
        <f>'[1]Rate Design'!P13</f>
        <v>0.88200908376199971</v>
      </c>
      <c r="P15" s="72">
        <f>'[1]Rate Design'!Q13</f>
        <v>144507997.88425726</v>
      </c>
      <c r="Q15" s="71">
        <f>'[1]Rate Design'!R13</f>
        <v>0</v>
      </c>
      <c r="R15" s="70">
        <f>'[1]Rate Design'!S13</f>
        <v>0</v>
      </c>
      <c r="S15" s="53">
        <f>'[1]Rate Design'!U13</f>
        <v>105.21033679060972</v>
      </c>
      <c r="T15" s="54">
        <f>'[1]Rate Design'!V13</f>
        <v>6716003.6408207491</v>
      </c>
      <c r="U15" s="59">
        <f t="shared" si="0"/>
        <v>4.7276989056860112E-2</v>
      </c>
      <c r="V15" s="54">
        <f>'[1]Rate Design'!W13</f>
        <v>135340497.3081589</v>
      </c>
      <c r="W15" s="55"/>
      <c r="X15" s="55">
        <f>'[1]Rate Design'!$Y$13</f>
        <v>17.555406448094782</v>
      </c>
      <c r="Y15" s="66">
        <f>'[2]Proposed Rates'!E8</f>
        <v>6.5000000000000002E-2</v>
      </c>
      <c r="Z15" s="66">
        <f>'[2]Proposed Rates'!F8</f>
        <v>8.5000000000015064E-3</v>
      </c>
      <c r="AA15" s="66">
        <f>SUM(X15:Z15)</f>
        <v>17.628906448094785</v>
      </c>
    </row>
    <row r="16" spans="1:27" x14ac:dyDescent="0.25">
      <c r="A16" s="61" t="s">
        <v>12</v>
      </c>
      <c r="B16" s="61"/>
      <c r="C16" s="15">
        <f>'[1]Rate Design'!C14</f>
        <v>18122.703600756377</v>
      </c>
      <c r="D16" s="15">
        <f>'[1]Rate Design'!D14</f>
        <v>590.71460984156204</v>
      </c>
      <c r="E16" s="15"/>
      <c r="F16" s="16">
        <f>'[1]Rate Design'!F14</f>
        <v>22948112.257577911</v>
      </c>
      <c r="G16" s="16">
        <f>'[1]Rate Design'!G14</f>
        <v>23037677.982482169</v>
      </c>
      <c r="H16" s="16">
        <f>'[1]Rate Design'!H14</f>
        <v>23462354.070640568</v>
      </c>
      <c r="I16" s="16">
        <f>'[1]Rate Design'!J14</f>
        <v>23579642.501917791</v>
      </c>
      <c r="J16" s="16">
        <f>'[1]Rate Design'!K14</f>
        <v>749907.67814262351</v>
      </c>
      <c r="K16" s="16">
        <f>'[1]Rate Design'!L14</f>
        <v>22712446.392497946</v>
      </c>
      <c r="L16" s="18">
        <f>'[1]Rate Design'!M14</f>
        <v>0.9990869766911703</v>
      </c>
      <c r="M16" s="18">
        <f>'[1]Rate Design'!N14</f>
        <v>0.99502586049522657</v>
      </c>
      <c r="N16" s="17"/>
      <c r="O16" s="18">
        <f>'[1]Rate Design'!P14</f>
        <v>0.99502586049522657</v>
      </c>
      <c r="P16" s="72">
        <f>'[1]Rate Design'!Q14</f>
        <v>23462354.070640568</v>
      </c>
      <c r="Q16" s="71">
        <f>'[1]Rate Design'!R14</f>
        <v>0</v>
      </c>
      <c r="R16" s="70">
        <f>'[1]Rate Design'!S14</f>
        <v>0</v>
      </c>
      <c r="S16" s="53">
        <f>'[1]Rate Design'!U14</f>
        <v>24.763283025974665</v>
      </c>
      <c r="T16" s="54">
        <f>'[1]Rate Design'!V14</f>
        <v>5385331.6615365641</v>
      </c>
      <c r="U16" s="59">
        <f t="shared" si="0"/>
        <v>0.23710927341210461</v>
      </c>
      <c r="V16" s="54">
        <f>'[1]Rate Design'!W14</f>
        <v>17327114.730961382</v>
      </c>
      <c r="W16" s="55">
        <f>'[1]Rate Design'!X14/100</f>
        <v>2.9332463498082023E-2</v>
      </c>
      <c r="X16" s="55"/>
      <c r="Y16" s="66"/>
      <c r="Z16" s="66"/>
      <c r="AA16" s="66"/>
    </row>
    <row r="17" spans="1:27" x14ac:dyDescent="0.25">
      <c r="A17" s="61" t="s">
        <v>13</v>
      </c>
      <c r="B17" s="61"/>
      <c r="C17" s="15">
        <f>'[1]Rate Design'!C15</f>
        <v>1745.9552735573232</v>
      </c>
      <c r="D17" s="15">
        <f>'[1]Rate Design'!D15</f>
        <v>1016.21182833178</v>
      </c>
      <c r="E17" s="15">
        <f>'[1]Rate Design'!E15</f>
        <v>2605735.091372326</v>
      </c>
      <c r="F17" s="16">
        <f>'[1]Rate Design'!F15</f>
        <v>28224368.055250946</v>
      </c>
      <c r="G17" s="16">
        <f>'[1]Rate Design'!G15</f>
        <v>28548645.703860383</v>
      </c>
      <c r="H17" s="16">
        <f>'[1]Rate Design'!H15</f>
        <v>28856844.924736675</v>
      </c>
      <c r="I17" s="16">
        <f>'[1]Rate Design'!J15</f>
        <v>32512095.716649871</v>
      </c>
      <c r="J17" s="16">
        <f>'[1]Rate Design'!K15</f>
        <v>528228.07278026815</v>
      </c>
      <c r="K17" s="16">
        <f>'[1]Rate Design'!L15</f>
        <v>28328616.851956408</v>
      </c>
      <c r="L17" s="18">
        <f>'[1]Rate Design'!M15</f>
        <v>0.89792974191548469</v>
      </c>
      <c r="M17" s="18">
        <f>'[1]Rate Design'!N15</f>
        <v>0.88757258763724378</v>
      </c>
      <c r="N17" s="17"/>
      <c r="O17" s="18">
        <f>'[1]Rate Design'!P15</f>
        <v>0.88757258763724378</v>
      </c>
      <c r="P17" s="72">
        <f>'[1]Rate Design'!Q15</f>
        <v>28856844.924736675</v>
      </c>
      <c r="Q17" s="71">
        <f>'[1]Rate Design'!R15</f>
        <v>0</v>
      </c>
      <c r="R17" s="70">
        <f>'[1]Rate Design'!S15</f>
        <v>0</v>
      </c>
      <c r="S17" s="53">
        <f>'[1]Rate Design'!U15</f>
        <v>97.682522788548255</v>
      </c>
      <c r="T17" s="54">
        <f>'[1]Rate Design'!V15</f>
        <v>2046591.7895645907</v>
      </c>
      <c r="U17" s="59">
        <f t="shared" si="0"/>
        <v>7.224467753790989E-2</v>
      </c>
      <c r="V17" s="54">
        <f>'[1]Rate Design'!W15</f>
        <v>26282025.062391818</v>
      </c>
      <c r="W17" s="55"/>
      <c r="X17" s="55">
        <f>'[1]Rate Design'!$Y$15</f>
        <v>10.086222943158136</v>
      </c>
      <c r="Y17" s="66">
        <f>'[2]Proposed Rates'!E10</f>
        <v>6.5000000000000002E-2</v>
      </c>
      <c r="Z17" s="66"/>
      <c r="AA17" s="66">
        <f t="shared" ref="AA17:AA21" si="1">SUM(X17:Z17)</f>
        <v>10.151222943158135</v>
      </c>
    </row>
    <row r="18" spans="1:27" x14ac:dyDescent="0.25">
      <c r="A18" s="61" t="s">
        <v>14</v>
      </c>
      <c r="B18" s="60" t="s">
        <v>32</v>
      </c>
      <c r="C18" s="15">
        <f>'[1]Rate Design'!C16</f>
        <v>5541.1119448449881</v>
      </c>
      <c r="D18" s="15">
        <f>'[1]Rate Design'!D16</f>
        <v>99.421747197646383</v>
      </c>
      <c r="E18" s="15"/>
      <c r="F18" s="16">
        <f>'[1]Rate Design'!F16</f>
        <v>10550040.0564254</v>
      </c>
      <c r="G18" s="16">
        <f>'[1]Rate Design'!G16</f>
        <v>10536460.900627149</v>
      </c>
      <c r="H18" s="16">
        <f>'[1]Rate Design'!H16</f>
        <v>10786454.784818072</v>
      </c>
      <c r="I18" s="16">
        <f>'[1]Rate Design'!J16</f>
        <v>11593451.944047516</v>
      </c>
      <c r="J18" s="16">
        <f>'[1]Rate Design'!K16</f>
        <v>318568.9079884906</v>
      </c>
      <c r="K18" s="16">
        <f>'[1]Rate Design'!L16</f>
        <v>10467885.876829581</v>
      </c>
      <c r="L18" s="18">
        <f>'[1]Rate Design'!M16</f>
        <v>0.92935963219932705</v>
      </c>
      <c r="M18" s="18">
        <f>'[1]Rate Design'!N16</f>
        <v>0.93039198651754584</v>
      </c>
      <c r="N18" s="17"/>
      <c r="O18" s="18">
        <f>'[1]Rate Design'!P16</f>
        <v>0.93039198651754584</v>
      </c>
      <c r="P18" s="72">
        <f>'[1]Rate Design'!Q16</f>
        <v>10786454.784818072</v>
      </c>
      <c r="Q18" s="71">
        <f>'[1]Rate Design'!R16</f>
        <v>0</v>
      </c>
      <c r="R18" s="70">
        <f>'[1]Rate Design'!S16</f>
        <v>0</v>
      </c>
      <c r="S18" s="53">
        <f>'[1]Rate Design'!U16</f>
        <v>3.3806606055036643</v>
      </c>
      <c r="T18" s="54">
        <f>'[1]Rate Design'!V16</f>
        <v>224791.42635147891</v>
      </c>
      <c r="U18" s="59">
        <f t="shared" si="0"/>
        <v>2.1474386423055054E-2</v>
      </c>
      <c r="V18" s="54">
        <f>'[1]Rate Design'!W16</f>
        <v>10243094.450478103</v>
      </c>
      <c r="W18" s="55">
        <f>'[1]Rate Design'!X16/100</f>
        <v>0.10302669928054321</v>
      </c>
      <c r="X18" s="55"/>
      <c r="Y18" s="66"/>
      <c r="Z18" s="66"/>
      <c r="AA18" s="66"/>
    </row>
    <row r="19" spans="1:27" x14ac:dyDescent="0.25">
      <c r="A19" s="61" t="s">
        <v>15</v>
      </c>
      <c r="B19" s="61"/>
      <c r="C19" s="15">
        <f>'[1]Rate Design'!C17</f>
        <v>22274.461989911506</v>
      </c>
      <c r="D19" s="15">
        <f>'[1]Rate Design'!D17</f>
        <v>13.25540085832554</v>
      </c>
      <c r="E19" s="15"/>
      <c r="F19" s="16">
        <f>'[1]Rate Design'!F17</f>
        <v>5548519.5220286082</v>
      </c>
      <c r="G19" s="16">
        <f>'[1]Rate Design'!G17</f>
        <v>5561950.7292037057</v>
      </c>
      <c r="H19" s="16">
        <f>'[1]Rate Design'!H17</f>
        <v>5672855.7073668735</v>
      </c>
      <c r="I19" s="16">
        <f>'[1]Rate Design'!J17</f>
        <v>5951238.5932711037</v>
      </c>
      <c r="J19" s="16">
        <f>'[1]Rate Design'!K17</f>
        <v>3064205.702914976</v>
      </c>
      <c r="K19" s="16">
        <f>'[1]Rate Design'!L17</f>
        <v>2608650.0044518975</v>
      </c>
      <c r="L19" s="18">
        <f>'[1]Rate Design'!M17</f>
        <v>0.95569999999999999</v>
      </c>
      <c r="M19" s="18">
        <f>'[1]Rate Design'!N17</f>
        <v>0.9532226978399102</v>
      </c>
      <c r="N19" s="17"/>
      <c r="O19" s="18">
        <f>'[1]Rate Design'!P17</f>
        <v>0.9532226978399102</v>
      </c>
      <c r="P19" s="72">
        <f>'[1]Rate Design'!Q17</f>
        <v>5672855.7073668735</v>
      </c>
      <c r="Q19" s="71">
        <f>'[1]Rate Design'!R17</f>
        <v>0</v>
      </c>
      <c r="R19" s="70">
        <f>'[1]Rate Design'!S17</f>
        <v>0</v>
      </c>
      <c r="S19" s="53">
        <f>'[1]Rate Design'!U17</f>
        <v>2.6427637563913025</v>
      </c>
      <c r="T19" s="54">
        <f>'[1]Rate Design'!V17</f>
        <v>706393.69008064584</v>
      </c>
      <c r="U19" s="59">
        <f t="shared" si="0"/>
        <v>0.27078898620938835</v>
      </c>
      <c r="V19" s="54">
        <f>'[1]Rate Design'!W17</f>
        <v>1902256.314371252</v>
      </c>
      <c r="W19" s="55">
        <f>'[1]Rate Design'!X17/100</f>
        <v>0.14350801870895288</v>
      </c>
      <c r="X19" s="55"/>
      <c r="Y19" s="66"/>
      <c r="Z19" s="66"/>
      <c r="AA19" s="66"/>
    </row>
    <row r="20" spans="1:27" x14ac:dyDescent="0.25">
      <c r="A20" s="61" t="s">
        <v>17</v>
      </c>
      <c r="B20" s="61"/>
      <c r="C20" s="15">
        <f>'[1]Rate Design'!C18</f>
        <v>5554.9969686297454</v>
      </c>
      <c r="D20" s="15">
        <f>'[1]Rate Design'!D18</f>
        <v>29.672840828237661</v>
      </c>
      <c r="E20" s="15"/>
      <c r="F20" s="16">
        <f>'[1]Rate Design'!F18</f>
        <v>3392852.600610815</v>
      </c>
      <c r="G20" s="16">
        <f>'[1]Rate Design'!G18</f>
        <v>3372328.4057884817</v>
      </c>
      <c r="H20" s="16">
        <f>'[1]Rate Design'!H18</f>
        <v>3468882.6745972405</v>
      </c>
      <c r="I20" s="16">
        <f>'[1]Rate Design'!J18</f>
        <v>2920779.8773047267</v>
      </c>
      <c r="J20" s="16">
        <f>'[1]Rate Design'!K18</f>
        <v>106851.40163738091</v>
      </c>
      <c r="K20" s="16">
        <f>'[1]Rate Design'!L18</f>
        <v>3362031.2729598596</v>
      </c>
      <c r="L20" s="18">
        <f>'[1]Rate Design'!M18</f>
        <v>1.1806817316211113</v>
      </c>
      <c r="M20" s="18">
        <f>'[1]Rate Design'!N18</f>
        <v>1.1876563179414599</v>
      </c>
      <c r="N20" s="17"/>
      <c r="O20" s="18">
        <f>'[1]Rate Design'!P18</f>
        <v>1.1069263597785601</v>
      </c>
      <c r="P20" s="72">
        <f>'[1]Rate Design'!Q18</f>
        <v>3233088.2372993906</v>
      </c>
      <c r="Q20" s="71">
        <f>'[1]Rate Design'!R18</f>
        <v>-235794.43729784992</v>
      </c>
      <c r="R20" s="70">
        <f>'[1]Rate Design'!S18</f>
        <v>-7.0134516354531579E-2</v>
      </c>
      <c r="S20" s="53">
        <f>'[1]Rate Design'!U18</f>
        <v>36.148267632059962</v>
      </c>
      <c r="T20" s="54">
        <f>'[1]Rate Design'!V18</f>
        <v>2409642.2054077177</v>
      </c>
      <c r="U20" s="59">
        <f t="shared" si="0"/>
        <v>0.7707804405348111</v>
      </c>
      <c r="V20" s="54">
        <f>'[1]Rate Design'!W18</f>
        <v>716594.63025429193</v>
      </c>
      <c r="W20" s="55">
        <f>'[1]Rate Design'!X18/100</f>
        <v>2.4149849163493529E-2</v>
      </c>
      <c r="X20" s="55"/>
      <c r="Y20" s="66"/>
      <c r="Z20" s="66"/>
      <c r="AA20" s="66"/>
    </row>
    <row r="21" spans="1:27" x14ac:dyDescent="0.25">
      <c r="A21" s="61" t="s">
        <v>20</v>
      </c>
      <c r="B21" s="61"/>
      <c r="C21" s="15">
        <f>'[1]Rate Design'!C19</f>
        <v>1356.2393392027459</v>
      </c>
      <c r="D21" s="15">
        <f>'[1]Rate Design'!D19</f>
        <v>28.789303216271975</v>
      </c>
      <c r="E21" s="15">
        <f>'[1]Rate Design'!E19</f>
        <v>209832.56138672543</v>
      </c>
      <c r="F21" s="16">
        <f>'[1]Rate Design'!F19</f>
        <v>4419564.8440813264</v>
      </c>
      <c r="G21" s="16">
        <f>'[1]Rate Design'!G19</f>
        <v>4125960.7779650069</v>
      </c>
      <c r="H21" s="16">
        <f>'[1]Rate Design'!H19</f>
        <v>4518602.4038099209</v>
      </c>
      <c r="I21" s="16">
        <f>'[1]Rate Design'!J19</f>
        <v>6652239.560598609</v>
      </c>
      <c r="J21" s="16">
        <f>'[1]Rate Design'!K19</f>
        <v>145112.36892911114</v>
      </c>
      <c r="K21" s="16">
        <f>'[1]Rate Design'!L19</f>
        <v>4373490.0348808095</v>
      </c>
      <c r="L21" s="18">
        <f>'[1]Rate Design'!M19</f>
        <v>0.63424788151517197</v>
      </c>
      <c r="M21" s="18">
        <f>'[1]Rate Design'!N19</f>
        <v>0.67926032468429465</v>
      </c>
      <c r="N21" s="17"/>
      <c r="O21" s="18">
        <f>'[1]Rate Design'!P19</f>
        <v>0.78056669937025169</v>
      </c>
      <c r="P21" s="72">
        <f>'[1]Rate Design'!Q19</f>
        <v>5192516.6772366697</v>
      </c>
      <c r="Q21" s="71">
        <f>'[1]Rate Design'!R19</f>
        <v>673914.27342674881</v>
      </c>
      <c r="R21" s="70">
        <f>'[1]Rate Design'!S19</f>
        <v>0.1540907302982148</v>
      </c>
      <c r="S21" s="53">
        <f>'[1]Rate Design'!U19</f>
        <v>192.28358033215784</v>
      </c>
      <c r="T21" s="54">
        <f>'[1]Rate Design'!V19</f>
        <v>3129390.6711506862</v>
      </c>
      <c r="U21" s="59">
        <f t="shared" si="0"/>
        <v>0.62</v>
      </c>
      <c r="V21" s="54">
        <f>'[1]Rate Design'!W19</f>
        <v>1918013.6371568718</v>
      </c>
      <c r="W21" s="55"/>
      <c r="X21" s="55">
        <f>'[1]Rate Design'!$Y$19</f>
        <v>9.1406863857603877</v>
      </c>
      <c r="Y21" s="66">
        <f>'[2]Proposed Rates'!E14</f>
        <v>6.5000000000000002E-2</v>
      </c>
      <c r="Z21" s="66"/>
      <c r="AA21" s="66">
        <f t="shared" si="1"/>
        <v>9.2056863857603872</v>
      </c>
    </row>
    <row r="22" spans="1:27" x14ac:dyDescent="0.25">
      <c r="A22" s="61" t="s">
        <v>16</v>
      </c>
      <c r="B22" s="61"/>
      <c r="C22" s="12">
        <f>'[1]Rate Design'!C20</f>
        <v>812.87497312345988</v>
      </c>
      <c r="D22" s="12">
        <f>'[1]Rate Design'!D20</f>
        <v>15026.258535638359</v>
      </c>
      <c r="E22" s="12">
        <f>'[1]Rate Design'!E20</f>
        <v>28747748.416184999</v>
      </c>
      <c r="F22" s="16">
        <f>'[1]Rate Design'!F20</f>
        <v>53622553.386819527</v>
      </c>
      <c r="G22" s="16">
        <f>'[1]Rate Design'!G20</f>
        <v>53603581.88839411</v>
      </c>
      <c r="H22" s="16">
        <f>'[1]Rate Design'!H20</f>
        <v>54824175.49695982</v>
      </c>
      <c r="I22" s="16">
        <f>'[1]Rate Design'!J20</f>
        <v>57580994.445113808</v>
      </c>
      <c r="J22" s="16">
        <f>'[1]Rate Design'!K20</f>
        <v>1046898.9170880916</v>
      </c>
      <c r="K22" s="16">
        <f>'[1]Rate Design'!L20</f>
        <v>53777276.579871729</v>
      </c>
      <c r="L22" s="18">
        <f>'[1]Rate Design'!M20</f>
        <v>0.95195509086112495</v>
      </c>
      <c r="M22" s="18">
        <f>'[1]Rate Design'!N20</f>
        <v>0.95212276247188143</v>
      </c>
      <c r="N22" s="17"/>
      <c r="O22" s="18">
        <f>'[1]Rate Design'!P20</f>
        <v>0.95212276247188143</v>
      </c>
      <c r="P22" s="72">
        <f>'[1]Rate Design'!Q20</f>
        <v>54824175.49695982</v>
      </c>
      <c r="Q22" s="71">
        <f>'[1]Rate Design'!R20</f>
        <v>0</v>
      </c>
      <c r="R22" s="70">
        <f>'[1]Rate Design'!S20</f>
        <v>0</v>
      </c>
      <c r="S22" s="53">
        <f>'[1]Rate Design'!U20</f>
        <v>1031.5084838624264</v>
      </c>
      <c r="T22" s="54">
        <f>'[1]Rate Design'!V20</f>
        <v>10061849.173155488</v>
      </c>
      <c r="U22" s="59">
        <f t="shared" si="0"/>
        <v>0.18710224490842908</v>
      </c>
      <c r="V22" s="54">
        <f>'[1]Rate Design'!W20</f>
        <v>43715427.406716242</v>
      </c>
      <c r="W22" s="55"/>
      <c r="X22" s="76" t="s">
        <v>52</v>
      </c>
      <c r="Y22" s="77"/>
      <c r="Z22" s="77"/>
      <c r="AA22" s="77" t="s">
        <v>52</v>
      </c>
    </row>
    <row r="23" spans="1:27" ht="13" x14ac:dyDescent="0.3">
      <c r="A23" s="35"/>
      <c r="B23" s="35"/>
      <c r="C23" s="68"/>
      <c r="D23" s="68"/>
      <c r="E23" s="68"/>
      <c r="F23" s="33"/>
      <c r="G23" s="33"/>
      <c r="H23" s="33"/>
      <c r="I23" s="33"/>
      <c r="J23" s="33"/>
      <c r="K23" s="33"/>
      <c r="L23" s="62"/>
      <c r="M23" s="63"/>
      <c r="N23" s="63"/>
      <c r="O23" s="63"/>
      <c r="P23" s="64"/>
      <c r="Q23" s="62"/>
      <c r="R23" s="62"/>
      <c r="S23" s="20"/>
      <c r="T23" s="20"/>
      <c r="U23" s="20"/>
      <c r="V23" s="73"/>
      <c r="W23" s="20"/>
      <c r="X23" s="20"/>
      <c r="Y23" s="20"/>
      <c r="Z23" s="67"/>
      <c r="AA23" s="20"/>
    </row>
    <row r="24" spans="1:27" ht="13" x14ac:dyDescent="0.3">
      <c r="A24" s="35"/>
      <c r="B24" s="35"/>
      <c r="C24" s="69">
        <f>SUM(C10:C22)</f>
        <v>1316149.5580568644</v>
      </c>
      <c r="D24" s="69">
        <f t="shared" ref="D24:E24" si="2">SUM(D10:D22)</f>
        <v>32571.988886069579</v>
      </c>
      <c r="E24" s="69">
        <f t="shared" si="2"/>
        <v>39272650.3818985</v>
      </c>
      <c r="F24" s="34">
        <f>SUM(F10:F22)</f>
        <v>1498126144.7559083</v>
      </c>
      <c r="G24" s="34">
        <f t="shared" ref="G24:K24" si="3">SUM(G10:G22)</f>
        <v>1497859889.7422802</v>
      </c>
      <c r="H24" s="34">
        <f t="shared" si="3"/>
        <v>1531697494.6006629</v>
      </c>
      <c r="I24" s="34">
        <f t="shared" si="3"/>
        <v>1531697494.6006632</v>
      </c>
      <c r="J24" s="34">
        <f t="shared" si="3"/>
        <v>45518109.401036479</v>
      </c>
      <c r="K24" s="34">
        <f t="shared" si="3"/>
        <v>1486179385.1996262</v>
      </c>
      <c r="L24" s="35"/>
      <c r="M24" s="36"/>
      <c r="N24" s="35"/>
      <c r="O24" s="35"/>
      <c r="P24" s="34">
        <f>SUM(P10:P22)</f>
        <v>1531697494.6006629</v>
      </c>
      <c r="Q24" s="34">
        <f>SUM(Q10:Q22)</f>
        <v>8.3819031715393066E-9</v>
      </c>
      <c r="R24" s="35"/>
      <c r="S24" s="37"/>
      <c r="T24" s="38">
        <f>SUM(T10:T22)</f>
        <v>873631952.34877849</v>
      </c>
      <c r="U24" s="38"/>
      <c r="V24" s="34">
        <f>SUM(V10:V22)</f>
        <v>612547432.85084736</v>
      </c>
      <c r="W24" s="39"/>
      <c r="X24" s="20"/>
      <c r="Y24" s="20"/>
      <c r="Z24" s="67"/>
      <c r="AA24" s="20"/>
    </row>
    <row r="25" spans="1:27" ht="13" x14ac:dyDescent="0.3">
      <c r="A25" s="20"/>
      <c r="B25" s="20"/>
      <c r="C25" s="30"/>
      <c r="D25" s="30"/>
      <c r="E25" s="3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39"/>
      <c r="Q25" s="37"/>
      <c r="R25" s="20"/>
      <c r="S25" s="20"/>
      <c r="T25" s="20"/>
      <c r="U25" s="20"/>
      <c r="V25" s="65"/>
      <c r="W25" s="20"/>
      <c r="X25" s="20"/>
      <c r="Y25" s="20"/>
      <c r="Z25" s="20"/>
      <c r="AA25" s="20"/>
    </row>
    <row r="26" spans="1:27" ht="13" x14ac:dyDescent="0.3">
      <c r="A26" s="81" t="s">
        <v>64</v>
      </c>
      <c r="B26" s="82"/>
      <c r="C26" s="85"/>
      <c r="D26" s="30"/>
      <c r="E26" s="3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39"/>
      <c r="Q26" s="37"/>
      <c r="R26" s="20"/>
      <c r="S26" s="20"/>
      <c r="T26" s="20"/>
      <c r="U26" s="20"/>
      <c r="V26" s="65"/>
      <c r="W26" s="20"/>
      <c r="X26" s="20"/>
      <c r="Y26" s="20"/>
      <c r="Z26" s="20"/>
      <c r="AA26" s="20"/>
    </row>
    <row r="27" spans="1:27" ht="13" x14ac:dyDescent="0.3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40"/>
      <c r="Q27" s="39"/>
      <c r="R27" s="20"/>
      <c r="S27" s="20"/>
      <c r="T27" s="20"/>
      <c r="U27" s="41" t="s">
        <v>44</v>
      </c>
      <c r="V27" s="34">
        <f>SUM(T24,V24)</f>
        <v>1486179385.199626</v>
      </c>
      <c r="W27" s="20"/>
      <c r="X27" s="13"/>
      <c r="Y27" s="42"/>
      <c r="Z27" s="20"/>
      <c r="AA27" s="20"/>
    </row>
    <row r="28" spans="1:27" ht="13" x14ac:dyDescent="0.3">
      <c r="A28" s="19"/>
      <c r="B28" s="20"/>
      <c r="C28" s="43" t="s">
        <v>33</v>
      </c>
      <c r="D28" s="20"/>
      <c r="E28" s="20"/>
      <c r="F28" s="20"/>
      <c r="G28" s="20"/>
      <c r="H28" s="44"/>
      <c r="I28" s="19"/>
      <c r="J28" s="45"/>
      <c r="K28" s="20"/>
      <c r="L28" s="30"/>
      <c r="M28" s="20"/>
      <c r="N28" s="20"/>
      <c r="O28" s="20"/>
      <c r="P28" s="20"/>
      <c r="Q28" s="39"/>
      <c r="R28" s="46"/>
      <c r="S28" s="20"/>
      <c r="T28" s="20"/>
      <c r="U28" s="75" t="s">
        <v>45</v>
      </c>
      <c r="V28" s="34">
        <f>J24</f>
        <v>45518109.401036479</v>
      </c>
      <c r="W28" s="20"/>
      <c r="X28" s="20"/>
      <c r="Y28" s="20"/>
      <c r="Z28" s="20"/>
      <c r="AA28" s="20"/>
    </row>
    <row r="29" spans="1:27" ht="13" x14ac:dyDescent="0.3">
      <c r="A29" s="19"/>
      <c r="B29" s="20"/>
      <c r="C29" s="11"/>
      <c r="D29" s="23">
        <v>2019</v>
      </c>
      <c r="E29" s="23">
        <v>2020</v>
      </c>
      <c r="F29" s="23" t="s">
        <v>27</v>
      </c>
      <c r="G29" s="20"/>
      <c r="H29" s="44"/>
      <c r="I29" s="19"/>
      <c r="J29" s="45"/>
      <c r="K29" s="20"/>
      <c r="L29" s="20"/>
      <c r="M29" s="39"/>
      <c r="N29" s="20"/>
      <c r="O29" s="47"/>
      <c r="P29" s="39"/>
      <c r="Q29" s="20"/>
      <c r="R29" s="19"/>
      <c r="S29" s="48"/>
      <c r="T29" s="20"/>
      <c r="U29" s="41" t="s">
        <v>21</v>
      </c>
      <c r="V29" s="34">
        <f>SUM(V27:V28)</f>
        <v>1531697494.6006625</v>
      </c>
      <c r="W29" s="20"/>
      <c r="X29" s="20"/>
      <c r="Y29" s="20"/>
      <c r="Z29" s="67"/>
      <c r="AA29" s="20"/>
    </row>
    <row r="30" spans="1:27" ht="25" x14ac:dyDescent="0.25">
      <c r="A30" s="19"/>
      <c r="B30" s="20"/>
      <c r="C30" s="24" t="s">
        <v>57</v>
      </c>
      <c r="D30" s="25">
        <f>'[1]Rate Design'!D27</f>
        <v>1498126144.7559083</v>
      </c>
      <c r="E30" s="25">
        <f>'[1]Rate Design'!E27</f>
        <v>1531697494.6006627</v>
      </c>
      <c r="F30" s="26">
        <f>E30/D30</f>
        <v>1.0224088939120839</v>
      </c>
      <c r="G30" s="20"/>
      <c r="H30" s="44"/>
      <c r="I30" s="19"/>
      <c r="J30" s="45"/>
      <c r="K30" s="20"/>
      <c r="L30" s="20"/>
      <c r="M30" s="39"/>
      <c r="N30" s="20"/>
      <c r="O30" s="20"/>
      <c r="P30" s="20"/>
      <c r="Q30" s="20"/>
      <c r="R30" s="49"/>
      <c r="S30" s="20"/>
      <c r="T30" s="13"/>
      <c r="U30" s="20"/>
      <c r="V30" s="20"/>
      <c r="W30" s="20"/>
      <c r="X30" s="20"/>
      <c r="Y30" s="67"/>
      <c r="Z30" s="20"/>
      <c r="AA30" s="20"/>
    </row>
    <row r="31" spans="1:27" ht="13" x14ac:dyDescent="0.25">
      <c r="A31" s="19"/>
      <c r="B31" s="20"/>
      <c r="C31" s="24" t="s">
        <v>3</v>
      </c>
      <c r="D31" s="25">
        <f>'[1]Rate Design'!D28</f>
        <v>1497859889.7422802</v>
      </c>
      <c r="E31" s="25">
        <f>'[1]Rate Design'!E28</f>
        <v>1531697494.6006632</v>
      </c>
      <c r="F31" s="26">
        <f t="shared" ref="F31:F32" si="4">E31/D31</f>
        <v>1.0225906342042479</v>
      </c>
      <c r="G31" s="20"/>
      <c r="H31" s="44"/>
      <c r="I31" s="19"/>
      <c r="J31" s="45"/>
      <c r="K31" s="20"/>
      <c r="L31" s="20"/>
      <c r="M31" s="39"/>
      <c r="N31" s="20"/>
      <c r="O31" s="20"/>
      <c r="P31" s="20"/>
      <c r="Q31" s="20"/>
      <c r="R31" s="19"/>
      <c r="S31" s="78"/>
      <c r="T31" s="78"/>
      <c r="U31" s="78"/>
      <c r="V31" s="78"/>
      <c r="W31" s="78"/>
      <c r="X31" s="78"/>
      <c r="Y31" s="67"/>
      <c r="Z31" s="20"/>
      <c r="AA31" s="20"/>
    </row>
    <row r="32" spans="1:27" x14ac:dyDescent="0.25">
      <c r="A32" s="19"/>
      <c r="B32" s="20"/>
      <c r="C32" s="11" t="s">
        <v>28</v>
      </c>
      <c r="D32" s="25">
        <f>'[1]Rate Design'!D29</f>
        <v>45332042.150326975</v>
      </c>
      <c r="E32" s="25">
        <f>'[1]Rate Design'!E29</f>
        <v>45518109.401036493</v>
      </c>
      <c r="F32" s="26">
        <f t="shared" si="4"/>
        <v>1.0041045415534666</v>
      </c>
      <c r="G32" s="20"/>
      <c r="H32" s="44"/>
      <c r="I32" s="19"/>
      <c r="J32" s="45"/>
      <c r="K32" s="19"/>
      <c r="L32" s="19"/>
      <c r="M32" s="46"/>
      <c r="N32" s="20"/>
      <c r="O32" s="47"/>
      <c r="P32" s="20"/>
      <c r="Q32" s="20"/>
      <c r="R32" s="19"/>
      <c r="S32" s="19"/>
      <c r="T32" s="50"/>
      <c r="U32" s="50"/>
      <c r="V32" s="79"/>
      <c r="W32" s="50"/>
      <c r="X32" s="50"/>
      <c r="Y32" s="67"/>
      <c r="Z32" s="20"/>
      <c r="AA32" s="20"/>
    </row>
    <row r="33" spans="1:27" ht="25.75" customHeight="1" x14ac:dyDescent="0.25">
      <c r="A33" s="7"/>
      <c r="B33" s="82"/>
      <c r="C33" s="86" t="s">
        <v>63</v>
      </c>
      <c r="D33" s="87"/>
      <c r="E33" s="87"/>
      <c r="F33" s="87"/>
      <c r="G33" s="20"/>
      <c r="H33" s="44"/>
      <c r="I33" s="19"/>
      <c r="J33" s="45"/>
      <c r="K33" s="19"/>
      <c r="L33" s="51"/>
      <c r="M33" s="52"/>
      <c r="N33" s="20"/>
      <c r="O33" s="47"/>
      <c r="P33" s="39"/>
      <c r="Q33" s="20"/>
      <c r="R33" s="19"/>
      <c r="S33" s="19"/>
      <c r="T33" s="50"/>
      <c r="U33" s="50"/>
      <c r="V33" s="79"/>
      <c r="W33" s="50"/>
      <c r="X33" s="50"/>
      <c r="Y33" s="20"/>
      <c r="Z33" s="20"/>
      <c r="AA33" s="20"/>
    </row>
    <row r="34" spans="1:27" x14ac:dyDescent="0.25">
      <c r="A34" s="19"/>
      <c r="B34" s="20"/>
      <c r="C34" s="27" t="s">
        <v>34</v>
      </c>
      <c r="D34" s="20"/>
      <c r="E34" s="20"/>
      <c r="F34" s="20"/>
      <c r="G34" s="20"/>
      <c r="H34" s="44"/>
      <c r="I34" s="19"/>
      <c r="J34" s="45"/>
      <c r="K34" s="19"/>
      <c r="L34" s="51"/>
      <c r="M34" s="49"/>
      <c r="N34" s="20"/>
      <c r="O34" s="47"/>
      <c r="P34" s="58"/>
      <c r="Q34" s="20"/>
      <c r="R34" s="19"/>
      <c r="S34" s="19"/>
      <c r="T34" s="50"/>
      <c r="U34" s="50"/>
      <c r="V34" s="79"/>
      <c r="W34" s="50"/>
      <c r="X34" s="50"/>
      <c r="Y34" s="20"/>
      <c r="Z34" s="20"/>
      <c r="AA34" s="20"/>
    </row>
    <row r="35" spans="1:27" x14ac:dyDescent="0.25">
      <c r="A35" s="19"/>
      <c r="B35" s="20"/>
      <c r="C35" s="20"/>
      <c r="D35" s="20"/>
      <c r="E35" s="20"/>
      <c r="F35" s="20"/>
      <c r="G35" s="20"/>
      <c r="H35" s="44"/>
      <c r="I35" s="19"/>
      <c r="J35" s="45"/>
      <c r="K35" s="19"/>
      <c r="L35" s="51"/>
      <c r="M35" s="46"/>
      <c r="N35" s="20"/>
      <c r="O35" s="20"/>
      <c r="P35" s="20"/>
      <c r="Q35" s="20"/>
      <c r="R35" s="19"/>
      <c r="S35" s="19"/>
      <c r="T35" s="50"/>
      <c r="U35" s="50"/>
      <c r="V35" s="79"/>
      <c r="W35" s="50"/>
      <c r="X35" s="50"/>
      <c r="Y35" s="20"/>
      <c r="Z35" s="20"/>
      <c r="AA35" s="20"/>
    </row>
    <row r="36" spans="1:27" ht="13.5" thickBot="1" x14ac:dyDescent="0.35">
      <c r="A36" s="4"/>
      <c r="C36" s="19"/>
      <c r="D36" s="19"/>
      <c r="E36" s="19"/>
      <c r="F36" s="19"/>
      <c r="H36" s="9"/>
      <c r="I36" s="4"/>
      <c r="J36" s="10"/>
      <c r="M36" s="5"/>
      <c r="O36" s="4"/>
      <c r="Q36" s="6"/>
      <c r="R36" s="4"/>
      <c r="T36" s="13"/>
      <c r="U36" s="80"/>
      <c r="V36" s="20"/>
    </row>
    <row r="37" spans="1:27" x14ac:dyDescent="0.25">
      <c r="A37" s="4"/>
      <c r="C37" s="19"/>
      <c r="D37" s="21"/>
      <c r="E37" s="57"/>
      <c r="F37" s="57"/>
      <c r="H37" s="9"/>
      <c r="I37" s="4"/>
      <c r="J37" s="10"/>
      <c r="M37" s="5"/>
      <c r="O37" s="4"/>
      <c r="Q37" s="6"/>
      <c r="R37" s="4"/>
      <c r="T37" s="13"/>
      <c r="U37" s="20"/>
      <c r="V37" s="20"/>
    </row>
    <row r="38" spans="1:27" x14ac:dyDescent="0.25">
      <c r="A38" s="4"/>
      <c r="C38" s="19"/>
      <c r="D38" s="21"/>
      <c r="E38" s="22"/>
      <c r="F38" s="22"/>
      <c r="H38" s="9"/>
      <c r="I38" s="4"/>
      <c r="J38" s="10"/>
      <c r="O38" s="4"/>
      <c r="Q38" s="6"/>
      <c r="R38" s="4"/>
      <c r="T38" s="2"/>
    </row>
    <row r="39" spans="1:27" x14ac:dyDescent="0.25">
      <c r="A39" s="4"/>
      <c r="C39" s="19"/>
      <c r="D39" s="21"/>
      <c r="E39" s="22"/>
      <c r="F39" s="22"/>
      <c r="H39" s="9"/>
      <c r="I39" s="4"/>
      <c r="J39" s="10"/>
      <c r="M39" s="5"/>
      <c r="O39" s="4"/>
      <c r="Q39" s="6"/>
      <c r="R39" s="4"/>
      <c r="T39" s="2"/>
    </row>
    <row r="40" spans="1:27" x14ac:dyDescent="0.25">
      <c r="A40" s="4"/>
      <c r="C40" s="19"/>
      <c r="D40" s="19"/>
      <c r="E40" s="19"/>
      <c r="F40" s="19"/>
      <c r="H40" s="9"/>
      <c r="I40" s="4"/>
      <c r="J40" s="10"/>
    </row>
    <row r="41" spans="1:27" x14ac:dyDescent="0.25">
      <c r="A41" s="4"/>
      <c r="I41" s="4"/>
      <c r="J41" s="10"/>
      <c r="M41" s="5"/>
    </row>
  </sheetData>
  <mergeCells count="1">
    <mergeCell ref="C33:F33"/>
  </mergeCells>
  <conditionalFormatting sqref="U36">
    <cfRule type="expression" dxfId="1" priority="1">
      <formula>"if+$U$30&lt;&gt;$U$31"</formula>
    </cfRule>
    <cfRule type="cellIs" dxfId="0" priority="2" operator="notEqual">
      <formula>0</formula>
    </cfRule>
  </conditionalFormatting>
  <pageMargins left="0.7" right="0.7" top="0.75" bottom="0.75" header="0.3" footer="0.3"/>
  <pageSetup paperSize="17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772473EADFA042998103AD830939A3" ma:contentTypeVersion="1" ma:contentTypeDescription="Create a new document." ma:contentTypeScope="" ma:versionID="fc4392ca5bdeea2da3f16aa39082fab1">
  <xsd:schema xmlns:xsd="http://www.w3.org/2001/XMLSchema" xmlns:xs="http://www.w3.org/2001/XMLSchema" xmlns:p="http://schemas.microsoft.com/office/2006/metadata/properties" xmlns:ns2="f0af1d65-dfd0-4b99-b523-def3a954563f" xmlns:ns3="31a38067-a042-4e0e-9037-517587b10700" targetNamespace="http://schemas.microsoft.com/office/2006/metadata/properties" ma:root="true" ma:fieldsID="4f14a8603972e522f375eea47fffc909" ns2:_="" ns3:_="">
    <xsd:import namespace="f0af1d65-dfd0-4b99-b523-def3a954563f"/>
    <xsd:import namespace="31a38067-a042-4e0e-9037-517587b10700"/>
    <xsd:element name="properties">
      <xsd:complexType>
        <xsd:sequence>
          <xsd:element name="documentManagement">
            <xsd:complexType>
              <xsd:all>
                <xsd:element ref="ns2:Hydro_x0020_One_x0020_Data_x0020_Classification" minOccurs="0"/>
                <xsd:element ref="ns3:RA_x0020_Contac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9" nillable="true" ma:displayName="RA Contact" ma:default="Kathleen Burke" ma:format="Dropdown" ma:internalName="RA_x0020_Contact">
      <xsd:simpleType>
        <xsd:union memberTypes="dms:Text">
          <xsd:simpleType>
            <xsd:restriction base="dms:Choice">
              <xsd:enumeration value="Kathleen Burke"/>
              <xsd:enumeration value="Stephen Vetsis"/>
              <xsd:enumeration value="Alex Zbarcea"/>
              <xsd:enumeration value="Nicole Taylor"/>
              <xsd:enumeration value="Uri Akselrud"/>
              <xsd:enumeration value="Oren Ben-Shlomo"/>
            </xsd:restriction>
          </xsd:simpleType>
        </xsd:un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A_x0020_Contact xmlns="31a38067-a042-4e0e-9037-517587b10700">Kathleen Burke</RA_x0020_Contact>
    <Hydro_x0020_One_x0020_Data_x0020_Classification xmlns="f0af1d65-dfd0-4b99-b523-def3a954563f">Internal Use</Hydro_x0020_One_x0020_Data_x0020_Classification>
  </documentManagement>
</p:properties>
</file>

<file path=customXml/itemProps1.xml><?xml version="1.0" encoding="utf-8"?>
<ds:datastoreItem xmlns:ds="http://schemas.openxmlformats.org/officeDocument/2006/customXml" ds:itemID="{8ADF7AD1-B95B-4CC7-B4EE-C077456EF32D}"/>
</file>

<file path=customXml/itemProps2.xml><?xml version="1.0" encoding="utf-8"?>
<ds:datastoreItem xmlns:ds="http://schemas.openxmlformats.org/officeDocument/2006/customXml" ds:itemID="{E99D2ACB-F0F3-4168-85F2-8A1716CB9E5C}"/>
</file>

<file path=customXml/itemProps3.xml><?xml version="1.0" encoding="utf-8"?>
<ds:datastoreItem xmlns:ds="http://schemas.openxmlformats.org/officeDocument/2006/customXml" ds:itemID="{C9C85209-AB45-4BB0-ADB4-699A1547B6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</vt:lpstr>
      <vt:lpstr>'2020'!Print_Area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KIM Susan</cp:lastModifiedBy>
  <cp:lastPrinted>2017-03-08T21:17:48Z</cp:lastPrinted>
  <dcterms:created xsi:type="dcterms:W3CDTF">2013-09-20T18:49:19Z</dcterms:created>
  <dcterms:modified xsi:type="dcterms:W3CDTF">2019-08-09T12:00:09Z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0x010100D9772473EADFA042998103AD830939A3</vt:lpwstr>
  </property>
</Properties>
</file>