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wasik\Documents\a_Dx System Planning\Alectra DSP\IRs\AMPCO\"/>
    </mc:Choice>
  </mc:AlternateContent>
  <bookViews>
    <workbookView xWindow="0" yWindow="0" windowWidth="28800" windowHeight="14025"/>
  </bookViews>
  <sheets>
    <sheet name="To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D" localSheetId="0" hidden="1">'[1]Acct. Worksheet'!#REF!</definedName>
    <definedName name="__123Graph_D" hidden="1">'[1]Acct. Worksheet'!#REF!</definedName>
    <definedName name="__123Graph_E" localSheetId="0" hidden="1">'[1]Acct. Worksheet'!#REF!</definedName>
    <definedName name="__123Graph_E" hidden="1">'[1]Acct. Worksheet'!#REF!</definedName>
    <definedName name="__FDS_HYPERLINK_TOGGLE_STATE__" hidden="1">"ON"</definedName>
    <definedName name="__Key1" localSheetId="0" hidden="1">'[2]Acct. Worksheet'!#REF!</definedName>
    <definedName name="__Key1" hidden="1">'[2]Acct. Worksheet'!#REF!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0" hidden="1">#REF!</definedName>
    <definedName name="_Fill" hidden="1">#REF!</definedName>
    <definedName name="_Key1" localSheetId="0" hidden="1">'[3]Acct. Worksheet'!#REF!</definedName>
    <definedName name="_Key1" hidden="1">'[3]Acct. Worksheet'!#REF!</definedName>
    <definedName name="_Key2" localSheetId="0" hidden="1">'[3]Acct. Worksheet'!#REF!</definedName>
    <definedName name="_Key2" hidden="1">'[3]Acct. Worksheet'!#REF!</definedName>
    <definedName name="_Order1" hidden="1">255</definedName>
    <definedName name="_Order2" hidden="1">0</definedName>
    <definedName name="_Sort" localSheetId="0" hidden="1">'[3]Acct. Worksheet'!#REF!</definedName>
    <definedName name="_Sort" hidden="1">'[3]Acct. Worksheet'!#REF!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idgeYear">'[4]LDC Info'!$E$26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"2de395d8-5f10-4a3a-843c-d290bc7f8287"</definedName>
    <definedName name="Crystal_1_1_WEBI_DataGrid" localSheetId="0" hidden="1">[5]summary!#REF!</definedName>
    <definedName name="Crystal_1_1_WEBI_DataGrid" hidden="1">[5]summary!#REF!</definedName>
    <definedName name="Crystal_1_1_WEBI_HHeading" localSheetId="0" hidden="1">[5]summary!#REF!</definedName>
    <definedName name="Crystal_1_1_WEBI_HHeading" hidden="1">[5]summary!#REF!</definedName>
    <definedName name="Crystal_1_1_WEBI_Table" localSheetId="0" hidden="1">[5]summary!#REF!</definedName>
    <definedName name="Crystal_1_1_WEBI_Table" hidden="1">[5]summary!#REF!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localSheetId="0" hidden="1">#REF!</definedName>
    <definedName name="Crystal_12_1_WEBI_DataGrid" hidden="1">#REF!</definedName>
    <definedName name="Crystal_12_1_WEBI_HHeading" localSheetId="0" hidden="1">#REF!</definedName>
    <definedName name="Crystal_12_1_WEBI_HHeading" hidden="1">#REF!</definedName>
    <definedName name="Crystal_12_1_WEBI_Table" localSheetId="0" hidden="1">#REF!</definedName>
    <definedName name="Crystal_12_1_WEBI_Table" hidden="1">#REF!</definedName>
    <definedName name="Crystal_14_1_WEBI_DataGrid" localSheetId="0" hidden="1">#REF!</definedName>
    <definedName name="Crystal_14_1_WEBI_DataGrid" hidden="1">#REF!</definedName>
    <definedName name="Crystal_14_1_WEBI_HHeading" localSheetId="0" hidden="1">#REF!</definedName>
    <definedName name="Crystal_14_1_WEBI_HHeading" hidden="1">#REF!</definedName>
    <definedName name="Crystal_14_1_WEBI_Table" localSheetId="0" hidden="1">#REF!</definedName>
    <definedName name="Crystal_14_1_WEBI_Table" hidden="1">#REF!</definedName>
    <definedName name="Crystal_16_1_WEBI_DataGrid" localSheetId="0" hidden="1">#REF!</definedName>
    <definedName name="Crystal_16_1_WEBI_DataGrid" hidden="1">#REF!</definedName>
    <definedName name="Crystal_16_1_WEBI_HHeading" localSheetId="0" hidden="1">#REF!</definedName>
    <definedName name="Crystal_16_1_WEBI_HHeading" hidden="1">#REF!</definedName>
    <definedName name="Crystal_16_1_WEBI_Table" localSheetId="0" hidden="1">#REF!</definedName>
    <definedName name="Crystal_16_1_WEBI_Table" hidden="1">#REF!</definedName>
    <definedName name="Crystal_18_1_WEBI_DataGrid" localSheetId="0" hidden="1">#REF!</definedName>
    <definedName name="Crystal_18_1_WEBI_DataGrid" hidden="1">#REF!</definedName>
    <definedName name="Crystal_18_1_WEBI_HHeading" localSheetId="0" hidden="1">#REF!</definedName>
    <definedName name="Crystal_18_1_WEBI_HHeading" hidden="1">#REF!</definedName>
    <definedName name="Crystal_18_1_WEBI_Table" localSheetId="0" hidden="1">#REF!</definedName>
    <definedName name="Crystal_18_1_WEBI_Table" hidden="1">#REF!</definedName>
    <definedName name="Crystal_2_1_WEBI_DataGrid" localSheetId="0" hidden="1">#REF!</definedName>
    <definedName name="Crystal_2_1_WEBI_DataGrid" hidden="1">#REF!</definedName>
    <definedName name="Crystal_2_1_WEBI_HHeading" localSheetId="0" hidden="1">#REF!</definedName>
    <definedName name="Crystal_2_1_WEBI_HHeading" hidden="1">#REF!</definedName>
    <definedName name="Crystal_2_1_WEBI_Table" localSheetId="0" hidden="1">#REF!</definedName>
    <definedName name="Crystal_2_1_WEBI_Table" hidden="1">#REF!</definedName>
    <definedName name="Crystal_5_1_WEBI_DataGrid" localSheetId="0" hidden="1">#REF!</definedName>
    <definedName name="Crystal_5_1_WEBI_DataGrid" hidden="1">#REF!</definedName>
    <definedName name="Crystal_5_1_WEBI_HHeading" localSheetId="0" hidden="1">#REF!</definedName>
    <definedName name="Crystal_5_1_WEBI_HHeading" hidden="1">#REF!</definedName>
    <definedName name="Crystal_5_1_WEBI_Table" localSheetId="0" hidden="1">#REF!</definedName>
    <definedName name="Crystal_5_1_WEBI_Table" hidden="1">#REF!</definedName>
    <definedName name="Crystal_6_1_WEBI_DataGrid" localSheetId="0" hidden="1">#REF!</definedName>
    <definedName name="Crystal_6_1_WEBI_DataGrid" hidden="1">#REF!</definedName>
    <definedName name="Crystal_6_1_WEBI_HHeading" localSheetId="0" hidden="1">#REF!</definedName>
    <definedName name="Crystal_6_1_WEBI_HHeading" hidden="1">#REF!</definedName>
    <definedName name="Crystal_6_1_WEBI_Table" localSheetId="0" hidden="1">#REF!</definedName>
    <definedName name="Crystal_6_1_WEBI_Table" hidden="1">#REF!</definedName>
    <definedName name="Crystal_8_1_WEBI_DataGrid" localSheetId="0" hidden="1">#REF!</definedName>
    <definedName name="Crystal_8_1_WEBI_DataGrid" hidden="1">#REF!</definedName>
    <definedName name="Crystal_8_1_WEBI_HHeading" localSheetId="0" hidden="1">#REF!</definedName>
    <definedName name="Crystal_8_1_WEBI_HHeading" hidden="1">#REF!</definedName>
    <definedName name="Crystal_8_1_WEBI_Table" localSheetId="0" hidden="1">#REF!</definedName>
    <definedName name="Crystal_8_1_WEBI_Table" hidden="1">#REF!</definedName>
    <definedName name="Crystal_9_1_WEBI_DataGrid" localSheetId="0" hidden="1">#REF!</definedName>
    <definedName name="Crystal_9_1_WEBI_DataGrid" hidden="1">#REF!</definedName>
    <definedName name="Crystal_9_1_WEBI_HHeading" localSheetId="0" hidden="1">#REF!</definedName>
    <definedName name="Crystal_9_1_WEBI_HHeading" hidden="1">#REF!</definedName>
    <definedName name="Crystal_9_1_WEBI_Table" localSheetId="0" hidden="1">#REF!</definedName>
    <definedName name="Crystal_9_1_WEBI_Table" hidden="1">#REF!</definedName>
    <definedName name="d" localSheetId="0" hidden="1">#REF!</definedName>
    <definedName name="d" hidden="1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0" hidden="1">#REF!</definedName>
    <definedName name="dd" hidden="1">#REF!</definedName>
    <definedName name="e" localSheetId="0" hidden="1">#REF!</definedName>
    <definedName name="e" hidden="1">#REF!</definedName>
    <definedName name="EB">'[6]LDC Info'!$E$16</definedName>
    <definedName name="EBNUMBER">'[4]LDC Info'!$E$16</definedName>
    <definedName name="ee" localSheetId="0" hidden="1">#REF!</definedName>
    <definedName name="ee" hidden="1">#REF!</definedName>
    <definedName name="etet" localSheetId="0" hidden="1">#REF!</definedName>
    <definedName name="etet" hidden="1">#REF!</definedName>
    <definedName name="FDHDF" localSheetId="0" hidden="1">'[7]Acct. Worksheet'!#REF!</definedName>
    <definedName name="FDHDF" hidden="1">'[7]Acct. Worksheet'!#REF!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ill" localSheetId="0" hidden="1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localSheetId="0" hidden="1">'[1]Acct. Worksheet'!#REF!</definedName>
    <definedName name="GFHDF" hidden="1">'[1]Acct.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localSheetId="0" hidden="1">'[7]Acct. Worksheet'!#REF!</definedName>
    <definedName name="GHJ" hidden="1">'[7]Acct. Worksheet'!#REF!</definedName>
    <definedName name="Graph" localSheetId="0" hidden="1">'[1]Acct. Worksheet'!#REF!</definedName>
    <definedName name="Graph" hidden="1">'[1]Acct. Worksheet'!#REF!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localSheetId="0" hidden="1">'[7]Acct. Worksheet'!#REF!</definedName>
    <definedName name="HJKL" hidden="1">'[7]Acct. Worksheet'!#REF!</definedName>
    <definedName name="HLJKGJKL" localSheetId="0" hidden="1">'[7]Acct. Worksheet'!#REF!</definedName>
    <definedName name="HLJKGJKL" hidden="1">'[7]Acct. Worksheet'!#REF!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0" hidden="1">#REF!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localSheetId="0" hidden="1">'[1]Acct. Worksheet'!#REF!</definedName>
    <definedName name="LKASFDH" hidden="1">'[1]Acct. Worksheet'!#REF!</definedName>
    <definedName name="m" hidden="1">{#N/A,#N/A,FALSE,"Aging Summary";#N/A,#N/A,FALSE,"Ratio Analysis";#N/A,#N/A,FALSE,"Test 120 Day Accts";#N/A,#N/A,FALSE,"Tickmarks"}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false" localSheetId="0">INDEX(#REF!, MATCH("false",#REF!, 0))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true" localSheetId="0">INDEX(#REF!, MATCH("true",#REF!, 0))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'[4]LDC Info'!$E$24</definedName>
    <definedName name="tretert" localSheetId="0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Nom" localSheetId="0">INDEX(#REF!, MATCH("ForecastColumnHeaders",#REF!, 0))</definedName>
    <definedName name="yearNom">INDEX(#REF!, MATCH("ForecastColumnHeaders",#REF!, 0))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2" i="1" l="1"/>
  <c r="J162" i="1"/>
  <c r="I162" i="1"/>
  <c r="H162" i="1"/>
  <c r="G162" i="1"/>
  <c r="F162" i="1"/>
  <c r="E162" i="1"/>
  <c r="D162" i="1"/>
  <c r="C162" i="1"/>
  <c r="B162" i="1"/>
  <c r="K102" i="1"/>
  <c r="J102" i="1"/>
  <c r="I102" i="1"/>
  <c r="H102" i="1"/>
  <c r="G102" i="1"/>
  <c r="F102" i="1"/>
  <c r="E102" i="1"/>
  <c r="D102" i="1"/>
  <c r="C102" i="1"/>
  <c r="B102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K42" i="1" s="1"/>
  <c r="J37" i="1"/>
  <c r="J42" i="1" s="1"/>
  <c r="I37" i="1"/>
  <c r="I42" i="1" s="1"/>
  <c r="H37" i="1"/>
  <c r="H42" i="1" s="1"/>
  <c r="G37" i="1"/>
  <c r="G42" i="1" s="1"/>
  <c r="F37" i="1"/>
  <c r="F42" i="1" s="1"/>
  <c r="E37" i="1"/>
  <c r="E42" i="1" s="1"/>
  <c r="D37" i="1"/>
  <c r="D42" i="1" s="1"/>
  <c r="C37" i="1"/>
  <c r="C42" i="1" s="1"/>
  <c r="B37" i="1"/>
  <c r="B42" i="1" s="1"/>
  <c r="E224" i="1" l="1"/>
  <c r="I224" i="1"/>
  <c r="D224" i="1"/>
  <c r="H224" i="1"/>
  <c r="B224" i="1"/>
  <c r="F224" i="1"/>
  <c r="J224" i="1"/>
  <c r="C224" i="1"/>
  <c r="G224" i="1"/>
  <c r="K224" i="1"/>
</calcChain>
</file>

<file path=xl/sharedStrings.xml><?xml version="1.0" encoding="utf-8"?>
<sst xmlns="http://schemas.openxmlformats.org/spreadsheetml/2006/main" count="203" uniqueCount="38">
  <si>
    <t>Planned Expenditures ($MM)</t>
  </si>
  <si>
    <t>System Access</t>
  </si>
  <si>
    <t>Central North</t>
  </si>
  <si>
    <t>Network Metering</t>
  </si>
  <si>
    <t>Customer Connections</t>
  </si>
  <si>
    <t>Road Authority &amp; Transit Projects</t>
  </si>
  <si>
    <t>Transmitter Related Upgrades</t>
  </si>
  <si>
    <t>Central South</t>
  </si>
  <si>
    <t>East</t>
  </si>
  <si>
    <t>West</t>
  </si>
  <si>
    <t>Alectra</t>
  </si>
  <si>
    <t>Guelph</t>
  </si>
  <si>
    <t>Total Alectra</t>
  </si>
  <si>
    <t>Total</t>
  </si>
  <si>
    <t>System Renewal</t>
  </si>
  <si>
    <t>Overhead Asset Renewal</t>
  </si>
  <si>
    <t>Reactive Capital</t>
  </si>
  <si>
    <t>Rear-lot Conversion</t>
  </si>
  <si>
    <t>Substation Renewal</t>
  </si>
  <si>
    <t>Transformer Renewal</t>
  </si>
  <si>
    <t>Underground Asset Renewal</t>
  </si>
  <si>
    <t>Other System Renewal</t>
  </si>
  <si>
    <t>System Service</t>
  </si>
  <si>
    <t>SCADA &amp; Automation</t>
  </si>
  <si>
    <t>Capacity (Lines)</t>
  </si>
  <si>
    <t>Capacity (Stations)</t>
  </si>
  <si>
    <t>System Control, Communications &amp; Performance</t>
  </si>
  <si>
    <t>Safety &amp; Security</t>
  </si>
  <si>
    <t xml:space="preserve">Distributed Energy Resources (DER) Integration </t>
  </si>
  <si>
    <t>General Plant</t>
  </si>
  <si>
    <t>Facilities Management</t>
  </si>
  <si>
    <t>Information Technology</t>
  </si>
  <si>
    <t>Tools, Shop and Garage Equipment</t>
  </si>
  <si>
    <t>Fleet Renewal</t>
  </si>
  <si>
    <t>Connection and Cost Recovery Agreements</t>
  </si>
  <si>
    <t>Other General Plant</t>
  </si>
  <si>
    <t>AMPCO-57_Attahchment 1</t>
  </si>
  <si>
    <t>Appendix P:  By Rate Zone for Historical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</si>
</sst>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5" fontId="6" fillId="0" borderId="4" xfId="1" applyNumberFormat="1" applyFont="1" applyBorder="1" applyAlignment="1">
      <alignment horizontal="right" vertical="center"/>
    </xf>
    <xf numFmtId="166" fontId="7" fillId="3" borderId="4" xfId="2" applyNumberFormat="1" applyFont="1" applyFill="1" applyBorder="1"/>
    <xf numFmtId="0" fontId="4" fillId="4" borderId="4" xfId="0" applyFont="1" applyFill="1" applyBorder="1" applyAlignment="1">
      <alignment horizontal="left" vertical="center"/>
    </xf>
    <xf numFmtId="165" fontId="6" fillId="4" borderId="4" xfId="1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65" fontId="6" fillId="5" borderId="4" xfId="1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65" fontId="4" fillId="6" borderId="6" xfId="0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/>
    </xf>
    <xf numFmtId="165" fontId="6" fillId="5" borderId="6" xfId="1" applyNumberFormat="1" applyFont="1" applyFill="1" applyBorder="1" applyAlignment="1">
      <alignment horizontal="right" vertical="center"/>
    </xf>
    <xf numFmtId="165" fontId="0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Comma" xfId="1" builtinId="3"/>
    <cellStyle name="Comma 11 1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cy.martin/AppData/Local/Microsoft/Windows/Temporary%20Internet%20Files/Content.Outlook/HVNWTNMD/Chapter2_Appendices_DSP%20Capex%20Tabl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eates/AppData/Local/Microsoft/Windows/Temporary%20Internet%20Files/Content.IE5/4ZTLLAQC/HOBNI_2015_Chapter_2_Appendices_201404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cy.martin/Documents/My%20Documents/Capital%20Issues/2019%20-%202024%20Budget/DSP%20Documentation/Appendix%20P%20-%20Historical%20by%20Rate%20Zone_05172019_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24">
          <cell r="E24">
            <v>2018</v>
          </cell>
        </row>
        <row r="26">
          <cell r="E26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EB-2014-0083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A"/>
      <sheetName val="SR"/>
      <sheetName val="SS"/>
      <sheetName val="GP"/>
      <sheetName val="Summary of pivot info"/>
      <sheetName val="Pivot Info"/>
      <sheetName val="Guelph Narratives"/>
      <sheetName val="West CAPEX"/>
    </sheetNames>
    <sheetDataSet>
      <sheetData sheetId="0"/>
      <sheetData sheetId="1"/>
      <sheetData sheetId="2"/>
      <sheetData sheetId="3"/>
      <sheetData sheetId="4"/>
      <sheetData sheetId="5">
        <row r="69">
          <cell r="F69">
            <v>14.329514</v>
          </cell>
          <cell r="G69">
            <v>14.789781999999999</v>
          </cell>
          <cell r="H69">
            <v>14.340734000000001</v>
          </cell>
          <cell r="I69">
            <v>10.228335</v>
          </cell>
          <cell r="J69">
            <v>11.639224</v>
          </cell>
          <cell r="K69">
            <v>12.1968</v>
          </cell>
        </row>
        <row r="70">
          <cell r="F70">
            <v>34.653900999999998</v>
          </cell>
          <cell r="G70">
            <v>31.430130999999996</v>
          </cell>
          <cell r="H70">
            <v>33.096639000000003</v>
          </cell>
          <cell r="I70">
            <v>34.839157</v>
          </cell>
          <cell r="J70">
            <v>36.321799999999996</v>
          </cell>
          <cell r="K70">
            <v>37.704393000000003</v>
          </cell>
        </row>
        <row r="71">
          <cell r="F71">
            <v>27.927630999999998</v>
          </cell>
          <cell r="G71">
            <v>19.694903000000004</v>
          </cell>
          <cell r="H71">
            <v>17.324656000000004</v>
          </cell>
          <cell r="I71">
            <v>18.232318999999997</v>
          </cell>
          <cell r="J71">
            <v>19.172132000000001</v>
          </cell>
          <cell r="K71">
            <v>20.328523000000001</v>
          </cell>
        </row>
        <row r="72">
          <cell r="F72">
            <v>0.5</v>
          </cell>
          <cell r="G72">
            <v>0.55677399999999999</v>
          </cell>
          <cell r="H72">
            <v>2.2051850000000002</v>
          </cell>
          <cell r="I72">
            <v>0</v>
          </cell>
          <cell r="J72">
            <v>0</v>
          </cell>
          <cell r="K72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4"/>
  <sheetViews>
    <sheetView tabSelected="1" workbookViewId="0">
      <selection activeCell="A2" sqref="A2"/>
    </sheetView>
  </sheetViews>
  <sheetFormatPr defaultRowHeight="15" x14ac:dyDescent="0.25"/>
  <cols>
    <col min="1" max="1" width="32.5703125" bestFit="1" customWidth="1"/>
  </cols>
  <sheetData>
    <row r="1" spans="1:11" ht="18.75" x14ac:dyDescent="0.3">
      <c r="A1" s="1" t="s">
        <v>36</v>
      </c>
    </row>
    <row r="2" spans="1:11" ht="18.75" x14ac:dyDescent="0.3">
      <c r="A2" s="1" t="s">
        <v>37</v>
      </c>
    </row>
    <row r="3" spans="1:11" ht="15.75" thickBot="1" x14ac:dyDescent="0.3"/>
    <row r="4" spans="1:11" ht="15.75" thickBot="1" x14ac:dyDescent="0.3">
      <c r="A4" s="2"/>
      <c r="B4" s="2"/>
      <c r="C4" s="2"/>
      <c r="D4" s="2"/>
      <c r="E4" s="2"/>
      <c r="F4" s="2"/>
      <c r="G4" s="21" t="s">
        <v>0</v>
      </c>
      <c r="H4" s="22"/>
      <c r="I4" s="22"/>
      <c r="J4" s="22"/>
      <c r="K4" s="23"/>
    </row>
    <row r="5" spans="1:11" ht="15.75" thickBot="1" x14ac:dyDescent="0.3">
      <c r="A5" s="3" t="s">
        <v>1</v>
      </c>
      <c r="B5" s="4">
        <v>2015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</row>
    <row r="6" spans="1:11" ht="15.75" thickBot="1" x14ac:dyDescent="0.3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5.75" thickBot="1" x14ac:dyDescent="0.3">
      <c r="A7" s="7" t="s">
        <v>3</v>
      </c>
      <c r="B7" s="8">
        <v>6.9450510000000003</v>
      </c>
      <c r="C7" s="8">
        <v>1.8318719999999999</v>
      </c>
      <c r="D7" s="9"/>
      <c r="E7" s="9"/>
      <c r="F7" s="9"/>
      <c r="G7" s="9"/>
      <c r="H7" s="9"/>
      <c r="I7" s="9"/>
      <c r="J7" s="9"/>
      <c r="K7" s="9"/>
    </row>
    <row r="8" spans="1:11" ht="15.75" thickBot="1" x14ac:dyDescent="0.3">
      <c r="A8" s="7" t="s">
        <v>4</v>
      </c>
      <c r="B8" s="8">
        <v>6.6156370000000004</v>
      </c>
      <c r="C8" s="8">
        <v>-0.27258199999999988</v>
      </c>
      <c r="D8" s="9"/>
      <c r="E8" s="9"/>
      <c r="F8" s="9"/>
      <c r="G8" s="9"/>
      <c r="H8" s="9"/>
      <c r="I8" s="9"/>
      <c r="J8" s="9"/>
      <c r="K8" s="9"/>
    </row>
    <row r="9" spans="1:11" ht="15.75" thickBot="1" x14ac:dyDescent="0.3">
      <c r="A9" s="7" t="s">
        <v>5</v>
      </c>
      <c r="B9" s="8">
        <v>1.4574149999999999</v>
      </c>
      <c r="C9" s="8">
        <v>3.8956560000000002</v>
      </c>
      <c r="D9" s="9"/>
      <c r="E9" s="9"/>
      <c r="F9" s="9"/>
      <c r="G9" s="9"/>
      <c r="H9" s="9"/>
      <c r="I9" s="9"/>
      <c r="J9" s="9"/>
      <c r="K9" s="9"/>
    </row>
    <row r="10" spans="1:11" ht="15.75" thickBot="1" x14ac:dyDescent="0.3">
      <c r="A10" s="7" t="s">
        <v>6</v>
      </c>
      <c r="B10" s="8">
        <v>0</v>
      </c>
      <c r="C10" s="8">
        <v>0</v>
      </c>
      <c r="D10" s="9"/>
      <c r="E10" s="9"/>
      <c r="F10" s="9"/>
      <c r="G10" s="9"/>
      <c r="H10" s="9"/>
      <c r="I10" s="9"/>
      <c r="J10" s="9"/>
      <c r="K10" s="9"/>
    </row>
    <row r="11" spans="1:11" ht="15.75" thickBot="1" x14ac:dyDescent="0.3">
      <c r="A11" s="5" t="s">
        <v>7</v>
      </c>
      <c r="B11" s="8"/>
      <c r="C11" s="8"/>
      <c r="D11" s="9"/>
      <c r="E11" s="9"/>
      <c r="F11" s="9"/>
      <c r="G11" s="9"/>
      <c r="H11" s="9"/>
      <c r="I11" s="9"/>
      <c r="J11" s="9"/>
      <c r="K11" s="9"/>
    </row>
    <row r="12" spans="1:11" ht="15.75" thickBot="1" x14ac:dyDescent="0.3">
      <c r="A12" s="7" t="s">
        <v>3</v>
      </c>
      <c r="B12" s="8">
        <v>4.1872610000000003</v>
      </c>
      <c r="C12" s="8">
        <v>3.2693140000000001</v>
      </c>
      <c r="D12" s="9"/>
      <c r="E12" s="9"/>
      <c r="F12" s="9"/>
      <c r="G12" s="9"/>
      <c r="H12" s="9"/>
      <c r="I12" s="9"/>
      <c r="J12" s="9"/>
      <c r="K12" s="9"/>
    </row>
    <row r="13" spans="1:11" ht="15.75" thickBot="1" x14ac:dyDescent="0.3">
      <c r="A13" s="7" t="s">
        <v>4</v>
      </c>
      <c r="B13" s="8">
        <v>8.0575030000000005</v>
      </c>
      <c r="C13" s="8">
        <v>8.0633140000000001</v>
      </c>
      <c r="D13" s="9"/>
      <c r="E13" s="9"/>
      <c r="F13" s="9"/>
      <c r="G13" s="9"/>
      <c r="H13" s="9"/>
      <c r="I13" s="9"/>
      <c r="J13" s="9"/>
      <c r="K13" s="9"/>
    </row>
    <row r="14" spans="1:11" ht="15.75" thickBot="1" x14ac:dyDescent="0.3">
      <c r="A14" s="7" t="s">
        <v>5</v>
      </c>
      <c r="B14" s="8">
        <v>8.319E-3</v>
      </c>
      <c r="C14" s="8">
        <v>0.48957099999999998</v>
      </c>
      <c r="D14" s="9"/>
      <c r="E14" s="9"/>
      <c r="F14" s="9"/>
      <c r="G14" s="9"/>
      <c r="H14" s="9"/>
      <c r="I14" s="9"/>
      <c r="J14" s="9"/>
      <c r="K14" s="9"/>
    </row>
    <row r="15" spans="1:11" ht="15.75" thickBot="1" x14ac:dyDescent="0.3">
      <c r="A15" s="7" t="s">
        <v>6</v>
      </c>
      <c r="B15" s="8">
        <v>0</v>
      </c>
      <c r="C15" s="8">
        <v>0</v>
      </c>
      <c r="D15" s="9"/>
      <c r="E15" s="9"/>
      <c r="F15" s="9"/>
      <c r="G15" s="9"/>
      <c r="H15" s="9"/>
      <c r="I15" s="9"/>
      <c r="J15" s="9"/>
      <c r="K15" s="9"/>
    </row>
    <row r="16" spans="1:11" ht="15.75" thickBot="1" x14ac:dyDescent="0.3">
      <c r="A16" s="5" t="s">
        <v>8</v>
      </c>
      <c r="B16" s="8"/>
      <c r="C16" s="8"/>
      <c r="D16" s="9"/>
      <c r="E16" s="9"/>
      <c r="F16" s="9"/>
      <c r="G16" s="9"/>
      <c r="H16" s="9"/>
      <c r="I16" s="9"/>
      <c r="J16" s="9"/>
      <c r="K16" s="9"/>
    </row>
    <row r="17" spans="1:11" ht="15.75" thickBot="1" x14ac:dyDescent="0.3">
      <c r="A17" s="7" t="s">
        <v>3</v>
      </c>
      <c r="B17" s="8">
        <v>3.4456889999999998</v>
      </c>
      <c r="C17" s="8">
        <v>1.7910379999999999</v>
      </c>
      <c r="D17" s="9"/>
      <c r="E17" s="9"/>
      <c r="F17" s="9"/>
      <c r="G17" s="9"/>
      <c r="H17" s="9"/>
      <c r="I17" s="9"/>
      <c r="J17" s="9"/>
      <c r="K17" s="9"/>
    </row>
    <row r="18" spans="1:11" ht="15.75" thickBot="1" x14ac:dyDescent="0.3">
      <c r="A18" s="7" t="s">
        <v>4</v>
      </c>
      <c r="B18" s="8">
        <v>14.752012000000001</v>
      </c>
      <c r="C18" s="8">
        <v>13.697972999999999</v>
      </c>
      <c r="D18" s="9"/>
      <c r="E18" s="9"/>
      <c r="F18" s="9"/>
      <c r="G18" s="9"/>
      <c r="H18" s="9"/>
      <c r="I18" s="9"/>
      <c r="J18" s="9"/>
      <c r="K18" s="9"/>
    </row>
    <row r="19" spans="1:11" ht="15.75" thickBot="1" x14ac:dyDescent="0.3">
      <c r="A19" s="7" t="s">
        <v>5</v>
      </c>
      <c r="B19" s="8">
        <v>7.422301</v>
      </c>
      <c r="C19" s="8">
        <v>7.3007929999999996</v>
      </c>
      <c r="D19" s="9"/>
      <c r="E19" s="9"/>
      <c r="F19" s="9"/>
      <c r="G19" s="9"/>
      <c r="H19" s="9"/>
      <c r="I19" s="9"/>
      <c r="J19" s="9"/>
      <c r="K19" s="9"/>
    </row>
    <row r="20" spans="1:11" ht="15.75" thickBot="1" x14ac:dyDescent="0.3">
      <c r="A20" s="7" t="s">
        <v>6</v>
      </c>
      <c r="B20" s="8">
        <v>0</v>
      </c>
      <c r="C20" s="8">
        <v>0</v>
      </c>
      <c r="D20" s="9"/>
      <c r="E20" s="9"/>
      <c r="F20" s="9"/>
      <c r="G20" s="9"/>
      <c r="H20" s="9"/>
      <c r="I20" s="9"/>
      <c r="J20" s="9"/>
      <c r="K20" s="9"/>
    </row>
    <row r="21" spans="1:11" ht="15.75" thickBot="1" x14ac:dyDescent="0.3">
      <c r="A21" s="5" t="s">
        <v>9</v>
      </c>
      <c r="B21" s="8"/>
      <c r="C21" s="8"/>
      <c r="D21" s="9"/>
      <c r="E21" s="9"/>
      <c r="F21" s="9"/>
      <c r="G21" s="9"/>
      <c r="H21" s="9"/>
      <c r="I21" s="9"/>
      <c r="J21" s="9"/>
      <c r="K21" s="9"/>
    </row>
    <row r="22" spans="1:11" ht="15.75" thickBot="1" x14ac:dyDescent="0.3">
      <c r="A22" s="7" t="s">
        <v>3</v>
      </c>
      <c r="B22" s="8">
        <v>2.2815970000000001</v>
      </c>
      <c r="C22" s="8">
        <v>2.0809259999999998</v>
      </c>
      <c r="D22" s="9"/>
      <c r="E22" s="9"/>
      <c r="F22" s="9"/>
      <c r="G22" s="9"/>
      <c r="H22" s="9"/>
      <c r="I22" s="9"/>
      <c r="J22" s="9"/>
      <c r="K22" s="9"/>
    </row>
    <row r="23" spans="1:11" ht="15.75" thickBot="1" x14ac:dyDescent="0.3">
      <c r="A23" s="7" t="s">
        <v>4</v>
      </c>
      <c r="B23" s="8">
        <v>3.5728616850000021</v>
      </c>
      <c r="C23" s="8">
        <v>9.7273300549999995</v>
      </c>
      <c r="D23" s="9"/>
      <c r="E23" s="9"/>
      <c r="F23" s="9"/>
      <c r="G23" s="9"/>
      <c r="H23" s="9"/>
      <c r="I23" s="9"/>
      <c r="J23" s="9"/>
      <c r="K23" s="9"/>
    </row>
    <row r="24" spans="1:11" ht="15.75" thickBot="1" x14ac:dyDescent="0.3">
      <c r="A24" s="7" t="s">
        <v>5</v>
      </c>
      <c r="B24" s="8">
        <v>1.3481760700000005</v>
      </c>
      <c r="C24" s="8">
        <v>2.5843609600000002</v>
      </c>
      <c r="D24" s="9"/>
      <c r="E24" s="9"/>
      <c r="F24" s="9"/>
      <c r="G24" s="9"/>
      <c r="H24" s="9"/>
      <c r="I24" s="9"/>
      <c r="J24" s="9"/>
      <c r="K24" s="9"/>
    </row>
    <row r="25" spans="1:11" ht="15.75" thickBot="1" x14ac:dyDescent="0.3">
      <c r="A25" s="7" t="s">
        <v>6</v>
      </c>
      <c r="B25" s="8">
        <v>0</v>
      </c>
      <c r="C25" s="8">
        <v>0</v>
      </c>
      <c r="D25" s="9"/>
      <c r="E25" s="9"/>
      <c r="F25" s="9"/>
      <c r="G25" s="9"/>
      <c r="H25" s="9"/>
      <c r="I25" s="9"/>
      <c r="J25" s="9"/>
      <c r="K25" s="9"/>
    </row>
    <row r="26" spans="1:11" ht="15.75" thickBot="1" x14ac:dyDescent="0.3">
      <c r="A26" s="10" t="s">
        <v>10</v>
      </c>
      <c r="B26" s="11"/>
      <c r="C26" s="11"/>
      <c r="D26" s="11"/>
      <c r="E26" s="11"/>
      <c r="F26" s="9"/>
      <c r="G26" s="9"/>
      <c r="H26" s="9"/>
      <c r="I26" s="9"/>
      <c r="J26" s="9"/>
      <c r="K26" s="9"/>
    </row>
    <row r="27" spans="1:11" ht="15.75" thickBot="1" x14ac:dyDescent="0.3">
      <c r="A27" s="12" t="s">
        <v>3</v>
      </c>
      <c r="B27" s="11">
        <v>16.859597999999998</v>
      </c>
      <c r="C27" s="11">
        <v>8.9731500000000004</v>
      </c>
      <c r="D27" s="11">
        <v>11.650688000000001</v>
      </c>
      <c r="E27" s="11">
        <v>10.262466</v>
      </c>
      <c r="F27" s="9"/>
      <c r="G27" s="9"/>
      <c r="H27" s="9"/>
      <c r="I27" s="9"/>
      <c r="J27" s="9"/>
      <c r="K27" s="9"/>
    </row>
    <row r="28" spans="1:11" ht="15.75" thickBot="1" x14ac:dyDescent="0.3">
      <c r="A28" s="12" t="s">
        <v>4</v>
      </c>
      <c r="B28" s="11">
        <v>32.998013685000004</v>
      </c>
      <c r="C28" s="11">
        <v>31.216035054999999</v>
      </c>
      <c r="D28" s="11">
        <v>26.467632470000002</v>
      </c>
      <c r="E28" s="11">
        <v>24.822172529302282</v>
      </c>
      <c r="F28" s="9"/>
      <c r="G28" s="9"/>
      <c r="H28" s="9"/>
      <c r="I28" s="9"/>
      <c r="J28" s="9"/>
      <c r="K28" s="9"/>
    </row>
    <row r="29" spans="1:11" ht="15.75" thickBot="1" x14ac:dyDescent="0.3">
      <c r="A29" s="12" t="s">
        <v>5</v>
      </c>
      <c r="B29" s="11">
        <v>10.23621107</v>
      </c>
      <c r="C29" s="11">
        <v>14.270380960000001</v>
      </c>
      <c r="D29" s="11">
        <v>23.221301330000003</v>
      </c>
      <c r="E29" s="11">
        <v>30.81475897</v>
      </c>
      <c r="F29" s="9"/>
      <c r="G29" s="9"/>
      <c r="H29" s="9"/>
      <c r="I29" s="9"/>
      <c r="J29" s="9"/>
      <c r="K29" s="9"/>
    </row>
    <row r="30" spans="1:11" ht="15.75" thickBot="1" x14ac:dyDescent="0.3">
      <c r="A30" s="12" t="s">
        <v>6</v>
      </c>
      <c r="B30" s="11">
        <v>0</v>
      </c>
      <c r="C30" s="11">
        <v>0</v>
      </c>
      <c r="D30" s="11">
        <v>0</v>
      </c>
      <c r="E30" s="11">
        <v>0</v>
      </c>
      <c r="F30" s="9"/>
      <c r="G30" s="9"/>
      <c r="H30" s="9"/>
      <c r="I30" s="9"/>
      <c r="J30" s="9"/>
      <c r="K30" s="9"/>
    </row>
    <row r="31" spans="1:11" ht="15.75" thickBot="1" x14ac:dyDescent="0.3">
      <c r="A31" s="5" t="s">
        <v>11</v>
      </c>
      <c r="B31" s="8"/>
      <c r="C31" s="8"/>
      <c r="D31" s="8"/>
      <c r="E31" s="8"/>
      <c r="F31" s="9"/>
      <c r="G31" s="9"/>
      <c r="H31" s="9"/>
      <c r="I31" s="9"/>
      <c r="J31" s="9"/>
      <c r="K31" s="9"/>
    </row>
    <row r="32" spans="1:11" ht="15.75" thickBot="1" x14ac:dyDescent="0.3">
      <c r="A32" s="7" t="s">
        <v>3</v>
      </c>
      <c r="B32" s="8">
        <v>1.2396318799999999</v>
      </c>
      <c r="C32" s="8">
        <v>0.39528514000000003</v>
      </c>
      <c r="D32" s="8">
        <v>0.50462117999999989</v>
      </c>
      <c r="E32" s="8">
        <v>0.48820872999999998</v>
      </c>
      <c r="F32" s="9"/>
      <c r="G32" s="9"/>
      <c r="H32" s="9"/>
      <c r="I32" s="9"/>
      <c r="J32" s="9"/>
      <c r="K32" s="9"/>
    </row>
    <row r="33" spans="1:11" ht="15.75" thickBot="1" x14ac:dyDescent="0.3">
      <c r="A33" s="7" t="s">
        <v>4</v>
      </c>
      <c r="B33" s="8">
        <v>0.32305492026814353</v>
      </c>
      <c r="C33" s="8">
        <v>0.59126556796625507</v>
      </c>
      <c r="D33" s="8">
        <v>0.4662845352238667</v>
      </c>
      <c r="E33" s="8">
        <v>0.39876020599780193</v>
      </c>
      <c r="F33" s="9"/>
      <c r="G33" s="9"/>
      <c r="H33" s="9"/>
      <c r="I33" s="9"/>
      <c r="J33" s="9"/>
      <c r="K33" s="9"/>
    </row>
    <row r="34" spans="1:11" ht="15.75" thickBot="1" x14ac:dyDescent="0.3">
      <c r="A34" s="7" t="s">
        <v>5</v>
      </c>
      <c r="B34" s="8">
        <v>-0.65127520999999988</v>
      </c>
      <c r="C34" s="8">
        <v>8.1767739999999756E-2</v>
      </c>
      <c r="D34" s="8">
        <v>0.24805361000000004</v>
      </c>
      <c r="E34" s="8">
        <v>0.15185793400219921</v>
      </c>
      <c r="F34" s="9"/>
      <c r="G34" s="9"/>
      <c r="H34" s="9"/>
      <c r="I34" s="9"/>
      <c r="J34" s="9"/>
      <c r="K34" s="9"/>
    </row>
    <row r="35" spans="1:11" ht="15.75" thickBot="1" x14ac:dyDescent="0.3">
      <c r="A35" s="7" t="s">
        <v>6</v>
      </c>
      <c r="B35" s="8">
        <v>0</v>
      </c>
      <c r="C35" s="8">
        <v>0</v>
      </c>
      <c r="D35" s="8">
        <v>0</v>
      </c>
      <c r="E35" s="8">
        <v>0</v>
      </c>
      <c r="F35" s="9"/>
      <c r="G35" s="9"/>
      <c r="H35" s="9"/>
      <c r="I35" s="9"/>
      <c r="J35" s="9"/>
      <c r="K35" s="9"/>
    </row>
    <row r="36" spans="1:11" ht="15.75" thickBot="1" x14ac:dyDescent="0.3">
      <c r="A36" s="13" t="s">
        <v>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5.75" thickBot="1" x14ac:dyDescent="0.3">
      <c r="A37" s="15" t="s">
        <v>3</v>
      </c>
      <c r="B37" s="14">
        <f>B27+B32</f>
        <v>18.099229879999999</v>
      </c>
      <c r="C37" s="14">
        <f t="shared" ref="C37:E37" si="0">C27+C32</f>
        <v>9.3684351400000008</v>
      </c>
      <c r="D37" s="14">
        <f t="shared" si="0"/>
        <v>12.15530918</v>
      </c>
      <c r="E37" s="14">
        <f t="shared" si="0"/>
        <v>10.75067473</v>
      </c>
      <c r="F37" s="14">
        <f>'[8]Summary of pivot info'!F69</f>
        <v>14.329514</v>
      </c>
      <c r="G37" s="14">
        <f>'[8]Summary of pivot info'!G69</f>
        <v>14.789781999999999</v>
      </c>
      <c r="H37" s="14">
        <f>'[8]Summary of pivot info'!H69</f>
        <v>14.340734000000001</v>
      </c>
      <c r="I37" s="14">
        <f>'[8]Summary of pivot info'!I69</f>
        <v>10.228335</v>
      </c>
      <c r="J37" s="14">
        <f>'[8]Summary of pivot info'!J69</f>
        <v>11.639224</v>
      </c>
      <c r="K37" s="14">
        <f>'[8]Summary of pivot info'!K69</f>
        <v>12.1968</v>
      </c>
    </row>
    <row r="38" spans="1:11" ht="15.75" thickBot="1" x14ac:dyDescent="0.3">
      <c r="A38" s="15" t="s">
        <v>4</v>
      </c>
      <c r="B38" s="14">
        <f t="shared" ref="B38:E40" si="1">B28+B33</f>
        <v>33.321068605268145</v>
      </c>
      <c r="C38" s="14">
        <f t="shared" si="1"/>
        <v>31.807300622966252</v>
      </c>
      <c r="D38" s="14">
        <f t="shared" si="1"/>
        <v>26.933917005223869</v>
      </c>
      <c r="E38" s="14">
        <f t="shared" si="1"/>
        <v>25.220932735300085</v>
      </c>
      <c r="F38" s="14">
        <f>'[8]Summary of pivot info'!F70</f>
        <v>34.653900999999998</v>
      </c>
      <c r="G38" s="14">
        <f>'[8]Summary of pivot info'!G70</f>
        <v>31.430130999999996</v>
      </c>
      <c r="H38" s="14">
        <f>'[8]Summary of pivot info'!H70</f>
        <v>33.096639000000003</v>
      </c>
      <c r="I38" s="14">
        <f>'[8]Summary of pivot info'!I70</f>
        <v>34.839157</v>
      </c>
      <c r="J38" s="14">
        <f>'[8]Summary of pivot info'!J70</f>
        <v>36.321799999999996</v>
      </c>
      <c r="K38" s="14">
        <f>'[8]Summary of pivot info'!K70</f>
        <v>37.704393000000003</v>
      </c>
    </row>
    <row r="39" spans="1:11" ht="15.75" thickBot="1" x14ac:dyDescent="0.3">
      <c r="A39" s="15" t="s">
        <v>5</v>
      </c>
      <c r="B39" s="14">
        <f t="shared" si="1"/>
        <v>9.5849358599999999</v>
      </c>
      <c r="C39" s="14">
        <f t="shared" si="1"/>
        <v>14.352148700000001</v>
      </c>
      <c r="D39" s="14">
        <f t="shared" si="1"/>
        <v>23.469354940000002</v>
      </c>
      <c r="E39" s="14">
        <f t="shared" si="1"/>
        <v>30.966616904002198</v>
      </c>
      <c r="F39" s="14">
        <f>'[8]Summary of pivot info'!F71</f>
        <v>27.927630999999998</v>
      </c>
      <c r="G39" s="14">
        <f>'[8]Summary of pivot info'!G71</f>
        <v>19.694903000000004</v>
      </c>
      <c r="H39" s="14">
        <f>'[8]Summary of pivot info'!H71</f>
        <v>17.324656000000004</v>
      </c>
      <c r="I39" s="14">
        <f>'[8]Summary of pivot info'!I71</f>
        <v>18.232318999999997</v>
      </c>
      <c r="J39" s="14">
        <f>'[8]Summary of pivot info'!J71</f>
        <v>19.172132000000001</v>
      </c>
      <c r="K39" s="14">
        <f>'[8]Summary of pivot info'!K71</f>
        <v>20.328523000000001</v>
      </c>
    </row>
    <row r="40" spans="1:11" ht="15.75" thickBot="1" x14ac:dyDescent="0.3">
      <c r="A40" s="15" t="s">
        <v>6</v>
      </c>
      <c r="B40" s="14">
        <f t="shared" si="1"/>
        <v>0</v>
      </c>
      <c r="C40" s="14">
        <f t="shared" si="1"/>
        <v>0</v>
      </c>
      <c r="D40" s="14">
        <f t="shared" si="1"/>
        <v>0</v>
      </c>
      <c r="E40" s="14">
        <f t="shared" si="1"/>
        <v>0</v>
      </c>
      <c r="F40" s="14">
        <f>'[8]Summary of pivot info'!F72</f>
        <v>0.5</v>
      </c>
      <c r="G40" s="14">
        <f>'[8]Summary of pivot info'!G72</f>
        <v>0.55677399999999999</v>
      </c>
      <c r="H40" s="14">
        <f>'[8]Summary of pivot info'!H72</f>
        <v>2.2051850000000002</v>
      </c>
      <c r="I40" s="14">
        <f>'[8]Summary of pivot info'!I72</f>
        <v>0</v>
      </c>
      <c r="J40" s="14">
        <f>'[8]Summary of pivot info'!J72</f>
        <v>0</v>
      </c>
      <c r="K40" s="14">
        <f>'[8]Summary of pivot info'!K72</f>
        <v>0</v>
      </c>
    </row>
    <row r="41" spans="1:11" ht="15.75" thickBot="1" x14ac:dyDescent="0.3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5.75" thickBot="1" x14ac:dyDescent="0.3">
      <c r="A42" s="16" t="s">
        <v>13</v>
      </c>
      <c r="B42" s="17">
        <f>SUM(B37:B41)</f>
        <v>61.00523434526815</v>
      </c>
      <c r="C42" s="17">
        <f>SUM(C37:C41)+0.1</f>
        <v>55.627884462966257</v>
      </c>
      <c r="D42" s="17">
        <f t="shared" ref="D42:K42" si="2">SUM(D37:D41)</f>
        <v>62.558581125223867</v>
      </c>
      <c r="E42" s="17">
        <f>SUM(E37:E41)+0.1</f>
        <v>67.03822436930227</v>
      </c>
      <c r="F42" s="17">
        <f t="shared" si="2"/>
        <v>77.411045999999999</v>
      </c>
      <c r="G42" s="17">
        <f t="shared" si="2"/>
        <v>66.471590000000006</v>
      </c>
      <c r="H42" s="17">
        <f>SUM(H37:H41)-0.1</f>
        <v>66.867214000000018</v>
      </c>
      <c r="I42" s="17">
        <f>SUM(I37:I41)-0.1</f>
        <v>63.199810999999997</v>
      </c>
      <c r="J42" s="17">
        <f t="shared" si="2"/>
        <v>67.133156</v>
      </c>
      <c r="K42" s="17">
        <f t="shared" si="2"/>
        <v>70.22971600000001</v>
      </c>
    </row>
    <row r="43" spans="1:11" ht="15.75" thickBot="1" x14ac:dyDescent="0.3">
      <c r="A43" s="2"/>
      <c r="B43" s="2"/>
      <c r="C43" s="2"/>
      <c r="D43" s="2"/>
      <c r="E43" s="2"/>
      <c r="F43" s="2"/>
      <c r="G43" s="21" t="s">
        <v>0</v>
      </c>
      <c r="H43" s="22"/>
      <c r="I43" s="22"/>
      <c r="J43" s="22"/>
      <c r="K43" s="23"/>
    </row>
    <row r="44" spans="1:11" ht="15.75" thickBot="1" x14ac:dyDescent="0.3">
      <c r="A44" s="3" t="s">
        <v>14</v>
      </c>
      <c r="B44" s="4">
        <v>2015</v>
      </c>
      <c r="C44" s="4">
        <v>2016</v>
      </c>
      <c r="D44" s="4">
        <v>2017</v>
      </c>
      <c r="E44" s="4">
        <v>2018</v>
      </c>
      <c r="F44" s="4">
        <v>2019</v>
      </c>
      <c r="G44" s="4">
        <v>2020</v>
      </c>
      <c r="H44" s="4">
        <v>2021</v>
      </c>
      <c r="I44" s="4">
        <v>2022</v>
      </c>
      <c r="J44" s="4">
        <v>2023</v>
      </c>
      <c r="K44" s="4">
        <v>2024</v>
      </c>
    </row>
    <row r="45" spans="1:11" ht="15.75" thickBot="1" x14ac:dyDescent="0.3">
      <c r="A45" s="5" t="s">
        <v>2</v>
      </c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5.75" thickBot="1" x14ac:dyDescent="0.3">
      <c r="A46" s="7" t="s">
        <v>15</v>
      </c>
      <c r="B46" s="8">
        <v>4.3766109999999996</v>
      </c>
      <c r="C46" s="8">
        <v>1.544297</v>
      </c>
      <c r="D46" s="9"/>
      <c r="E46" s="9"/>
      <c r="F46" s="9"/>
      <c r="G46" s="9"/>
      <c r="H46" s="9"/>
      <c r="I46" s="9"/>
      <c r="J46" s="9"/>
      <c r="K46" s="9"/>
    </row>
    <row r="47" spans="1:11" ht="15.75" thickBot="1" x14ac:dyDescent="0.3">
      <c r="A47" s="7" t="s">
        <v>16</v>
      </c>
      <c r="B47" s="8">
        <v>1.6074999999999999</v>
      </c>
      <c r="C47" s="8">
        <v>1.7883309999999999</v>
      </c>
      <c r="D47" s="9"/>
      <c r="E47" s="9"/>
      <c r="F47" s="9"/>
      <c r="G47" s="9"/>
      <c r="H47" s="9"/>
      <c r="I47" s="9"/>
      <c r="J47" s="9"/>
      <c r="K47" s="9"/>
    </row>
    <row r="48" spans="1:11" ht="15.75" thickBot="1" x14ac:dyDescent="0.3">
      <c r="A48" s="7" t="s">
        <v>17</v>
      </c>
      <c r="B48" s="8">
        <v>0</v>
      </c>
      <c r="C48" s="8">
        <v>0</v>
      </c>
      <c r="D48" s="9"/>
      <c r="E48" s="9"/>
      <c r="F48" s="9"/>
      <c r="G48" s="9"/>
      <c r="H48" s="9"/>
      <c r="I48" s="9"/>
      <c r="J48" s="9"/>
      <c r="K48" s="9"/>
    </row>
    <row r="49" spans="1:11" ht="15.75" thickBot="1" x14ac:dyDescent="0.3">
      <c r="A49" s="7" t="s">
        <v>18</v>
      </c>
      <c r="B49" s="8">
        <v>0.341308</v>
      </c>
      <c r="C49" s="8">
        <v>2.290737</v>
      </c>
      <c r="D49" s="9"/>
      <c r="E49" s="9"/>
      <c r="F49" s="9"/>
      <c r="G49" s="9"/>
      <c r="H49" s="9"/>
      <c r="I49" s="9"/>
      <c r="J49" s="9"/>
      <c r="K49" s="9"/>
    </row>
    <row r="50" spans="1:11" ht="15.75" thickBot="1" x14ac:dyDescent="0.3">
      <c r="A50" s="7" t="s">
        <v>19</v>
      </c>
      <c r="B50" s="8">
        <v>0.36526500000000001</v>
      </c>
      <c r="C50" s="8">
        <v>0.22611899999999999</v>
      </c>
      <c r="D50" s="9"/>
      <c r="E50" s="9"/>
      <c r="F50" s="9"/>
      <c r="G50" s="9"/>
      <c r="H50" s="9"/>
      <c r="I50" s="9"/>
      <c r="J50" s="9"/>
      <c r="K50" s="9"/>
    </row>
    <row r="51" spans="1:11" ht="15.75" thickBot="1" x14ac:dyDescent="0.3">
      <c r="A51" s="7" t="s">
        <v>20</v>
      </c>
      <c r="B51" s="8">
        <v>3.0938159999999999</v>
      </c>
      <c r="C51" s="8">
        <v>1.3632379999999999</v>
      </c>
      <c r="D51" s="9"/>
      <c r="E51" s="9"/>
      <c r="F51" s="9"/>
      <c r="G51" s="9"/>
      <c r="H51" s="9"/>
      <c r="I51" s="9"/>
      <c r="J51" s="9"/>
      <c r="K51" s="9"/>
    </row>
    <row r="52" spans="1:11" ht="15.75" thickBot="1" x14ac:dyDescent="0.3">
      <c r="A52" s="7" t="s">
        <v>21</v>
      </c>
      <c r="B52" s="8"/>
      <c r="C52" s="8"/>
      <c r="D52" s="9"/>
      <c r="E52" s="9"/>
      <c r="F52" s="9"/>
      <c r="G52" s="9"/>
      <c r="H52" s="9"/>
      <c r="I52" s="9"/>
      <c r="J52" s="9"/>
      <c r="K52" s="9"/>
    </row>
    <row r="53" spans="1:11" ht="15.75" thickBot="1" x14ac:dyDescent="0.3">
      <c r="A53" s="5" t="s">
        <v>7</v>
      </c>
      <c r="B53" s="8"/>
      <c r="C53" s="8"/>
      <c r="D53" s="9"/>
      <c r="E53" s="9"/>
      <c r="F53" s="9"/>
      <c r="G53" s="9"/>
      <c r="H53" s="9"/>
      <c r="I53" s="9"/>
      <c r="J53" s="9"/>
      <c r="K53" s="9"/>
    </row>
    <row r="54" spans="1:11" ht="15.75" thickBot="1" x14ac:dyDescent="0.3">
      <c r="A54" s="7" t="s">
        <v>15</v>
      </c>
      <c r="B54" s="8">
        <v>8.1004749999999994</v>
      </c>
      <c r="C54" s="8">
        <v>10.513973</v>
      </c>
      <c r="D54" s="9"/>
      <c r="E54" s="9"/>
      <c r="F54" s="9"/>
      <c r="G54" s="9"/>
      <c r="H54" s="9"/>
      <c r="I54" s="9"/>
      <c r="J54" s="9"/>
      <c r="K54" s="9"/>
    </row>
    <row r="55" spans="1:11" ht="15.75" thickBot="1" x14ac:dyDescent="0.3">
      <c r="A55" s="7" t="s">
        <v>16</v>
      </c>
      <c r="B55" s="8">
        <v>0.32514900000000002</v>
      </c>
      <c r="C55" s="8">
        <v>0.309616</v>
      </c>
      <c r="D55" s="9"/>
      <c r="E55" s="9"/>
      <c r="F55" s="9"/>
      <c r="G55" s="9"/>
      <c r="H55" s="9"/>
      <c r="I55" s="9"/>
      <c r="J55" s="9"/>
      <c r="K55" s="9"/>
    </row>
    <row r="56" spans="1:11" ht="15.75" thickBot="1" x14ac:dyDescent="0.3">
      <c r="A56" s="7" t="s">
        <v>17</v>
      </c>
      <c r="B56" s="8">
        <v>0</v>
      </c>
      <c r="C56" s="8">
        <v>0</v>
      </c>
      <c r="D56" s="9"/>
      <c r="E56" s="9"/>
      <c r="F56" s="9"/>
      <c r="G56" s="9"/>
      <c r="H56" s="9"/>
      <c r="I56" s="9"/>
      <c r="J56" s="9"/>
      <c r="K56" s="9"/>
    </row>
    <row r="57" spans="1:11" ht="15.75" thickBot="1" x14ac:dyDescent="0.3">
      <c r="A57" s="7" t="s">
        <v>18</v>
      </c>
      <c r="B57" s="8">
        <v>7.2082069999999998</v>
      </c>
      <c r="C57" s="8">
        <v>5.2438989999999999</v>
      </c>
      <c r="D57" s="9"/>
      <c r="E57" s="9"/>
      <c r="F57" s="9"/>
      <c r="G57" s="9"/>
      <c r="H57" s="9"/>
      <c r="I57" s="9"/>
      <c r="J57" s="9"/>
      <c r="K57" s="9"/>
    </row>
    <row r="58" spans="1:11" ht="15.75" thickBot="1" x14ac:dyDescent="0.3">
      <c r="A58" s="7" t="s">
        <v>19</v>
      </c>
      <c r="B58" s="8">
        <v>12.162165999999999</v>
      </c>
      <c r="C58" s="8">
        <v>8.5208779999999997</v>
      </c>
      <c r="D58" s="9"/>
      <c r="E58" s="9"/>
      <c r="F58" s="9"/>
      <c r="G58" s="9"/>
      <c r="H58" s="9"/>
      <c r="I58" s="9"/>
      <c r="J58" s="9"/>
      <c r="K58" s="9"/>
    </row>
    <row r="59" spans="1:11" ht="15.75" thickBot="1" x14ac:dyDescent="0.3">
      <c r="A59" s="7" t="s">
        <v>20</v>
      </c>
      <c r="B59" s="8">
        <v>16.883959000000001</v>
      </c>
      <c r="C59" s="8">
        <v>15.851312999999999</v>
      </c>
      <c r="D59" s="9"/>
      <c r="E59" s="9"/>
      <c r="F59" s="9"/>
      <c r="G59" s="9"/>
      <c r="H59" s="9"/>
      <c r="I59" s="9"/>
      <c r="J59" s="9"/>
      <c r="K59" s="9"/>
    </row>
    <row r="60" spans="1:11" ht="15.75" thickBot="1" x14ac:dyDescent="0.3">
      <c r="A60" s="7" t="s">
        <v>21</v>
      </c>
      <c r="B60" s="8"/>
      <c r="C60" s="8"/>
      <c r="D60" s="9"/>
      <c r="E60" s="9"/>
      <c r="F60" s="9"/>
      <c r="G60" s="9"/>
      <c r="H60" s="9"/>
      <c r="I60" s="9"/>
      <c r="J60" s="9"/>
      <c r="K60" s="9"/>
    </row>
    <row r="61" spans="1:11" ht="15.75" thickBot="1" x14ac:dyDescent="0.3">
      <c r="A61" s="5" t="s">
        <v>8</v>
      </c>
      <c r="B61" s="8"/>
      <c r="C61" s="8"/>
      <c r="D61" s="9"/>
      <c r="E61" s="9"/>
      <c r="F61" s="9"/>
      <c r="G61" s="9"/>
      <c r="H61" s="9"/>
      <c r="I61" s="9"/>
      <c r="J61" s="9"/>
      <c r="K61" s="9"/>
    </row>
    <row r="62" spans="1:11" ht="15.75" thickBot="1" x14ac:dyDescent="0.3">
      <c r="A62" s="7" t="s">
        <v>15</v>
      </c>
      <c r="B62" s="8">
        <v>8.3876229999999996</v>
      </c>
      <c r="C62" s="8">
        <v>10.205927000000001</v>
      </c>
      <c r="D62" s="9"/>
      <c r="E62" s="9"/>
      <c r="F62" s="9"/>
      <c r="G62" s="9"/>
      <c r="H62" s="9"/>
      <c r="I62" s="9"/>
      <c r="J62" s="9"/>
      <c r="K62" s="9"/>
    </row>
    <row r="63" spans="1:11" ht="15.75" thickBot="1" x14ac:dyDescent="0.3">
      <c r="A63" s="7" t="s">
        <v>16</v>
      </c>
      <c r="B63" s="8">
        <v>11.232735</v>
      </c>
      <c r="C63" s="8">
        <v>8.4161830000000002</v>
      </c>
      <c r="D63" s="9"/>
      <c r="E63" s="9"/>
      <c r="F63" s="9"/>
      <c r="G63" s="9"/>
      <c r="H63" s="9"/>
      <c r="I63" s="9"/>
      <c r="J63" s="9"/>
      <c r="K63" s="9"/>
    </row>
    <row r="64" spans="1:11" ht="15.75" thickBot="1" x14ac:dyDescent="0.3">
      <c r="A64" s="7" t="s">
        <v>17</v>
      </c>
      <c r="B64" s="8">
        <v>3.2625959999999998</v>
      </c>
      <c r="C64" s="8">
        <v>2.8364389999999999</v>
      </c>
      <c r="D64" s="9"/>
      <c r="E64" s="9"/>
      <c r="F64" s="9"/>
      <c r="G64" s="9"/>
      <c r="H64" s="9"/>
      <c r="I64" s="9"/>
      <c r="J64" s="9"/>
      <c r="K64" s="9"/>
    </row>
    <row r="65" spans="1:11" ht="15.75" thickBot="1" x14ac:dyDescent="0.3">
      <c r="A65" s="7" t="s">
        <v>18</v>
      </c>
      <c r="B65" s="8">
        <v>2.0441189999999998</v>
      </c>
      <c r="C65" s="8">
        <v>2.83677</v>
      </c>
      <c r="D65" s="9"/>
      <c r="E65" s="9"/>
      <c r="F65" s="9"/>
      <c r="G65" s="9"/>
      <c r="H65" s="9"/>
      <c r="I65" s="9"/>
      <c r="J65" s="9"/>
      <c r="K65" s="9"/>
    </row>
    <row r="66" spans="1:11" ht="15.75" thickBot="1" x14ac:dyDescent="0.3">
      <c r="A66" s="7" t="s">
        <v>19</v>
      </c>
      <c r="B66" s="8">
        <v>1.6367179999999999</v>
      </c>
      <c r="C66" s="8">
        <v>1.489595</v>
      </c>
      <c r="D66" s="9"/>
      <c r="E66" s="9"/>
      <c r="F66" s="9"/>
      <c r="G66" s="9"/>
      <c r="H66" s="9"/>
      <c r="I66" s="9"/>
      <c r="J66" s="9"/>
      <c r="K66" s="9"/>
    </row>
    <row r="67" spans="1:11" ht="15.75" thickBot="1" x14ac:dyDescent="0.3">
      <c r="A67" s="7" t="s">
        <v>20</v>
      </c>
      <c r="B67" s="8">
        <v>20.830325999999999</v>
      </c>
      <c r="C67" s="8">
        <v>16.403075000000001</v>
      </c>
      <c r="D67" s="9"/>
      <c r="E67" s="9"/>
      <c r="F67" s="9"/>
      <c r="G67" s="9"/>
      <c r="H67" s="9"/>
      <c r="I67" s="9"/>
      <c r="J67" s="9"/>
      <c r="K67" s="9"/>
    </row>
    <row r="68" spans="1:11" ht="15.75" thickBot="1" x14ac:dyDescent="0.3">
      <c r="A68" s="7" t="s">
        <v>21</v>
      </c>
      <c r="B68" s="8"/>
      <c r="C68" s="8"/>
      <c r="D68" s="9"/>
      <c r="E68" s="9"/>
      <c r="F68" s="9"/>
      <c r="G68" s="9"/>
      <c r="H68" s="9"/>
      <c r="I68" s="9"/>
      <c r="J68" s="9"/>
      <c r="K68" s="9"/>
    </row>
    <row r="69" spans="1:11" ht="15.75" thickBot="1" x14ac:dyDescent="0.3">
      <c r="A69" s="5" t="s">
        <v>9</v>
      </c>
      <c r="B69" s="8"/>
      <c r="C69" s="8"/>
      <c r="D69" s="9"/>
      <c r="E69" s="9"/>
      <c r="F69" s="9"/>
      <c r="G69" s="9"/>
      <c r="H69" s="9"/>
      <c r="I69" s="9"/>
      <c r="J69" s="9"/>
      <c r="K69" s="9"/>
    </row>
    <row r="70" spans="1:11" ht="15.75" thickBot="1" x14ac:dyDescent="0.3">
      <c r="A70" s="7" t="s">
        <v>15</v>
      </c>
      <c r="B70" s="8">
        <v>10.827359840000002</v>
      </c>
      <c r="C70" s="8">
        <v>10.64446278</v>
      </c>
      <c r="D70" s="9"/>
      <c r="E70" s="9"/>
      <c r="F70" s="9"/>
      <c r="G70" s="9"/>
      <c r="H70" s="9"/>
      <c r="I70" s="9"/>
      <c r="J70" s="9"/>
      <c r="K70" s="9"/>
    </row>
    <row r="71" spans="1:11" ht="15.75" thickBot="1" x14ac:dyDescent="0.3">
      <c r="A71" s="7" t="s">
        <v>16</v>
      </c>
      <c r="B71" s="8">
        <v>3.3753154999999997</v>
      </c>
      <c r="C71" s="8">
        <v>3.8901750300000004</v>
      </c>
      <c r="D71" s="9"/>
      <c r="E71" s="9"/>
      <c r="F71" s="9"/>
      <c r="G71" s="9"/>
      <c r="H71" s="9"/>
      <c r="I71" s="9"/>
      <c r="J71" s="9"/>
      <c r="K71" s="9"/>
    </row>
    <row r="72" spans="1:11" ht="15.75" thickBot="1" x14ac:dyDescent="0.3">
      <c r="A72" s="7" t="s">
        <v>17</v>
      </c>
      <c r="B72" s="8">
        <v>0.70010050000000001</v>
      </c>
      <c r="C72" s="8">
        <v>1.7847573899999998</v>
      </c>
      <c r="D72" s="9"/>
      <c r="E72" s="9"/>
      <c r="F72" s="9"/>
      <c r="G72" s="9"/>
      <c r="H72" s="9"/>
      <c r="I72" s="9"/>
      <c r="J72" s="9"/>
      <c r="K72" s="9"/>
    </row>
    <row r="73" spans="1:11" ht="15.75" thickBot="1" x14ac:dyDescent="0.3">
      <c r="A73" s="7" t="s">
        <v>18</v>
      </c>
      <c r="B73" s="8">
        <v>7.2491399999999977E-3</v>
      </c>
      <c r="C73" s="8">
        <v>0.22281393999999999</v>
      </c>
      <c r="D73" s="9"/>
      <c r="E73" s="9"/>
      <c r="F73" s="9"/>
      <c r="G73" s="9"/>
      <c r="H73" s="9"/>
      <c r="I73" s="9"/>
      <c r="J73" s="9"/>
      <c r="K73" s="9"/>
    </row>
    <row r="74" spans="1:11" ht="15.75" thickBot="1" x14ac:dyDescent="0.3">
      <c r="A74" s="7" t="s">
        <v>19</v>
      </c>
      <c r="B74" s="8">
        <v>0.23844861000000003</v>
      </c>
      <c r="C74" s="8">
        <v>0.29015647</v>
      </c>
      <c r="D74" s="9"/>
      <c r="E74" s="9"/>
      <c r="F74" s="9"/>
      <c r="G74" s="9"/>
      <c r="H74" s="9"/>
      <c r="I74" s="9"/>
      <c r="J74" s="9"/>
      <c r="K74" s="9"/>
    </row>
    <row r="75" spans="1:11" ht="15.75" thickBot="1" x14ac:dyDescent="0.3">
      <c r="A75" s="7" t="s">
        <v>20</v>
      </c>
      <c r="B75" s="8">
        <v>2.2023558700000003</v>
      </c>
      <c r="C75" s="8">
        <v>6.1296641925221236</v>
      </c>
      <c r="D75" s="9"/>
      <c r="E75" s="9"/>
      <c r="F75" s="9"/>
      <c r="G75" s="9"/>
      <c r="H75" s="9"/>
      <c r="I75" s="9"/>
      <c r="J75" s="9"/>
      <c r="K75" s="9"/>
    </row>
    <row r="76" spans="1:11" ht="15.75" thickBot="1" x14ac:dyDescent="0.3">
      <c r="A76" s="7" t="s">
        <v>21</v>
      </c>
      <c r="B76" s="8"/>
      <c r="C76" s="8"/>
      <c r="D76" s="9"/>
      <c r="E76" s="9"/>
      <c r="F76" s="9"/>
      <c r="G76" s="9"/>
      <c r="H76" s="9"/>
      <c r="I76" s="9"/>
      <c r="J76" s="9"/>
      <c r="K76" s="9"/>
    </row>
    <row r="77" spans="1:11" ht="15.75" thickBot="1" x14ac:dyDescent="0.3">
      <c r="A77" s="10" t="s">
        <v>10</v>
      </c>
      <c r="B77" s="11"/>
      <c r="C77" s="11"/>
      <c r="D77" s="11"/>
      <c r="E77" s="11"/>
      <c r="F77" s="9"/>
      <c r="G77" s="9"/>
      <c r="H77" s="9"/>
      <c r="I77" s="9"/>
      <c r="J77" s="9"/>
      <c r="K77" s="9"/>
    </row>
    <row r="78" spans="1:11" ht="15.75" thickBot="1" x14ac:dyDescent="0.3">
      <c r="A78" s="12" t="s">
        <v>15</v>
      </c>
      <c r="B78" s="11">
        <v>31.692068840000001</v>
      </c>
      <c r="C78" s="11">
        <v>32.908659780000001</v>
      </c>
      <c r="D78" s="11">
        <v>40.329379259999996</v>
      </c>
      <c r="E78" s="11">
        <v>36.682168509999997</v>
      </c>
      <c r="F78" s="9"/>
      <c r="G78" s="9"/>
      <c r="H78" s="9"/>
      <c r="I78" s="9"/>
      <c r="J78" s="9"/>
      <c r="K78" s="9"/>
    </row>
    <row r="79" spans="1:11" ht="15.75" thickBot="1" x14ac:dyDescent="0.3">
      <c r="A79" s="12" t="s">
        <v>16</v>
      </c>
      <c r="B79" s="11">
        <v>16.540699499999999</v>
      </c>
      <c r="C79" s="11">
        <v>14.40430503</v>
      </c>
      <c r="D79" s="11">
        <v>15.322218660000001</v>
      </c>
      <c r="E79" s="11">
        <v>20.061271150000003</v>
      </c>
      <c r="F79" s="9"/>
      <c r="G79" s="9"/>
      <c r="H79" s="9"/>
      <c r="I79" s="9"/>
      <c r="J79" s="9"/>
      <c r="K79" s="9"/>
    </row>
    <row r="80" spans="1:11" ht="15.75" thickBot="1" x14ac:dyDescent="0.3">
      <c r="A80" s="12" t="s">
        <v>17</v>
      </c>
      <c r="B80" s="11">
        <v>3.9626964999999998</v>
      </c>
      <c r="C80" s="11">
        <v>4.6211963899999997</v>
      </c>
      <c r="D80" s="11">
        <v>3.4404702999999999</v>
      </c>
      <c r="E80" s="11">
        <v>-8.3062399999999995E-3</v>
      </c>
      <c r="F80" s="9"/>
      <c r="G80" s="9"/>
      <c r="H80" s="9"/>
      <c r="I80" s="9"/>
      <c r="J80" s="9"/>
      <c r="K80" s="9"/>
    </row>
    <row r="81" spans="1:11" ht="15.75" thickBot="1" x14ac:dyDescent="0.3">
      <c r="A81" s="12" t="s">
        <v>18</v>
      </c>
      <c r="B81" s="11">
        <v>9.6008831399999988</v>
      </c>
      <c r="C81" s="11">
        <v>10.59421994</v>
      </c>
      <c r="D81" s="11">
        <v>9.1360947600000006</v>
      </c>
      <c r="E81" s="11">
        <v>10.24923575</v>
      </c>
      <c r="F81" s="9"/>
      <c r="G81" s="9"/>
      <c r="H81" s="9"/>
      <c r="I81" s="9"/>
      <c r="J81" s="9"/>
      <c r="K81" s="9"/>
    </row>
    <row r="82" spans="1:11" ht="15.75" thickBot="1" x14ac:dyDescent="0.3">
      <c r="A82" s="12" t="s">
        <v>19</v>
      </c>
      <c r="B82" s="11">
        <v>14.402597610000001</v>
      </c>
      <c r="C82" s="11">
        <v>10.526748470000001</v>
      </c>
      <c r="D82" s="11">
        <v>10.953283250000002</v>
      </c>
      <c r="E82" s="11">
        <v>13.51970938</v>
      </c>
      <c r="F82" s="9"/>
      <c r="G82" s="9"/>
      <c r="H82" s="9"/>
      <c r="I82" s="9"/>
      <c r="J82" s="9"/>
      <c r="K82" s="9"/>
    </row>
    <row r="83" spans="1:11" ht="15.75" thickBot="1" x14ac:dyDescent="0.3">
      <c r="A83" s="12" t="s">
        <v>20</v>
      </c>
      <c r="B83" s="11">
        <v>43.010456869999999</v>
      </c>
      <c r="C83" s="11">
        <v>39.747290192522129</v>
      </c>
      <c r="D83" s="11">
        <v>47.623862339999995</v>
      </c>
      <c r="E83" s="11">
        <v>42.819488224750543</v>
      </c>
      <c r="F83" s="9"/>
      <c r="G83" s="9"/>
      <c r="H83" s="9"/>
      <c r="I83" s="9"/>
      <c r="J83" s="9"/>
      <c r="K83" s="9"/>
    </row>
    <row r="84" spans="1:11" ht="15.75" thickBot="1" x14ac:dyDescent="0.3">
      <c r="A84" s="7" t="s">
        <v>21</v>
      </c>
      <c r="B84" s="11">
        <v>0</v>
      </c>
      <c r="C84" s="11">
        <v>0</v>
      </c>
      <c r="D84" s="11">
        <v>1.61354</v>
      </c>
      <c r="E84" s="11">
        <v>1.544157</v>
      </c>
      <c r="F84" s="9"/>
      <c r="G84" s="9"/>
      <c r="H84" s="9"/>
      <c r="I84" s="9"/>
      <c r="J84" s="9"/>
      <c r="K84" s="9"/>
    </row>
    <row r="85" spans="1:11" ht="15.75" thickBot="1" x14ac:dyDescent="0.3">
      <c r="A85" s="5" t="s">
        <v>11</v>
      </c>
      <c r="B85" s="8"/>
      <c r="C85" s="8"/>
      <c r="D85" s="8"/>
      <c r="E85" s="8"/>
      <c r="F85" s="9"/>
      <c r="G85" s="9"/>
      <c r="H85" s="9"/>
      <c r="I85" s="9"/>
      <c r="J85" s="9"/>
      <c r="K85" s="9"/>
    </row>
    <row r="86" spans="1:11" ht="15.75" thickBot="1" x14ac:dyDescent="0.3">
      <c r="A86" s="7" t="s">
        <v>15</v>
      </c>
      <c r="B86" s="8">
        <v>1.5323198999999996</v>
      </c>
      <c r="C86" s="8">
        <v>2.1745245300000104</v>
      </c>
      <c r="D86" s="8">
        <v>2.6486689800000005</v>
      </c>
      <c r="E86" s="8">
        <v>2.8296733800000013</v>
      </c>
      <c r="F86" s="9"/>
      <c r="G86" s="9"/>
      <c r="H86" s="9"/>
      <c r="I86" s="9"/>
      <c r="J86" s="9"/>
      <c r="K86" s="9"/>
    </row>
    <row r="87" spans="1:11" ht="15.75" thickBot="1" x14ac:dyDescent="0.3">
      <c r="A87" s="7" t="s">
        <v>16</v>
      </c>
      <c r="B87" s="8">
        <v>0.14429671999999999</v>
      </c>
      <c r="C87" s="8">
        <v>0.16186667999999999</v>
      </c>
      <c r="D87" s="8">
        <v>0.24800471000000002</v>
      </c>
      <c r="E87" s="8">
        <v>0.46134838999999994</v>
      </c>
      <c r="F87" s="9"/>
      <c r="G87" s="9"/>
      <c r="H87" s="9"/>
      <c r="I87" s="9"/>
      <c r="J87" s="9"/>
      <c r="K87" s="9"/>
    </row>
    <row r="88" spans="1:11" ht="15.75" thickBot="1" x14ac:dyDescent="0.3">
      <c r="A88" s="7" t="s">
        <v>17</v>
      </c>
      <c r="B88" s="8">
        <v>0</v>
      </c>
      <c r="C88" s="8">
        <v>0</v>
      </c>
      <c r="D88" s="8">
        <v>0</v>
      </c>
      <c r="E88" s="8">
        <v>5.7627790000000012E-2</v>
      </c>
      <c r="F88" s="9"/>
      <c r="G88" s="9"/>
      <c r="H88" s="9"/>
      <c r="I88" s="9"/>
      <c r="J88" s="9"/>
      <c r="K88" s="9"/>
    </row>
    <row r="89" spans="1:11" ht="15.75" thickBot="1" x14ac:dyDescent="0.3">
      <c r="A89" s="7" t="s">
        <v>18</v>
      </c>
      <c r="B89" s="8">
        <v>0</v>
      </c>
      <c r="C89" s="8">
        <v>0</v>
      </c>
      <c r="D89" s="8">
        <v>0</v>
      </c>
      <c r="E89" s="8">
        <v>0.18919263</v>
      </c>
      <c r="F89" s="9"/>
      <c r="G89" s="9"/>
      <c r="H89" s="9"/>
      <c r="I89" s="9"/>
      <c r="J89" s="9"/>
      <c r="K89" s="9"/>
    </row>
    <row r="90" spans="1:11" ht="15.75" thickBot="1" x14ac:dyDescent="0.3">
      <c r="A90" s="7" t="s">
        <v>19</v>
      </c>
      <c r="B90" s="8">
        <v>0.33055553999999998</v>
      </c>
      <c r="C90" s="8">
        <v>0.3531198599999999</v>
      </c>
      <c r="D90" s="8">
        <v>0.5018263300000001</v>
      </c>
      <c r="E90" s="8">
        <v>0.48231890999999999</v>
      </c>
      <c r="F90" s="9"/>
      <c r="G90" s="9"/>
      <c r="H90" s="9"/>
      <c r="I90" s="9"/>
      <c r="J90" s="9"/>
      <c r="K90" s="9"/>
    </row>
    <row r="91" spans="1:11" ht="15.75" thickBot="1" x14ac:dyDescent="0.3">
      <c r="A91" s="7" t="s">
        <v>20</v>
      </c>
      <c r="B91" s="8">
        <v>1.32345047</v>
      </c>
      <c r="C91" s="8">
        <v>3.54973362</v>
      </c>
      <c r="D91" s="8">
        <v>4.1274328499999999</v>
      </c>
      <c r="E91" s="8">
        <v>0.81659557999999999</v>
      </c>
      <c r="F91" s="9"/>
      <c r="G91" s="9"/>
      <c r="H91" s="9"/>
      <c r="I91" s="9"/>
      <c r="J91" s="9"/>
      <c r="K91" s="9"/>
    </row>
    <row r="92" spans="1:11" ht="15.75" thickBot="1" x14ac:dyDescent="0.3">
      <c r="A92" s="7" t="s">
        <v>21</v>
      </c>
      <c r="B92" s="8"/>
      <c r="C92" s="8"/>
      <c r="D92" s="8"/>
      <c r="E92" s="8"/>
      <c r="F92" s="9"/>
      <c r="G92" s="9"/>
      <c r="H92" s="9"/>
      <c r="I92" s="9"/>
      <c r="J92" s="9"/>
      <c r="K92" s="9"/>
    </row>
    <row r="93" spans="1:11" ht="15.75" thickBot="1" x14ac:dyDescent="0.3">
      <c r="A93" s="13" t="s">
        <v>12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ht="15.75" thickBot="1" x14ac:dyDescent="0.3">
      <c r="A94" s="15" t="s">
        <v>15</v>
      </c>
      <c r="B94" s="14">
        <v>33.224388740000002</v>
      </c>
      <c r="C94" s="14">
        <v>35.083184310000014</v>
      </c>
      <c r="D94" s="14">
        <v>42.97804824</v>
      </c>
      <c r="E94" s="14">
        <v>39.511841889999999</v>
      </c>
      <c r="F94" s="14">
        <v>45.391933000000002</v>
      </c>
      <c r="G94" s="14">
        <v>34.264665000000001</v>
      </c>
      <c r="H94" s="14">
        <v>34.676476999999998</v>
      </c>
      <c r="I94" s="14">
        <v>39.369586999999996</v>
      </c>
      <c r="J94" s="14">
        <v>30.899563999999998</v>
      </c>
      <c r="K94" s="14">
        <v>37.625005000000002</v>
      </c>
    </row>
    <row r="95" spans="1:11" ht="15.75" thickBot="1" x14ac:dyDescent="0.3">
      <c r="A95" s="15" t="s">
        <v>16</v>
      </c>
      <c r="B95" s="14">
        <v>16.684996219999999</v>
      </c>
      <c r="C95" s="14">
        <v>14.566171709999999</v>
      </c>
      <c r="D95" s="14">
        <v>15.570223370000001</v>
      </c>
      <c r="E95" s="14">
        <v>20.522619540000004</v>
      </c>
      <c r="F95" s="14">
        <v>17.234673999999998</v>
      </c>
      <c r="G95" s="14">
        <v>18.842690999999999</v>
      </c>
      <c r="H95" s="14">
        <v>19.206592000000001</v>
      </c>
      <c r="I95" s="14">
        <v>19.580378</v>
      </c>
      <c r="J95" s="14">
        <v>19.964282000000001</v>
      </c>
      <c r="K95" s="14">
        <v>20.358550000000001</v>
      </c>
    </row>
    <row r="96" spans="1:11" ht="15.75" thickBot="1" x14ac:dyDescent="0.3">
      <c r="A96" s="15" t="s">
        <v>17</v>
      </c>
      <c r="B96" s="14">
        <v>3.9626964999999998</v>
      </c>
      <c r="C96" s="14">
        <v>4.6211963899999997</v>
      </c>
      <c r="D96" s="14">
        <v>3.4404702999999999</v>
      </c>
      <c r="E96" s="14">
        <v>4.9321550000000013E-2</v>
      </c>
      <c r="F96" s="14">
        <v>5.100511</v>
      </c>
      <c r="G96" s="14">
        <v>4.8169789999999999</v>
      </c>
      <c r="H96" s="14">
        <v>1.1509829999999999</v>
      </c>
      <c r="I96" s="14">
        <v>1.249117</v>
      </c>
      <c r="J96" s="14">
        <v>4.2460599999999999</v>
      </c>
      <c r="K96" s="14">
        <v>8.5322560000000003</v>
      </c>
    </row>
    <row r="97" spans="1:11" ht="15.75" thickBot="1" x14ac:dyDescent="0.3">
      <c r="A97" s="15" t="s">
        <v>18</v>
      </c>
      <c r="B97" s="14">
        <v>9.6008831399999988</v>
      </c>
      <c r="C97" s="14">
        <v>10.59421994</v>
      </c>
      <c r="D97" s="14">
        <v>9.1360947600000006</v>
      </c>
      <c r="E97" s="14">
        <v>10.438428380000001</v>
      </c>
      <c r="F97" s="14">
        <v>5.037459000000001</v>
      </c>
      <c r="G97" s="14">
        <v>12.761173000000001</v>
      </c>
      <c r="H97" s="14">
        <v>4.4074390000000001</v>
      </c>
      <c r="I97" s="14">
        <v>2.8457749999999997</v>
      </c>
      <c r="J97" s="14">
        <v>3.198191</v>
      </c>
      <c r="K97" s="14">
        <v>5.5357799999999999</v>
      </c>
    </row>
    <row r="98" spans="1:11" ht="15.75" thickBot="1" x14ac:dyDescent="0.3">
      <c r="A98" s="15" t="s">
        <v>19</v>
      </c>
      <c r="B98" s="14">
        <v>14.733153150000001</v>
      </c>
      <c r="C98" s="14">
        <v>10.879868330000001</v>
      </c>
      <c r="D98" s="14">
        <v>11.455109580000002</v>
      </c>
      <c r="E98" s="14">
        <v>14.00202829</v>
      </c>
      <c r="F98" s="14">
        <v>12.320618</v>
      </c>
      <c r="G98" s="14">
        <v>5.5365570000000011</v>
      </c>
      <c r="H98" s="14">
        <v>6.2729169999999996</v>
      </c>
      <c r="I98" s="14">
        <v>6.9674250000000004</v>
      </c>
      <c r="J98" s="14">
        <v>7.416599999999999</v>
      </c>
      <c r="K98" s="14">
        <v>7.8151880000000009</v>
      </c>
    </row>
    <row r="99" spans="1:11" ht="15.75" thickBot="1" x14ac:dyDescent="0.3">
      <c r="A99" s="15" t="s">
        <v>20</v>
      </c>
      <c r="B99" s="14">
        <v>44.333907339999996</v>
      </c>
      <c r="C99" s="14">
        <v>43.297023812522127</v>
      </c>
      <c r="D99" s="14">
        <v>51.751295189999993</v>
      </c>
      <c r="E99" s="14">
        <v>43.636083804750541</v>
      </c>
      <c r="F99" s="14">
        <v>45.458427</v>
      </c>
      <c r="G99" s="14">
        <v>61.088905160000031</v>
      </c>
      <c r="H99" s="14">
        <v>74.547719077299959</v>
      </c>
      <c r="I99" s="14">
        <v>82.183456107349883</v>
      </c>
      <c r="J99" s="14">
        <v>88.51165499999999</v>
      </c>
      <c r="K99" s="14">
        <v>95.526065000000017</v>
      </c>
    </row>
    <row r="100" spans="1:11" ht="15.75" thickBot="1" x14ac:dyDescent="0.3">
      <c r="A100" s="15" t="s">
        <v>21</v>
      </c>
      <c r="B100" s="14">
        <v>0</v>
      </c>
      <c r="C100" s="14">
        <v>0</v>
      </c>
      <c r="D100" s="14">
        <v>1.61354</v>
      </c>
      <c r="E100" s="14">
        <v>1.544157</v>
      </c>
      <c r="F100" s="14">
        <v>1.6037710000000001</v>
      </c>
      <c r="G100" s="14">
        <v>1.6642049999999999</v>
      </c>
      <c r="H100" s="14">
        <v>1.726915</v>
      </c>
      <c r="I100" s="14">
        <v>1.7919890000000001</v>
      </c>
      <c r="J100" s="14">
        <v>1.859515</v>
      </c>
      <c r="K100" s="14">
        <v>1.929586</v>
      </c>
    </row>
    <row r="101" spans="1:11" ht="15.75" thickBot="1" x14ac:dyDescent="0.3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1:11" ht="15.75" thickBot="1" x14ac:dyDescent="0.3">
      <c r="A102" s="16" t="s">
        <v>13</v>
      </c>
      <c r="B102" s="17">
        <f>SUM(B94:B100)</f>
        <v>122.54002509</v>
      </c>
      <c r="C102" s="17">
        <f>SUM(C94:C100)+0.1</f>
        <v>119.14166449252212</v>
      </c>
      <c r="D102" s="17">
        <f>SUM(D94:D100)+0.1</f>
        <v>136.04478143999998</v>
      </c>
      <c r="E102" s="17">
        <f>SUM(E94:E100)-0.2</f>
        <v>129.50448045475056</v>
      </c>
      <c r="F102" s="17">
        <f t="shared" ref="F102:J102" si="3">SUM(F94:F100)</f>
        <v>132.14739299999999</v>
      </c>
      <c r="G102" s="17">
        <f t="shared" si="3"/>
        <v>138.97517516000005</v>
      </c>
      <c r="H102" s="17">
        <f>ROUNDUP(SUM(H94:H100),1)</f>
        <v>142</v>
      </c>
      <c r="I102" s="17">
        <f t="shared" si="3"/>
        <v>153.98772710734988</v>
      </c>
      <c r="J102" s="17">
        <f t="shared" si="3"/>
        <v>156.09586699999997</v>
      </c>
      <c r="K102" s="17">
        <f>ROUNDDOWN(SUM(K94:K100),1)</f>
        <v>177.3</v>
      </c>
    </row>
    <row r="103" spans="1:11" ht="15.75" thickBot="1" x14ac:dyDescent="0.3">
      <c r="A103" s="2"/>
      <c r="B103" s="2"/>
      <c r="C103" s="2"/>
      <c r="D103" s="2"/>
      <c r="E103" s="2"/>
      <c r="F103" s="2"/>
      <c r="G103" s="21" t="s">
        <v>0</v>
      </c>
      <c r="H103" s="22"/>
      <c r="I103" s="22"/>
      <c r="J103" s="22"/>
      <c r="K103" s="23"/>
    </row>
    <row r="104" spans="1:11" ht="15.75" thickBot="1" x14ac:dyDescent="0.3">
      <c r="A104" s="3" t="s">
        <v>22</v>
      </c>
      <c r="B104" s="4">
        <v>2015</v>
      </c>
      <c r="C104" s="4">
        <v>2016</v>
      </c>
      <c r="D104" s="4">
        <v>2017</v>
      </c>
      <c r="E104" s="4">
        <v>2018</v>
      </c>
      <c r="F104" s="4">
        <v>2019</v>
      </c>
      <c r="G104" s="4">
        <v>2020</v>
      </c>
      <c r="H104" s="4">
        <v>2021</v>
      </c>
      <c r="I104" s="4">
        <v>2022</v>
      </c>
      <c r="J104" s="4">
        <v>2023</v>
      </c>
      <c r="K104" s="4">
        <v>2024</v>
      </c>
    </row>
    <row r="105" spans="1:11" ht="15.75" thickBot="1" x14ac:dyDescent="0.3">
      <c r="A105" s="5" t="s">
        <v>2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.75" thickBot="1" x14ac:dyDescent="0.3">
      <c r="A106" s="7" t="s">
        <v>23</v>
      </c>
      <c r="B106" s="8">
        <v>0.280586</v>
      </c>
      <c r="C106" s="8">
        <v>0.38786100000000001</v>
      </c>
      <c r="D106" s="9"/>
      <c r="E106" s="9"/>
      <c r="F106" s="9"/>
      <c r="G106" s="9"/>
      <c r="H106" s="9"/>
      <c r="I106" s="9"/>
      <c r="J106" s="9"/>
      <c r="K106" s="9"/>
    </row>
    <row r="107" spans="1:11" ht="15.75" thickBot="1" x14ac:dyDescent="0.3">
      <c r="A107" s="7" t="s">
        <v>24</v>
      </c>
      <c r="B107" s="8">
        <v>5.829415</v>
      </c>
      <c r="C107" s="8">
        <v>3.8570389999999999</v>
      </c>
      <c r="D107" s="9"/>
      <c r="E107" s="9"/>
      <c r="F107" s="9"/>
      <c r="G107" s="9"/>
      <c r="H107" s="9"/>
      <c r="I107" s="9"/>
      <c r="J107" s="9"/>
      <c r="K107" s="9"/>
    </row>
    <row r="108" spans="1:11" ht="15.75" thickBot="1" x14ac:dyDescent="0.3">
      <c r="A108" s="7" t="s">
        <v>25</v>
      </c>
      <c r="B108" s="8">
        <v>0.109267</v>
      </c>
      <c r="C108" s="8">
        <v>1.4482999999999999E-2</v>
      </c>
      <c r="D108" s="9"/>
      <c r="E108" s="9"/>
      <c r="F108" s="9"/>
      <c r="G108" s="9"/>
      <c r="H108" s="9"/>
      <c r="I108" s="9"/>
      <c r="J108" s="9"/>
      <c r="K108" s="9"/>
    </row>
    <row r="109" spans="1:11" ht="15.75" thickBot="1" x14ac:dyDescent="0.3">
      <c r="A109" s="7" t="s">
        <v>26</v>
      </c>
      <c r="B109" s="8">
        <v>0</v>
      </c>
      <c r="C109" s="8">
        <v>0</v>
      </c>
      <c r="D109" s="9"/>
      <c r="E109" s="9"/>
      <c r="F109" s="9"/>
      <c r="G109" s="9"/>
      <c r="H109" s="9"/>
      <c r="I109" s="9"/>
      <c r="J109" s="9"/>
      <c r="K109" s="9"/>
    </row>
    <row r="110" spans="1:11" ht="15.75" thickBot="1" x14ac:dyDescent="0.3">
      <c r="A110" s="7" t="s">
        <v>27</v>
      </c>
      <c r="B110" s="8">
        <v>1.5476999999999999E-2</v>
      </c>
      <c r="C110" s="8">
        <v>0</v>
      </c>
      <c r="D110" s="9"/>
      <c r="E110" s="9"/>
      <c r="F110" s="9"/>
      <c r="G110" s="9"/>
      <c r="H110" s="9"/>
      <c r="I110" s="9"/>
      <c r="J110" s="9"/>
      <c r="K110" s="9"/>
    </row>
    <row r="111" spans="1:11" ht="15.75" thickBot="1" x14ac:dyDescent="0.3">
      <c r="A111" s="7" t="s">
        <v>28</v>
      </c>
      <c r="B111" s="8">
        <v>0</v>
      </c>
      <c r="C111" s="8">
        <v>0</v>
      </c>
      <c r="D111" s="9"/>
      <c r="E111" s="9"/>
      <c r="F111" s="9"/>
      <c r="G111" s="9"/>
      <c r="H111" s="9"/>
      <c r="I111" s="9"/>
      <c r="J111" s="9"/>
      <c r="K111" s="9"/>
    </row>
    <row r="112" spans="1:11" ht="15.75" thickBot="1" x14ac:dyDescent="0.3">
      <c r="A112" s="7"/>
      <c r="B112" s="8"/>
      <c r="C112" s="8"/>
      <c r="D112" s="9"/>
      <c r="E112" s="9"/>
      <c r="F112" s="9"/>
      <c r="G112" s="9"/>
      <c r="H112" s="9"/>
      <c r="I112" s="9"/>
      <c r="J112" s="9"/>
      <c r="K112" s="9"/>
    </row>
    <row r="113" spans="1:11" ht="15.75" thickBot="1" x14ac:dyDescent="0.3">
      <c r="A113" s="5" t="s">
        <v>7</v>
      </c>
      <c r="B113" s="8"/>
      <c r="C113" s="8"/>
      <c r="D113" s="9"/>
      <c r="E113" s="9"/>
      <c r="F113" s="9"/>
      <c r="G113" s="9"/>
      <c r="H113" s="9"/>
      <c r="I113" s="9"/>
      <c r="J113" s="9"/>
      <c r="K113" s="9"/>
    </row>
    <row r="114" spans="1:11" ht="15.75" thickBot="1" x14ac:dyDescent="0.3">
      <c r="A114" s="7" t="s">
        <v>23</v>
      </c>
      <c r="B114" s="8">
        <v>3.1477590000000002</v>
      </c>
      <c r="C114" s="8">
        <v>2.9467590000000001</v>
      </c>
      <c r="D114" s="9"/>
      <c r="E114" s="9"/>
      <c r="F114" s="9"/>
      <c r="G114" s="9"/>
      <c r="H114" s="9"/>
      <c r="I114" s="9"/>
      <c r="J114" s="9"/>
      <c r="K114" s="9"/>
    </row>
    <row r="115" spans="1:11" ht="15.75" thickBot="1" x14ac:dyDescent="0.3">
      <c r="A115" s="7" t="s">
        <v>24</v>
      </c>
      <c r="B115" s="8">
        <v>3.9200240000000002</v>
      </c>
      <c r="C115" s="8">
        <v>1.9344140000000001</v>
      </c>
      <c r="D115" s="9"/>
      <c r="E115" s="9"/>
      <c r="F115" s="9"/>
      <c r="G115" s="9"/>
      <c r="H115" s="9"/>
      <c r="I115" s="9"/>
      <c r="J115" s="9"/>
      <c r="K115" s="9"/>
    </row>
    <row r="116" spans="1:11" ht="15.75" thickBot="1" x14ac:dyDescent="0.3">
      <c r="A116" s="7" t="s">
        <v>25</v>
      </c>
      <c r="B116" s="8">
        <v>2.0209739999999998</v>
      </c>
      <c r="C116" s="8">
        <v>2.598643</v>
      </c>
      <c r="D116" s="9"/>
      <c r="E116" s="9"/>
      <c r="F116" s="9"/>
      <c r="G116" s="9"/>
      <c r="H116" s="9"/>
      <c r="I116" s="9"/>
      <c r="J116" s="9"/>
      <c r="K116" s="9"/>
    </row>
    <row r="117" spans="1:11" ht="15.75" thickBot="1" x14ac:dyDescent="0.3">
      <c r="A117" s="7" t="s">
        <v>26</v>
      </c>
      <c r="B117" s="8">
        <v>0</v>
      </c>
      <c r="C117" s="8">
        <v>0</v>
      </c>
      <c r="D117" s="9"/>
      <c r="E117" s="9"/>
      <c r="F117" s="9"/>
      <c r="G117" s="9"/>
      <c r="H117" s="9"/>
      <c r="I117" s="9"/>
      <c r="J117" s="9"/>
      <c r="K117" s="9"/>
    </row>
    <row r="118" spans="1:11" ht="15.75" thickBot="1" x14ac:dyDescent="0.3">
      <c r="A118" s="7" t="s">
        <v>27</v>
      </c>
      <c r="B118" s="8">
        <v>0</v>
      </c>
      <c r="C118" s="8">
        <v>0</v>
      </c>
      <c r="D118" s="9"/>
      <c r="E118" s="9"/>
      <c r="F118" s="9"/>
      <c r="G118" s="9"/>
      <c r="H118" s="9"/>
      <c r="I118" s="9"/>
      <c r="J118" s="9"/>
      <c r="K118" s="9"/>
    </row>
    <row r="119" spans="1:11" ht="15.75" thickBot="1" x14ac:dyDescent="0.3">
      <c r="A119" s="7" t="s">
        <v>28</v>
      </c>
      <c r="B119" s="8">
        <v>0</v>
      </c>
      <c r="C119" s="8">
        <v>0</v>
      </c>
      <c r="D119" s="9"/>
      <c r="E119" s="9"/>
      <c r="F119" s="9"/>
      <c r="G119" s="9"/>
      <c r="H119" s="9"/>
      <c r="I119" s="9"/>
      <c r="J119" s="9"/>
      <c r="K119" s="9"/>
    </row>
    <row r="120" spans="1:11" ht="15.75" thickBot="1" x14ac:dyDescent="0.3">
      <c r="A120" s="7"/>
      <c r="B120" s="8"/>
      <c r="C120" s="8"/>
      <c r="D120" s="9"/>
      <c r="E120" s="9"/>
      <c r="F120" s="9"/>
      <c r="G120" s="9"/>
      <c r="H120" s="9"/>
      <c r="I120" s="9"/>
      <c r="J120" s="9"/>
      <c r="K120" s="9"/>
    </row>
    <row r="121" spans="1:11" ht="15.75" thickBot="1" x14ac:dyDescent="0.3">
      <c r="A121" s="5" t="s">
        <v>8</v>
      </c>
      <c r="B121" s="8"/>
      <c r="C121" s="8"/>
      <c r="D121" s="9"/>
      <c r="E121" s="9"/>
      <c r="F121" s="9"/>
      <c r="G121" s="9"/>
      <c r="H121" s="9"/>
      <c r="I121" s="9"/>
      <c r="J121" s="9"/>
      <c r="K121" s="9"/>
    </row>
    <row r="122" spans="1:11" ht="15.75" thickBot="1" x14ac:dyDescent="0.3">
      <c r="A122" s="7" t="s">
        <v>23</v>
      </c>
      <c r="B122" s="8">
        <v>1.2409790000000001</v>
      </c>
      <c r="C122" s="8">
        <v>1.5749280000000001</v>
      </c>
      <c r="D122" s="9"/>
      <c r="E122" s="9"/>
      <c r="F122" s="9"/>
      <c r="G122" s="9"/>
      <c r="H122" s="9"/>
      <c r="I122" s="9"/>
      <c r="J122" s="9"/>
      <c r="K122" s="9"/>
    </row>
    <row r="123" spans="1:11" ht="15.75" thickBot="1" x14ac:dyDescent="0.3">
      <c r="A123" s="7" t="s">
        <v>24</v>
      </c>
      <c r="B123" s="8">
        <v>6.7801650000000002</v>
      </c>
      <c r="C123" s="8">
        <v>10.619695999999999</v>
      </c>
      <c r="D123" s="9"/>
      <c r="E123" s="9"/>
      <c r="F123" s="9"/>
      <c r="G123" s="9"/>
      <c r="H123" s="9"/>
      <c r="I123" s="9"/>
      <c r="J123" s="9"/>
      <c r="K123" s="9"/>
    </row>
    <row r="124" spans="1:11" ht="15.75" thickBot="1" x14ac:dyDescent="0.3">
      <c r="A124" s="7" t="s">
        <v>25</v>
      </c>
      <c r="B124" s="8">
        <v>12.015729</v>
      </c>
      <c r="C124" s="8">
        <v>13.487491</v>
      </c>
      <c r="D124" s="9"/>
      <c r="E124" s="9"/>
      <c r="F124" s="9"/>
      <c r="G124" s="9"/>
      <c r="H124" s="9"/>
      <c r="I124" s="9"/>
      <c r="J124" s="9"/>
      <c r="K124" s="9"/>
    </row>
    <row r="125" spans="1:11" ht="15.75" thickBot="1" x14ac:dyDescent="0.3">
      <c r="A125" s="7" t="s">
        <v>26</v>
      </c>
      <c r="B125" s="8">
        <v>2.9414729999999998</v>
      </c>
      <c r="C125" s="8">
        <v>1.4035880000000001</v>
      </c>
      <c r="D125" s="9"/>
      <c r="E125" s="9"/>
      <c r="F125" s="9"/>
      <c r="G125" s="9"/>
      <c r="H125" s="9"/>
      <c r="I125" s="9"/>
      <c r="J125" s="9"/>
      <c r="K125" s="9"/>
    </row>
    <row r="126" spans="1:11" ht="15.75" thickBot="1" x14ac:dyDescent="0.3">
      <c r="A126" s="7" t="s">
        <v>27</v>
      </c>
      <c r="B126" s="8">
        <v>0.16661200000000001</v>
      </c>
      <c r="C126" s="8">
        <v>0.259774</v>
      </c>
      <c r="D126" s="9"/>
      <c r="E126" s="9"/>
      <c r="F126" s="9"/>
      <c r="G126" s="9"/>
      <c r="H126" s="9"/>
      <c r="I126" s="9"/>
      <c r="J126" s="9"/>
      <c r="K126" s="9"/>
    </row>
    <row r="127" spans="1:11" ht="15.75" thickBot="1" x14ac:dyDescent="0.3">
      <c r="A127" s="7" t="s">
        <v>28</v>
      </c>
      <c r="B127" s="8">
        <v>0</v>
      </c>
      <c r="C127" s="8">
        <v>0</v>
      </c>
      <c r="D127" s="9"/>
      <c r="E127" s="9"/>
      <c r="F127" s="9"/>
      <c r="G127" s="9"/>
      <c r="H127" s="9"/>
      <c r="I127" s="9"/>
      <c r="J127" s="9"/>
      <c r="K127" s="9"/>
    </row>
    <row r="128" spans="1:11" ht="15.75" thickBot="1" x14ac:dyDescent="0.3">
      <c r="A128" s="7"/>
      <c r="B128" s="8"/>
      <c r="C128" s="8"/>
      <c r="D128" s="9"/>
      <c r="E128" s="9"/>
      <c r="F128" s="9"/>
      <c r="G128" s="9"/>
      <c r="H128" s="9"/>
      <c r="I128" s="9"/>
      <c r="J128" s="9"/>
      <c r="K128" s="9"/>
    </row>
    <row r="129" spans="1:11" ht="15.75" thickBot="1" x14ac:dyDescent="0.3">
      <c r="A129" s="5" t="s">
        <v>9</v>
      </c>
      <c r="B129" s="8"/>
      <c r="C129" s="8"/>
      <c r="D129" s="9"/>
      <c r="E129" s="9"/>
      <c r="F129" s="9"/>
      <c r="G129" s="9"/>
      <c r="H129" s="9"/>
      <c r="I129" s="9"/>
      <c r="J129" s="9"/>
      <c r="K129" s="9"/>
    </row>
    <row r="130" spans="1:11" ht="15.75" thickBot="1" x14ac:dyDescent="0.3">
      <c r="A130" s="7" t="s">
        <v>23</v>
      </c>
      <c r="B130" s="8">
        <v>0</v>
      </c>
      <c r="C130" s="8">
        <v>0</v>
      </c>
      <c r="D130" s="9"/>
      <c r="E130" s="9"/>
      <c r="F130" s="9"/>
      <c r="G130" s="9"/>
      <c r="H130" s="9"/>
      <c r="I130" s="9"/>
      <c r="J130" s="9"/>
      <c r="K130" s="9"/>
    </row>
    <row r="131" spans="1:11" ht="15.75" thickBot="1" x14ac:dyDescent="0.3">
      <c r="A131" s="7" t="s">
        <v>24</v>
      </c>
      <c r="B131" s="8">
        <v>3.1334599900000004</v>
      </c>
      <c r="C131" s="8">
        <v>1.2648318999999999</v>
      </c>
      <c r="D131" s="9"/>
      <c r="E131" s="9"/>
      <c r="F131" s="9"/>
      <c r="G131" s="9"/>
      <c r="H131" s="9"/>
      <c r="I131" s="9"/>
      <c r="J131" s="9"/>
      <c r="K131" s="9"/>
    </row>
    <row r="132" spans="1:11" ht="15.75" thickBot="1" x14ac:dyDescent="0.3">
      <c r="A132" s="7" t="s">
        <v>25</v>
      </c>
      <c r="B132" s="8">
        <v>0</v>
      </c>
      <c r="C132" s="8">
        <v>0</v>
      </c>
      <c r="D132" s="9"/>
      <c r="E132" s="9"/>
      <c r="F132" s="9"/>
      <c r="G132" s="9"/>
      <c r="H132" s="9"/>
      <c r="I132" s="9"/>
      <c r="J132" s="9"/>
      <c r="K132" s="9"/>
    </row>
    <row r="133" spans="1:11" ht="15.75" thickBot="1" x14ac:dyDescent="0.3">
      <c r="A133" s="7" t="s">
        <v>26</v>
      </c>
      <c r="B133" s="8">
        <v>1.4634949200000003</v>
      </c>
      <c r="C133" s="8">
        <v>7.0696230000000082E-2</v>
      </c>
      <c r="D133" s="9"/>
      <c r="E133" s="9"/>
      <c r="F133" s="9"/>
      <c r="G133" s="9"/>
      <c r="H133" s="9"/>
      <c r="I133" s="9"/>
      <c r="J133" s="9"/>
      <c r="K133" s="9"/>
    </row>
    <row r="134" spans="1:11" ht="15.75" thickBot="1" x14ac:dyDescent="0.3">
      <c r="A134" s="7" t="s">
        <v>27</v>
      </c>
      <c r="B134" s="8">
        <v>1.0291913099999999</v>
      </c>
      <c r="C134" s="8">
        <v>-0.16368749999999999</v>
      </c>
      <c r="D134" s="9"/>
      <c r="E134" s="9"/>
      <c r="F134" s="9"/>
      <c r="G134" s="9"/>
      <c r="H134" s="9"/>
      <c r="I134" s="9"/>
      <c r="J134" s="9"/>
      <c r="K134" s="9"/>
    </row>
    <row r="135" spans="1:11" ht="15.75" thickBot="1" x14ac:dyDescent="0.3">
      <c r="A135" s="7" t="s">
        <v>28</v>
      </c>
      <c r="B135" s="8">
        <v>0</v>
      </c>
      <c r="C135" s="8">
        <v>0</v>
      </c>
      <c r="D135" s="9"/>
      <c r="E135" s="9"/>
      <c r="F135" s="9"/>
      <c r="G135" s="9"/>
      <c r="H135" s="9"/>
      <c r="I135" s="9"/>
      <c r="J135" s="9"/>
      <c r="K135" s="9"/>
    </row>
    <row r="136" spans="1:11" ht="15.75" thickBot="1" x14ac:dyDescent="0.3">
      <c r="A136" s="7"/>
      <c r="B136" s="8"/>
      <c r="C136" s="8"/>
      <c r="D136" s="9"/>
      <c r="E136" s="9"/>
      <c r="F136" s="9"/>
      <c r="G136" s="9"/>
      <c r="H136" s="9"/>
      <c r="I136" s="9"/>
      <c r="J136" s="9"/>
      <c r="K136" s="9"/>
    </row>
    <row r="137" spans="1:11" ht="15.75" thickBot="1" x14ac:dyDescent="0.3">
      <c r="A137" s="10" t="s">
        <v>10</v>
      </c>
      <c r="B137" s="11"/>
      <c r="C137" s="11"/>
      <c r="D137" s="11"/>
      <c r="E137" s="11"/>
      <c r="F137" s="9"/>
      <c r="G137" s="9"/>
      <c r="H137" s="9"/>
      <c r="I137" s="9"/>
      <c r="J137" s="9"/>
      <c r="K137" s="9"/>
    </row>
    <row r="138" spans="1:11" ht="15.75" thickBot="1" x14ac:dyDescent="0.3">
      <c r="A138" s="12" t="s">
        <v>23</v>
      </c>
      <c r="B138" s="11">
        <v>4.6693239999999996</v>
      </c>
      <c r="C138" s="11">
        <v>4.909548</v>
      </c>
      <c r="D138" s="11">
        <v>5.5699899999999998</v>
      </c>
      <c r="E138" s="11">
        <v>4.0609060000000001</v>
      </c>
      <c r="F138" s="9"/>
      <c r="G138" s="9"/>
      <c r="H138" s="9"/>
      <c r="I138" s="9"/>
      <c r="J138" s="9"/>
      <c r="K138" s="9"/>
    </row>
    <row r="139" spans="1:11" ht="15.75" thickBot="1" x14ac:dyDescent="0.3">
      <c r="A139" s="12" t="s">
        <v>24</v>
      </c>
      <c r="B139" s="11">
        <v>19.663063990000001</v>
      </c>
      <c r="C139" s="11">
        <v>17.675980899999999</v>
      </c>
      <c r="D139" s="11">
        <v>22.699993000000003</v>
      </c>
      <c r="E139" s="11">
        <v>12.929617995947178</v>
      </c>
      <c r="F139" s="9"/>
      <c r="G139" s="9"/>
      <c r="H139" s="9"/>
      <c r="I139" s="9"/>
      <c r="J139" s="9"/>
      <c r="K139" s="9"/>
    </row>
    <row r="140" spans="1:11" ht="15.75" thickBot="1" x14ac:dyDescent="0.3">
      <c r="A140" s="12" t="s">
        <v>25</v>
      </c>
      <c r="B140" s="11">
        <v>14.145969999999998</v>
      </c>
      <c r="C140" s="11">
        <v>16.100617</v>
      </c>
      <c r="D140" s="11">
        <v>10.252984</v>
      </c>
      <c r="E140" s="11">
        <v>2.3884850000000002</v>
      </c>
      <c r="F140" s="9"/>
      <c r="G140" s="9"/>
      <c r="H140" s="9"/>
      <c r="I140" s="9"/>
      <c r="J140" s="9"/>
      <c r="K140" s="9"/>
    </row>
    <row r="141" spans="1:11" ht="15.75" thickBot="1" x14ac:dyDescent="0.3">
      <c r="A141" s="12" t="s">
        <v>26</v>
      </c>
      <c r="B141" s="11">
        <v>4.4049679199999998</v>
      </c>
      <c r="C141" s="11">
        <v>1.4742842300000001</v>
      </c>
      <c r="D141" s="11">
        <v>2.6941650499999996</v>
      </c>
      <c r="E141" s="11">
        <v>2.8059478599999998</v>
      </c>
      <c r="F141" s="9"/>
      <c r="G141" s="9"/>
      <c r="H141" s="9"/>
      <c r="I141" s="9"/>
      <c r="J141" s="9"/>
      <c r="K141" s="9"/>
    </row>
    <row r="142" spans="1:11" ht="15.75" thickBot="1" x14ac:dyDescent="0.3">
      <c r="A142" s="12" t="s">
        <v>27</v>
      </c>
      <c r="B142" s="11">
        <v>1.2112803099999998</v>
      </c>
      <c r="C142" s="11">
        <v>9.6086500000000019E-2</v>
      </c>
      <c r="D142" s="11">
        <v>1.2113471399999998</v>
      </c>
      <c r="E142" s="11">
        <v>0.93575642000000014</v>
      </c>
      <c r="F142" s="9"/>
      <c r="G142" s="9"/>
      <c r="H142" s="9"/>
      <c r="I142" s="9"/>
      <c r="J142" s="9"/>
      <c r="K142" s="9"/>
    </row>
    <row r="143" spans="1:11" ht="15.75" thickBot="1" x14ac:dyDescent="0.3">
      <c r="A143" s="12" t="s">
        <v>28</v>
      </c>
      <c r="B143" s="11">
        <v>0</v>
      </c>
      <c r="C143" s="11">
        <v>0</v>
      </c>
      <c r="D143" s="11">
        <v>0</v>
      </c>
      <c r="E143" s="11">
        <v>0</v>
      </c>
      <c r="F143" s="9"/>
      <c r="G143" s="9"/>
      <c r="H143" s="9"/>
      <c r="I143" s="9"/>
      <c r="J143" s="9"/>
      <c r="K143" s="9"/>
    </row>
    <row r="144" spans="1:11" ht="15.75" thickBot="1" x14ac:dyDescent="0.3">
      <c r="A144" s="7"/>
      <c r="B144" s="11">
        <v>0</v>
      </c>
      <c r="C144" s="11">
        <v>0</v>
      </c>
      <c r="D144" s="11">
        <v>0</v>
      </c>
      <c r="E144" s="11">
        <v>0</v>
      </c>
      <c r="F144" s="9"/>
      <c r="G144" s="9"/>
      <c r="H144" s="9"/>
      <c r="I144" s="9"/>
      <c r="J144" s="9"/>
      <c r="K144" s="9"/>
    </row>
    <row r="145" spans="1:11" ht="15.75" thickBot="1" x14ac:dyDescent="0.3">
      <c r="A145" s="5" t="s">
        <v>11</v>
      </c>
      <c r="B145" s="8"/>
      <c r="C145" s="8"/>
      <c r="D145" s="8"/>
      <c r="E145" s="8"/>
      <c r="F145" s="9"/>
      <c r="G145" s="9"/>
      <c r="H145" s="9"/>
      <c r="I145" s="9"/>
      <c r="J145" s="9"/>
      <c r="K145" s="9"/>
    </row>
    <row r="146" spans="1:11" ht="15.75" thickBot="1" x14ac:dyDescent="0.3">
      <c r="A146" s="7" t="s">
        <v>23</v>
      </c>
      <c r="B146" s="8">
        <v>0.24321389999999998</v>
      </c>
      <c r="C146" s="8">
        <v>0.37299705999999999</v>
      </c>
      <c r="D146" s="8">
        <v>0.43132900000000007</v>
      </c>
      <c r="E146" s="8">
        <v>0.40365656999999994</v>
      </c>
      <c r="F146" s="9"/>
      <c r="G146" s="9"/>
      <c r="H146" s="9"/>
      <c r="I146" s="9"/>
      <c r="J146" s="9"/>
      <c r="K146" s="9"/>
    </row>
    <row r="147" spans="1:11" ht="15.75" thickBot="1" x14ac:dyDescent="0.3">
      <c r="A147" s="7" t="s">
        <v>24</v>
      </c>
      <c r="B147" s="8">
        <v>1.5101289400000004</v>
      </c>
      <c r="C147" s="8">
        <v>0.93513862999999997</v>
      </c>
      <c r="D147" s="8">
        <v>1.10701881</v>
      </c>
      <c r="E147" s="8">
        <v>0.49711303000000001</v>
      </c>
      <c r="F147" s="9"/>
      <c r="G147" s="9"/>
      <c r="H147" s="9"/>
      <c r="I147" s="9"/>
      <c r="J147" s="9"/>
      <c r="K147" s="9"/>
    </row>
    <row r="148" spans="1:11" ht="15.75" thickBot="1" x14ac:dyDescent="0.3">
      <c r="A148" s="7" t="s">
        <v>25</v>
      </c>
      <c r="B148" s="8">
        <v>2.8827234699999997</v>
      </c>
      <c r="C148" s="8">
        <v>1.4600654399999997</v>
      </c>
      <c r="D148" s="8">
        <v>3.71388E-2</v>
      </c>
      <c r="E148" s="8">
        <v>0</v>
      </c>
      <c r="F148" s="9"/>
      <c r="G148" s="9"/>
      <c r="H148" s="9"/>
      <c r="I148" s="9"/>
      <c r="J148" s="9"/>
      <c r="K148" s="9"/>
    </row>
    <row r="149" spans="1:11" ht="15.75" thickBot="1" x14ac:dyDescent="0.3">
      <c r="A149" s="7" t="s">
        <v>26</v>
      </c>
      <c r="B149" s="8">
        <v>0.25231360000000003</v>
      </c>
      <c r="C149" s="8">
        <v>0.25521908999999998</v>
      </c>
      <c r="D149" s="8">
        <v>0.17024618999999999</v>
      </c>
      <c r="E149" s="8">
        <v>0.32784685999999996</v>
      </c>
      <c r="F149" s="9"/>
      <c r="G149" s="9"/>
      <c r="H149" s="9"/>
      <c r="I149" s="9"/>
      <c r="J149" s="9"/>
      <c r="K149" s="9"/>
    </row>
    <row r="150" spans="1:11" ht="15.75" thickBot="1" x14ac:dyDescent="0.3">
      <c r="A150" s="7" t="s">
        <v>27</v>
      </c>
      <c r="B150" s="8">
        <v>0</v>
      </c>
      <c r="C150" s="8">
        <v>0</v>
      </c>
      <c r="D150" s="8">
        <v>0</v>
      </c>
      <c r="E150" s="8">
        <v>0</v>
      </c>
      <c r="F150" s="9"/>
      <c r="G150" s="9"/>
      <c r="H150" s="9"/>
      <c r="I150" s="9"/>
      <c r="J150" s="9"/>
      <c r="K150" s="9"/>
    </row>
    <row r="151" spans="1:11" ht="15.75" thickBot="1" x14ac:dyDescent="0.3">
      <c r="A151" s="7" t="s">
        <v>28</v>
      </c>
      <c r="B151" s="8">
        <v>0</v>
      </c>
      <c r="C151" s="8">
        <v>0</v>
      </c>
      <c r="D151" s="8">
        <v>0</v>
      </c>
      <c r="E151" s="8">
        <v>0</v>
      </c>
      <c r="F151" s="9"/>
      <c r="G151" s="9"/>
      <c r="H151" s="9"/>
      <c r="I151" s="9"/>
      <c r="J151" s="9"/>
      <c r="K151" s="9"/>
    </row>
    <row r="152" spans="1:11" ht="15.75" thickBot="1" x14ac:dyDescent="0.3">
      <c r="A152" s="7"/>
      <c r="B152" s="8"/>
      <c r="C152" s="8"/>
      <c r="D152" s="8"/>
      <c r="E152" s="8"/>
      <c r="F152" s="9"/>
      <c r="G152" s="9"/>
      <c r="H152" s="9"/>
      <c r="I152" s="9"/>
      <c r="J152" s="9"/>
      <c r="K152" s="9"/>
    </row>
    <row r="153" spans="1:11" ht="15.75" thickBot="1" x14ac:dyDescent="0.3">
      <c r="A153" s="13" t="s">
        <v>12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1:11" ht="15.75" thickBot="1" x14ac:dyDescent="0.3">
      <c r="A154" s="15" t="s">
        <v>23</v>
      </c>
      <c r="B154" s="14">
        <v>4.9125378999999993</v>
      </c>
      <c r="C154" s="14">
        <v>5.2825450600000003</v>
      </c>
      <c r="D154" s="14">
        <v>6.0013189999999996</v>
      </c>
      <c r="E154" s="14">
        <v>4.46456257</v>
      </c>
      <c r="F154" s="14">
        <v>2.8256470000000005</v>
      </c>
      <c r="G154" s="14">
        <v>3.3900609999999998</v>
      </c>
      <c r="H154" s="14">
        <v>3.557239</v>
      </c>
      <c r="I154" s="14">
        <v>3.6534529999999998</v>
      </c>
      <c r="J154" s="14">
        <v>3.7792579999999996</v>
      </c>
      <c r="K154" s="14">
        <v>4.6938940000000002</v>
      </c>
    </row>
    <row r="155" spans="1:11" ht="15.75" thickBot="1" x14ac:dyDescent="0.3">
      <c r="A155" s="15" t="s">
        <v>24</v>
      </c>
      <c r="B155" s="14">
        <v>21.173192930000003</v>
      </c>
      <c r="C155" s="14">
        <v>18.61111953</v>
      </c>
      <c r="D155" s="14">
        <v>23.807011810000002</v>
      </c>
      <c r="E155" s="14">
        <v>13.426731025947177</v>
      </c>
      <c r="F155" s="14">
        <v>8.0267300000000006</v>
      </c>
      <c r="G155" s="14">
        <v>21.107793999999998</v>
      </c>
      <c r="H155" s="14">
        <v>23.951447000000002</v>
      </c>
      <c r="I155" s="14">
        <v>23.884233999999999</v>
      </c>
      <c r="J155" s="14">
        <v>26.358684999999998</v>
      </c>
      <c r="K155" s="14">
        <v>14.808627000000001</v>
      </c>
    </row>
    <row r="156" spans="1:11" ht="15.75" thickBot="1" x14ac:dyDescent="0.3">
      <c r="A156" s="15" t="s">
        <v>25</v>
      </c>
      <c r="B156" s="14">
        <v>17.028693469999997</v>
      </c>
      <c r="C156" s="14">
        <v>17.560682440000001</v>
      </c>
      <c r="D156" s="14">
        <v>10.290122799999999</v>
      </c>
      <c r="E156" s="14">
        <v>2.3884850000000002</v>
      </c>
      <c r="F156" s="14">
        <v>2.656406</v>
      </c>
      <c r="G156" s="14">
        <v>0.77067600000000003</v>
      </c>
      <c r="H156" s="14">
        <v>0.78661199999999998</v>
      </c>
      <c r="I156" s="14">
        <v>0.81936299999999995</v>
      </c>
      <c r="J156" s="14">
        <v>5.1996389999999995</v>
      </c>
      <c r="K156" s="14">
        <v>11.997814999999999</v>
      </c>
    </row>
    <row r="157" spans="1:11" ht="15.75" thickBot="1" x14ac:dyDescent="0.3">
      <c r="A157" s="15" t="s">
        <v>26</v>
      </c>
      <c r="B157" s="14">
        <v>4.6572815199999997</v>
      </c>
      <c r="C157" s="14">
        <v>1.7295033200000001</v>
      </c>
      <c r="D157" s="14">
        <v>2.8644112399999995</v>
      </c>
      <c r="E157" s="14">
        <v>3.13379472</v>
      </c>
      <c r="F157" s="14">
        <v>5.9475180000000005</v>
      </c>
      <c r="G157" s="14">
        <v>6.5719900000000004</v>
      </c>
      <c r="H157" s="14">
        <v>5.8031860000000002</v>
      </c>
      <c r="I157" s="14">
        <v>4.6953589999999998</v>
      </c>
      <c r="J157" s="14">
        <v>4.0876440000000001</v>
      </c>
      <c r="K157" s="14">
        <v>2.7702780000000002</v>
      </c>
    </row>
    <row r="158" spans="1:11" ht="15.75" thickBot="1" x14ac:dyDescent="0.3">
      <c r="A158" s="15" t="s">
        <v>27</v>
      </c>
      <c r="B158" s="14">
        <v>1.2112803099999998</v>
      </c>
      <c r="C158" s="14">
        <v>9.6086500000000019E-2</v>
      </c>
      <c r="D158" s="14">
        <v>1.2113471399999998</v>
      </c>
      <c r="E158" s="14">
        <v>0.93575642000000014</v>
      </c>
      <c r="F158" s="14">
        <v>3.1550370000000001</v>
      </c>
      <c r="G158" s="14">
        <v>5.4170170000000004</v>
      </c>
      <c r="H158" s="14">
        <v>2.0448050000000002</v>
      </c>
      <c r="I158" s="14">
        <v>1.9700170000000001</v>
      </c>
      <c r="J158" s="14">
        <v>1.9937510000000001</v>
      </c>
      <c r="K158" s="14">
        <v>2.0103299999999997</v>
      </c>
    </row>
    <row r="159" spans="1:11" ht="15.75" thickBot="1" x14ac:dyDescent="0.3">
      <c r="A159" s="15" t="s">
        <v>28</v>
      </c>
      <c r="B159" s="14">
        <v>0</v>
      </c>
      <c r="C159" s="14">
        <v>0</v>
      </c>
      <c r="D159" s="14">
        <v>0</v>
      </c>
      <c r="E159" s="14">
        <v>0</v>
      </c>
      <c r="F159" s="14">
        <v>0.90500000000000003</v>
      </c>
      <c r="G159" s="14">
        <v>0.65537800000000002</v>
      </c>
      <c r="H159" s="14">
        <v>0.66897799999999996</v>
      </c>
      <c r="I159" s="14">
        <v>0.901092</v>
      </c>
      <c r="J159" s="14">
        <v>0.91135200000000005</v>
      </c>
      <c r="K159" s="14">
        <v>0.92172900000000002</v>
      </c>
    </row>
    <row r="160" spans="1:11" ht="15.75" thickBot="1" x14ac:dyDescent="0.3">
      <c r="A160" s="15"/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</row>
    <row r="161" spans="1:11" ht="15.75" thickBot="1" x14ac:dyDescent="0.3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ht="15.75" thickBot="1" x14ac:dyDescent="0.3">
      <c r="A162" s="16" t="s">
        <v>13</v>
      </c>
      <c r="B162" s="17">
        <f>SUM(B154:B160)</f>
        <v>48.982986129999993</v>
      </c>
      <c r="C162" s="17">
        <f t="shared" ref="C162:K162" si="4">SUM(C154:C160)</f>
        <v>43.279936849999999</v>
      </c>
      <c r="D162" s="17">
        <f t="shared" si="4"/>
        <v>44.174211990000003</v>
      </c>
      <c r="E162" s="17">
        <f t="shared" si="4"/>
        <v>24.349329735947176</v>
      </c>
      <c r="F162" s="17">
        <f t="shared" si="4"/>
        <v>23.516338000000005</v>
      </c>
      <c r="G162" s="17">
        <f>SUM(G154:G160)+0.1</f>
        <v>38.012915999999997</v>
      </c>
      <c r="H162" s="17">
        <f>SUM(H154:H160)+0.1</f>
        <v>36.912267</v>
      </c>
      <c r="I162" s="17">
        <f>ROUNDUP(SUM(I154:I160),1)</f>
        <v>36</v>
      </c>
      <c r="J162" s="17">
        <f>ROUNDUP(SUM(J154:J160),1)</f>
        <v>42.4</v>
      </c>
      <c r="K162" s="17">
        <f t="shared" si="4"/>
        <v>37.202673000000004</v>
      </c>
    </row>
    <row r="163" spans="1:11" ht="15.75" thickBot="1" x14ac:dyDescent="0.3">
      <c r="A163" s="2"/>
      <c r="B163" s="2"/>
      <c r="C163" s="2"/>
      <c r="D163" s="2"/>
      <c r="E163" s="2"/>
      <c r="F163" s="2"/>
      <c r="G163" s="21" t="s">
        <v>0</v>
      </c>
      <c r="H163" s="22"/>
      <c r="I163" s="22"/>
      <c r="J163" s="22"/>
      <c r="K163" s="23"/>
    </row>
    <row r="164" spans="1:11" ht="15.75" thickBot="1" x14ac:dyDescent="0.3">
      <c r="A164" s="3" t="s">
        <v>29</v>
      </c>
      <c r="B164" s="4">
        <v>2015</v>
      </c>
      <c r="C164" s="4">
        <v>2016</v>
      </c>
      <c r="D164" s="4">
        <v>2017</v>
      </c>
      <c r="E164" s="4">
        <v>2018</v>
      </c>
      <c r="F164" s="4">
        <v>2019</v>
      </c>
      <c r="G164" s="4">
        <v>2020</v>
      </c>
      <c r="H164" s="4">
        <v>2021</v>
      </c>
      <c r="I164" s="4">
        <v>2022</v>
      </c>
      <c r="J164" s="4">
        <v>2023</v>
      </c>
      <c r="K164" s="4">
        <v>2024</v>
      </c>
    </row>
    <row r="165" spans="1:11" ht="15.75" thickBot="1" x14ac:dyDescent="0.3">
      <c r="A165" s="5" t="s">
        <v>2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.75" thickBot="1" x14ac:dyDescent="0.3">
      <c r="A166" s="7" t="s">
        <v>30</v>
      </c>
      <c r="B166" s="8">
        <v>0.26611299999999999</v>
      </c>
      <c r="C166" s="8">
        <v>0.216032</v>
      </c>
      <c r="D166" s="9"/>
      <c r="E166" s="9"/>
      <c r="F166" s="9"/>
      <c r="G166" s="9"/>
      <c r="H166" s="9"/>
      <c r="I166" s="9"/>
      <c r="J166" s="9"/>
      <c r="K166" s="9"/>
    </row>
    <row r="167" spans="1:11" ht="15.75" thickBot="1" x14ac:dyDescent="0.3">
      <c r="A167" s="7" t="s">
        <v>31</v>
      </c>
      <c r="B167" s="8">
        <v>1.140701</v>
      </c>
      <c r="C167" s="8">
        <v>0.52232699999999999</v>
      </c>
      <c r="D167" s="9"/>
      <c r="E167" s="9"/>
      <c r="F167" s="9"/>
      <c r="G167" s="9"/>
      <c r="H167" s="9"/>
      <c r="I167" s="9"/>
      <c r="J167" s="9"/>
      <c r="K167" s="9"/>
    </row>
    <row r="168" spans="1:11" ht="15.75" thickBot="1" x14ac:dyDescent="0.3">
      <c r="A168" s="7" t="s">
        <v>32</v>
      </c>
      <c r="B168" s="8">
        <v>0.118798</v>
      </c>
      <c r="C168" s="8">
        <v>9.4839000000000007E-2</v>
      </c>
      <c r="D168" s="9"/>
      <c r="E168" s="9"/>
      <c r="F168" s="9"/>
      <c r="G168" s="9"/>
      <c r="H168" s="9"/>
      <c r="I168" s="9"/>
      <c r="J168" s="9"/>
      <c r="K168" s="9"/>
    </row>
    <row r="169" spans="1:11" ht="15.75" thickBot="1" x14ac:dyDescent="0.3">
      <c r="A169" s="7" t="s">
        <v>33</v>
      </c>
      <c r="B169" s="8">
        <v>2.0785979999999999</v>
      </c>
      <c r="C169" s="8">
        <v>-0.292514</v>
      </c>
      <c r="D169" s="9"/>
      <c r="E169" s="9"/>
      <c r="F169" s="9"/>
      <c r="G169" s="9"/>
      <c r="H169" s="9"/>
      <c r="I169" s="9"/>
      <c r="J169" s="9"/>
      <c r="K169" s="9"/>
    </row>
    <row r="170" spans="1:11" ht="15.75" thickBot="1" x14ac:dyDescent="0.3">
      <c r="A170" s="7" t="s">
        <v>34</v>
      </c>
      <c r="B170" s="8">
        <v>7.7049000000000003</v>
      </c>
      <c r="C170" s="8">
        <v>0</v>
      </c>
      <c r="D170" s="9"/>
      <c r="E170" s="9"/>
      <c r="F170" s="9"/>
      <c r="G170" s="9"/>
      <c r="H170" s="9"/>
      <c r="I170" s="9"/>
      <c r="J170" s="9"/>
      <c r="K170" s="9"/>
    </row>
    <row r="171" spans="1:11" ht="15.75" thickBot="1" x14ac:dyDescent="0.3">
      <c r="A171" s="7" t="s">
        <v>35</v>
      </c>
      <c r="B171" s="8">
        <v>0.37142900000000001</v>
      </c>
      <c r="C171" s="8">
        <v>-1.0326E-2</v>
      </c>
      <c r="D171" s="9"/>
      <c r="E171" s="9"/>
      <c r="F171" s="9"/>
      <c r="G171" s="9"/>
      <c r="H171" s="9"/>
      <c r="I171" s="9"/>
      <c r="J171" s="9"/>
      <c r="K171" s="9"/>
    </row>
    <row r="172" spans="1:11" ht="15.75" thickBot="1" x14ac:dyDescent="0.3">
      <c r="A172" s="7"/>
      <c r="B172" s="8"/>
      <c r="C172" s="8"/>
      <c r="D172" s="9"/>
      <c r="E172" s="9"/>
      <c r="F172" s="9"/>
      <c r="G172" s="9"/>
      <c r="H172" s="9"/>
      <c r="I172" s="9"/>
      <c r="J172" s="9"/>
      <c r="K172" s="9"/>
    </row>
    <row r="173" spans="1:11" ht="15.75" thickBot="1" x14ac:dyDescent="0.3">
      <c r="A173" s="5" t="s">
        <v>7</v>
      </c>
      <c r="B173" s="8"/>
      <c r="C173" s="8"/>
      <c r="D173" s="9"/>
      <c r="E173" s="9"/>
      <c r="F173" s="9"/>
      <c r="G173" s="9"/>
      <c r="H173" s="9"/>
      <c r="I173" s="9"/>
      <c r="J173" s="9"/>
      <c r="K173" s="9"/>
    </row>
    <row r="174" spans="1:11" ht="15.75" thickBot="1" x14ac:dyDescent="0.3">
      <c r="A174" s="7" t="s">
        <v>30</v>
      </c>
      <c r="B174" s="8">
        <v>1.9103619999999999</v>
      </c>
      <c r="C174" s="8">
        <v>1.036832</v>
      </c>
      <c r="D174" s="9"/>
      <c r="E174" s="9"/>
      <c r="F174" s="9"/>
      <c r="G174" s="9"/>
      <c r="H174" s="9"/>
      <c r="I174" s="9"/>
      <c r="J174" s="9"/>
      <c r="K174" s="9"/>
    </row>
    <row r="175" spans="1:11" ht="15.75" thickBot="1" x14ac:dyDescent="0.3">
      <c r="A175" s="7" t="s">
        <v>31</v>
      </c>
      <c r="B175" s="8">
        <v>4.8952660000000003</v>
      </c>
      <c r="C175" s="8">
        <v>1.484847</v>
      </c>
      <c r="D175" s="9"/>
      <c r="E175" s="9"/>
      <c r="F175" s="9"/>
      <c r="G175" s="9"/>
      <c r="H175" s="9"/>
      <c r="I175" s="9"/>
      <c r="J175" s="9"/>
      <c r="K175" s="9"/>
    </row>
    <row r="176" spans="1:11" ht="15.75" thickBot="1" x14ac:dyDescent="0.3">
      <c r="A176" s="7" t="s">
        <v>32</v>
      </c>
      <c r="B176" s="8">
        <v>0.25163999999999997</v>
      </c>
      <c r="C176" s="8">
        <v>0.22977300000000001</v>
      </c>
      <c r="D176" s="9"/>
      <c r="E176" s="9"/>
      <c r="F176" s="9"/>
      <c r="G176" s="9"/>
      <c r="H176" s="9"/>
      <c r="I176" s="9"/>
      <c r="J176" s="9"/>
      <c r="K176" s="9"/>
    </row>
    <row r="177" spans="1:11" ht="15.75" thickBot="1" x14ac:dyDescent="0.3">
      <c r="A177" s="7" t="s">
        <v>33</v>
      </c>
      <c r="B177" s="8">
        <v>2.488845</v>
      </c>
      <c r="C177" s="8">
        <v>1.5820149999999999</v>
      </c>
      <c r="D177" s="9"/>
      <c r="E177" s="9"/>
      <c r="F177" s="9"/>
      <c r="G177" s="9"/>
      <c r="H177" s="9"/>
      <c r="I177" s="9"/>
      <c r="J177" s="9"/>
      <c r="K177" s="9"/>
    </row>
    <row r="178" spans="1:11" ht="15.75" thickBot="1" x14ac:dyDescent="0.3">
      <c r="A178" s="7" t="s">
        <v>34</v>
      </c>
      <c r="B178" s="8">
        <v>40.478700000000003</v>
      </c>
      <c r="C178" s="8">
        <v>0</v>
      </c>
      <c r="D178" s="9"/>
      <c r="E178" s="9"/>
      <c r="F178" s="9"/>
      <c r="G178" s="9"/>
      <c r="H178" s="9"/>
      <c r="I178" s="9"/>
      <c r="J178" s="9"/>
      <c r="K178" s="9"/>
    </row>
    <row r="179" spans="1:11" ht="15.75" thickBot="1" x14ac:dyDescent="0.3">
      <c r="A179" s="7" t="s">
        <v>35</v>
      </c>
      <c r="B179" s="8">
        <v>0</v>
      </c>
      <c r="C179" s="8">
        <v>0</v>
      </c>
      <c r="D179" s="9"/>
      <c r="E179" s="9"/>
      <c r="F179" s="9"/>
      <c r="G179" s="9"/>
      <c r="H179" s="9"/>
      <c r="I179" s="9"/>
      <c r="J179" s="9"/>
      <c r="K179" s="9"/>
    </row>
    <row r="180" spans="1:11" ht="15.75" thickBot="1" x14ac:dyDescent="0.3">
      <c r="A180" s="7"/>
      <c r="B180" s="8"/>
      <c r="C180" s="8"/>
      <c r="D180" s="9"/>
      <c r="E180" s="9"/>
      <c r="F180" s="9"/>
      <c r="G180" s="9"/>
      <c r="H180" s="9"/>
      <c r="I180" s="9"/>
      <c r="J180" s="9"/>
      <c r="K180" s="9"/>
    </row>
    <row r="181" spans="1:11" ht="15.75" thickBot="1" x14ac:dyDescent="0.3">
      <c r="A181" s="5" t="s">
        <v>8</v>
      </c>
      <c r="B181" s="8"/>
      <c r="C181" s="8"/>
      <c r="D181" s="9"/>
      <c r="E181" s="9"/>
      <c r="F181" s="9"/>
      <c r="G181" s="9"/>
      <c r="H181" s="9"/>
      <c r="I181" s="9"/>
      <c r="J181" s="9"/>
      <c r="K181" s="9"/>
    </row>
    <row r="182" spans="1:11" ht="15.75" thickBot="1" x14ac:dyDescent="0.3">
      <c r="A182" s="7" t="s">
        <v>30</v>
      </c>
      <c r="B182" s="8">
        <v>4.2273110000000003</v>
      </c>
      <c r="C182" s="8">
        <v>0.473495</v>
      </c>
      <c r="D182" s="9"/>
      <c r="E182" s="9"/>
      <c r="F182" s="9"/>
      <c r="G182" s="9"/>
      <c r="H182" s="9"/>
      <c r="I182" s="9"/>
      <c r="J182" s="9"/>
      <c r="K182" s="9"/>
    </row>
    <row r="183" spans="1:11" ht="15.75" thickBot="1" x14ac:dyDescent="0.3">
      <c r="A183" s="7" t="s">
        <v>31</v>
      </c>
      <c r="B183" s="8">
        <v>14.878375</v>
      </c>
      <c r="C183" s="8">
        <v>5.5252020000000002</v>
      </c>
      <c r="D183" s="9"/>
      <c r="E183" s="9"/>
      <c r="F183" s="9"/>
      <c r="G183" s="9"/>
      <c r="H183" s="9"/>
      <c r="I183" s="9"/>
      <c r="J183" s="9"/>
      <c r="K183" s="9"/>
    </row>
    <row r="184" spans="1:11" ht="15.75" thickBot="1" x14ac:dyDescent="0.3">
      <c r="A184" s="7" t="s">
        <v>32</v>
      </c>
      <c r="B184" s="8">
        <v>0.34964699999999999</v>
      </c>
      <c r="C184" s="8">
        <v>0.37090200000000001</v>
      </c>
      <c r="D184" s="9"/>
      <c r="E184" s="9"/>
      <c r="F184" s="9"/>
      <c r="G184" s="9"/>
      <c r="H184" s="9"/>
      <c r="I184" s="9"/>
      <c r="J184" s="9"/>
      <c r="K184" s="9"/>
    </row>
    <row r="185" spans="1:11" ht="15.75" thickBot="1" x14ac:dyDescent="0.3">
      <c r="A185" s="7" t="s">
        <v>33</v>
      </c>
      <c r="B185" s="8">
        <v>1.71499</v>
      </c>
      <c r="C185" s="8">
        <v>1.778654</v>
      </c>
      <c r="D185" s="9"/>
      <c r="E185" s="9"/>
      <c r="F185" s="9"/>
      <c r="G185" s="9"/>
      <c r="H185" s="9"/>
      <c r="I185" s="9"/>
      <c r="J185" s="9"/>
      <c r="K185" s="9"/>
    </row>
    <row r="186" spans="1:11" ht="15.75" thickBot="1" x14ac:dyDescent="0.3">
      <c r="A186" s="7" t="s">
        <v>34</v>
      </c>
      <c r="B186" s="8">
        <v>0</v>
      </c>
      <c r="C186" s="8">
        <v>0.94779999999999998</v>
      </c>
      <c r="D186" s="9"/>
      <c r="E186" s="9"/>
      <c r="F186" s="9"/>
      <c r="G186" s="9"/>
      <c r="H186" s="9"/>
      <c r="I186" s="9"/>
      <c r="J186" s="9"/>
      <c r="K186" s="9"/>
    </row>
    <row r="187" spans="1:11" ht="15.75" thickBot="1" x14ac:dyDescent="0.3">
      <c r="A187" s="7" t="s">
        <v>35</v>
      </c>
      <c r="B187" s="8">
        <v>0.92196400000000001</v>
      </c>
      <c r="C187" s="8">
        <v>0.69054599999999999</v>
      </c>
      <c r="D187" s="9"/>
      <c r="E187" s="9"/>
      <c r="F187" s="9"/>
      <c r="G187" s="9"/>
      <c r="H187" s="9"/>
      <c r="I187" s="9"/>
      <c r="J187" s="9"/>
      <c r="K187" s="9"/>
    </row>
    <row r="188" spans="1:11" ht="15.75" thickBot="1" x14ac:dyDescent="0.3">
      <c r="A188" s="7"/>
      <c r="B188" s="8"/>
      <c r="C188" s="8"/>
      <c r="D188" s="9"/>
      <c r="E188" s="9"/>
      <c r="F188" s="9"/>
      <c r="G188" s="9"/>
      <c r="H188" s="9"/>
      <c r="I188" s="9"/>
      <c r="J188" s="9"/>
      <c r="K188" s="9"/>
    </row>
    <row r="189" spans="1:11" ht="15.75" thickBot="1" x14ac:dyDescent="0.3">
      <c r="A189" s="5" t="s">
        <v>9</v>
      </c>
      <c r="B189" s="8"/>
      <c r="C189" s="8"/>
      <c r="D189" s="9"/>
      <c r="E189" s="9"/>
      <c r="F189" s="9"/>
      <c r="G189" s="9"/>
      <c r="H189" s="9"/>
      <c r="I189" s="9"/>
      <c r="J189" s="9"/>
      <c r="K189" s="9"/>
    </row>
    <row r="190" spans="1:11" ht="15.75" thickBot="1" x14ac:dyDescent="0.3">
      <c r="A190" s="7" t="s">
        <v>30</v>
      </c>
      <c r="B190" s="8">
        <v>4.9828803300000004</v>
      </c>
      <c r="C190" s="8">
        <v>2.9615810100000006</v>
      </c>
      <c r="D190" s="9"/>
      <c r="E190" s="9"/>
      <c r="F190" s="9"/>
      <c r="G190" s="9"/>
      <c r="H190" s="9"/>
      <c r="I190" s="9"/>
      <c r="J190" s="9"/>
      <c r="K190" s="9"/>
    </row>
    <row r="191" spans="1:11" ht="15.75" thickBot="1" x14ac:dyDescent="0.3">
      <c r="A191" s="7" t="s">
        <v>31</v>
      </c>
      <c r="B191" s="8">
        <v>3.2666007100000001</v>
      </c>
      <c r="C191" s="8">
        <v>1.1381873500000004</v>
      </c>
      <c r="D191" s="9"/>
      <c r="E191" s="9"/>
      <c r="F191" s="9"/>
      <c r="G191" s="9"/>
      <c r="H191" s="9"/>
      <c r="I191" s="9"/>
      <c r="J191" s="9"/>
      <c r="K191" s="9"/>
    </row>
    <row r="192" spans="1:11" ht="15.75" thickBot="1" x14ac:dyDescent="0.3">
      <c r="A192" s="7" t="s">
        <v>32</v>
      </c>
      <c r="B192" s="8">
        <v>0.38298103999999999</v>
      </c>
      <c r="C192" s="8">
        <v>0.2977191500000001</v>
      </c>
      <c r="D192" s="9"/>
      <c r="E192" s="9"/>
      <c r="F192" s="9"/>
      <c r="G192" s="9"/>
      <c r="H192" s="9"/>
      <c r="I192" s="9"/>
      <c r="J192" s="9"/>
      <c r="K192" s="9"/>
    </row>
    <row r="193" spans="1:11" ht="15.75" thickBot="1" x14ac:dyDescent="0.3">
      <c r="A193" s="7" t="s">
        <v>33</v>
      </c>
      <c r="B193" s="8">
        <v>0.65535039999999989</v>
      </c>
      <c r="C193" s="8">
        <v>0.61488217999999994</v>
      </c>
      <c r="D193" s="9"/>
      <c r="E193" s="9"/>
      <c r="F193" s="9"/>
      <c r="G193" s="9"/>
      <c r="H193" s="9"/>
      <c r="I193" s="9"/>
      <c r="J193" s="9"/>
      <c r="K193" s="9"/>
    </row>
    <row r="194" spans="1:11" ht="15.75" thickBot="1" x14ac:dyDescent="0.3">
      <c r="A194" s="7" t="s">
        <v>34</v>
      </c>
      <c r="B194" s="8">
        <v>6.6260000000000003</v>
      </c>
      <c r="C194" s="8">
        <v>-0.504</v>
      </c>
      <c r="D194" s="9"/>
      <c r="E194" s="9"/>
      <c r="F194" s="9"/>
      <c r="G194" s="9"/>
      <c r="H194" s="9"/>
      <c r="I194" s="9"/>
      <c r="J194" s="9"/>
      <c r="K194" s="9"/>
    </row>
    <row r="195" spans="1:11" ht="15.75" thickBot="1" x14ac:dyDescent="0.3">
      <c r="A195" s="7" t="s">
        <v>35</v>
      </c>
      <c r="B195" s="8">
        <v>0.12095800000000001</v>
      </c>
      <c r="C195" s="8">
        <v>0.403111</v>
      </c>
      <c r="D195" s="9"/>
      <c r="E195" s="9"/>
      <c r="F195" s="9"/>
      <c r="G195" s="9"/>
      <c r="H195" s="9"/>
      <c r="I195" s="9"/>
      <c r="J195" s="9"/>
      <c r="K195" s="9"/>
    </row>
    <row r="196" spans="1:11" ht="15.75" thickBot="1" x14ac:dyDescent="0.3">
      <c r="A196" s="7"/>
      <c r="B196" s="8"/>
      <c r="C196" s="8"/>
      <c r="D196" s="9"/>
      <c r="E196" s="9"/>
      <c r="F196" s="9"/>
      <c r="G196" s="9"/>
      <c r="H196" s="9"/>
      <c r="I196" s="9"/>
      <c r="J196" s="9"/>
      <c r="K196" s="9"/>
    </row>
    <row r="197" spans="1:11" ht="15.75" thickBot="1" x14ac:dyDescent="0.3">
      <c r="A197" s="10" t="s">
        <v>10</v>
      </c>
      <c r="B197" s="11"/>
      <c r="C197" s="11"/>
      <c r="D197" s="11"/>
      <c r="E197" s="11"/>
      <c r="F197" s="9"/>
      <c r="G197" s="9"/>
      <c r="H197" s="9"/>
      <c r="I197" s="9"/>
      <c r="J197" s="9"/>
      <c r="K197" s="9"/>
    </row>
    <row r="198" spans="1:11" ht="15.75" thickBot="1" x14ac:dyDescent="0.3">
      <c r="A198" s="12" t="s">
        <v>30</v>
      </c>
      <c r="B198" s="11">
        <v>11.386666330000001</v>
      </c>
      <c r="C198" s="11">
        <v>4.6879400100000002</v>
      </c>
      <c r="D198" s="11">
        <v>4.5125824899999998</v>
      </c>
      <c r="E198" s="11">
        <v>1.41979941</v>
      </c>
      <c r="F198" s="9"/>
      <c r="G198" s="9"/>
      <c r="H198" s="9"/>
      <c r="I198" s="9"/>
      <c r="J198" s="9"/>
      <c r="K198" s="9"/>
    </row>
    <row r="199" spans="1:11" ht="15.75" thickBot="1" x14ac:dyDescent="0.3">
      <c r="A199" s="12" t="s">
        <v>31</v>
      </c>
      <c r="B199" s="11">
        <v>24.18094271</v>
      </c>
      <c r="C199" s="11">
        <v>8.6705633500000019</v>
      </c>
      <c r="D199" s="11">
        <v>4.4099747899999997</v>
      </c>
      <c r="E199" s="11">
        <v>4.7098546700000004</v>
      </c>
      <c r="F199" s="9"/>
      <c r="G199" s="9"/>
      <c r="H199" s="9"/>
      <c r="I199" s="9"/>
      <c r="J199" s="9"/>
      <c r="K199" s="9"/>
    </row>
    <row r="200" spans="1:11" ht="15.75" thickBot="1" x14ac:dyDescent="0.3">
      <c r="A200" s="12" t="s">
        <v>32</v>
      </c>
      <c r="B200" s="11">
        <v>1.1030660400000001</v>
      </c>
      <c r="C200" s="11">
        <v>0.99323315000000012</v>
      </c>
      <c r="D200" s="11">
        <v>0.78689323</v>
      </c>
      <c r="E200" s="11">
        <v>0.6902600000000001</v>
      </c>
      <c r="F200" s="9"/>
      <c r="G200" s="9"/>
      <c r="H200" s="9"/>
      <c r="I200" s="9"/>
      <c r="J200" s="9"/>
      <c r="K200" s="9"/>
    </row>
    <row r="201" spans="1:11" ht="15.75" thickBot="1" x14ac:dyDescent="0.3">
      <c r="A201" s="12" t="s">
        <v>33</v>
      </c>
      <c r="B201" s="11">
        <v>6.9377833999999989</v>
      </c>
      <c r="C201" s="11">
        <v>3.6830371799999999</v>
      </c>
      <c r="D201" s="11">
        <v>3.0661799999999997</v>
      </c>
      <c r="E201" s="11">
        <v>6.2036090000000002</v>
      </c>
      <c r="F201" s="9"/>
      <c r="G201" s="9"/>
      <c r="H201" s="9"/>
      <c r="I201" s="9"/>
      <c r="J201" s="9"/>
      <c r="K201" s="9"/>
    </row>
    <row r="202" spans="1:11" ht="15.75" thickBot="1" x14ac:dyDescent="0.3">
      <c r="A202" s="12" t="s">
        <v>34</v>
      </c>
      <c r="B202" s="11">
        <v>54.809600000000003</v>
      </c>
      <c r="C202" s="11">
        <v>0.44379999999999997</v>
      </c>
      <c r="D202" s="11">
        <v>0</v>
      </c>
      <c r="E202" s="11">
        <v>6.8045999999999998</v>
      </c>
      <c r="F202" s="9"/>
      <c r="G202" s="9"/>
      <c r="H202" s="9"/>
      <c r="I202" s="9"/>
      <c r="J202" s="9"/>
      <c r="K202" s="9"/>
    </row>
    <row r="203" spans="1:11" ht="15.75" thickBot="1" x14ac:dyDescent="0.3">
      <c r="A203" s="12" t="s">
        <v>35</v>
      </c>
      <c r="B203" s="11">
        <v>1.4143509999999999</v>
      </c>
      <c r="C203" s="11">
        <v>1.0833309999999998</v>
      </c>
      <c r="D203" s="11">
        <v>3.7981653800000004</v>
      </c>
      <c r="E203" s="11">
        <v>2.5502769999999999</v>
      </c>
      <c r="F203" s="9"/>
      <c r="G203" s="9"/>
      <c r="H203" s="9"/>
      <c r="I203" s="9"/>
      <c r="J203" s="9"/>
      <c r="K203" s="9"/>
    </row>
    <row r="204" spans="1:11" ht="15.75" thickBot="1" x14ac:dyDescent="0.3">
      <c r="A204" s="7"/>
      <c r="B204" s="11">
        <v>0</v>
      </c>
      <c r="C204" s="11">
        <v>0</v>
      </c>
      <c r="D204" s="11">
        <v>0</v>
      </c>
      <c r="E204" s="11">
        <v>0</v>
      </c>
      <c r="F204" s="9"/>
      <c r="G204" s="9"/>
      <c r="H204" s="9"/>
      <c r="I204" s="9"/>
      <c r="J204" s="9"/>
      <c r="K204" s="9"/>
    </row>
    <row r="205" spans="1:11" ht="15.75" thickBot="1" x14ac:dyDescent="0.3">
      <c r="A205" s="5" t="s">
        <v>11</v>
      </c>
      <c r="B205" s="8"/>
      <c r="C205" s="8"/>
      <c r="D205" s="8"/>
      <c r="E205" s="8"/>
      <c r="F205" s="9"/>
      <c r="G205" s="9"/>
      <c r="H205" s="9"/>
      <c r="I205" s="9"/>
      <c r="J205" s="9"/>
      <c r="K205" s="9"/>
    </row>
    <row r="206" spans="1:11" ht="15.75" thickBot="1" x14ac:dyDescent="0.3">
      <c r="A206" s="7" t="s">
        <v>30</v>
      </c>
      <c r="B206" s="8">
        <v>0.20317079999999998</v>
      </c>
      <c r="C206" s="8">
        <v>0.13745504</v>
      </c>
      <c r="D206" s="8">
        <v>0.70799868999999982</v>
      </c>
      <c r="E206" s="8">
        <v>2.9939679999998421E-2</v>
      </c>
      <c r="F206" s="9"/>
      <c r="G206" s="9"/>
      <c r="H206" s="9"/>
      <c r="I206" s="9"/>
      <c r="J206" s="9"/>
      <c r="K206" s="9"/>
    </row>
    <row r="207" spans="1:11" ht="15.75" thickBot="1" x14ac:dyDescent="0.3">
      <c r="A207" s="7" t="s">
        <v>31</v>
      </c>
      <c r="B207" s="8">
        <v>0.59997316000000012</v>
      </c>
      <c r="C207" s="8">
        <v>0.50823127000000001</v>
      </c>
      <c r="D207" s="8">
        <v>0.5633616199999999</v>
      </c>
      <c r="E207" s="8">
        <v>0.13596168000000025</v>
      </c>
      <c r="F207" s="9"/>
      <c r="G207" s="9"/>
      <c r="H207" s="9"/>
      <c r="I207" s="9"/>
      <c r="J207" s="9"/>
      <c r="K207" s="9"/>
    </row>
    <row r="208" spans="1:11" ht="15.75" thickBot="1" x14ac:dyDescent="0.3">
      <c r="A208" s="7" t="s">
        <v>32</v>
      </c>
      <c r="B208" s="8">
        <v>9.5551079999999997E-2</v>
      </c>
      <c r="C208" s="8">
        <v>7.2971600000000011E-2</v>
      </c>
      <c r="D208" s="8">
        <v>6.8678799999999998E-2</v>
      </c>
      <c r="E208" s="8">
        <v>5.2395179999999937E-2</v>
      </c>
      <c r="F208" s="9"/>
      <c r="G208" s="9"/>
      <c r="H208" s="9"/>
      <c r="I208" s="9"/>
      <c r="J208" s="9"/>
      <c r="K208" s="9"/>
    </row>
    <row r="209" spans="1:11" ht="15.75" thickBot="1" x14ac:dyDescent="0.3">
      <c r="A209" s="7" t="s">
        <v>33</v>
      </c>
      <c r="B209" s="8">
        <v>0.57665367000000001</v>
      </c>
      <c r="C209" s="8">
        <v>0.57663684999999998</v>
      </c>
      <c r="D209" s="8">
        <v>8.7152770000000018E-2</v>
      </c>
      <c r="E209" s="8">
        <v>0.5013515700000003</v>
      </c>
      <c r="F209" s="9"/>
      <c r="G209" s="9"/>
      <c r="H209" s="9"/>
      <c r="I209" s="9"/>
      <c r="J209" s="9"/>
      <c r="K209" s="9"/>
    </row>
    <row r="210" spans="1:11" ht="15.75" thickBot="1" x14ac:dyDescent="0.3">
      <c r="A210" s="7" t="s">
        <v>34</v>
      </c>
      <c r="B210" s="8">
        <v>0</v>
      </c>
      <c r="C210" s="8">
        <v>0</v>
      </c>
      <c r="D210" s="8">
        <v>0</v>
      </c>
      <c r="E210" s="8">
        <v>0</v>
      </c>
      <c r="F210" s="9"/>
      <c r="G210" s="9"/>
      <c r="H210" s="9"/>
      <c r="I210" s="9"/>
      <c r="J210" s="9"/>
      <c r="K210" s="9"/>
    </row>
    <row r="211" spans="1:11" ht="15.75" thickBot="1" x14ac:dyDescent="0.3">
      <c r="A211" s="7" t="s">
        <v>35</v>
      </c>
      <c r="B211" s="8">
        <v>0</v>
      </c>
      <c r="C211" s="8">
        <v>0</v>
      </c>
      <c r="D211" s="8">
        <v>0</v>
      </c>
      <c r="E211" s="8">
        <v>0</v>
      </c>
      <c r="F211" s="9"/>
      <c r="G211" s="9"/>
      <c r="H211" s="9"/>
      <c r="I211" s="9"/>
      <c r="J211" s="9"/>
      <c r="K211" s="9"/>
    </row>
    <row r="212" spans="1:11" ht="15.75" thickBot="1" x14ac:dyDescent="0.3">
      <c r="A212" s="7"/>
      <c r="B212" s="8"/>
      <c r="C212" s="8"/>
      <c r="D212" s="8"/>
      <c r="E212" s="8"/>
      <c r="F212" s="9"/>
      <c r="G212" s="9"/>
      <c r="H212" s="9"/>
      <c r="I212" s="9"/>
      <c r="J212" s="9"/>
      <c r="K212" s="9"/>
    </row>
    <row r="213" spans="1:11" ht="15.75" thickBot="1" x14ac:dyDescent="0.3">
      <c r="A213" s="13" t="s">
        <v>12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</row>
    <row r="214" spans="1:11" ht="15.75" thickBot="1" x14ac:dyDescent="0.3">
      <c r="A214" s="15" t="s">
        <v>30</v>
      </c>
      <c r="B214" s="14">
        <v>11.589837130000001</v>
      </c>
      <c r="C214" s="14">
        <v>4.82539505</v>
      </c>
      <c r="D214" s="14">
        <v>5.2205811799999999</v>
      </c>
      <c r="E214" s="14">
        <v>1.4497390899999985</v>
      </c>
      <c r="F214" s="14">
        <v>3.6733570000000002</v>
      </c>
      <c r="G214" s="14">
        <v>4.1938734335077177</v>
      </c>
      <c r="H214" s="14">
        <v>2.616780173328134</v>
      </c>
      <c r="I214" s="14">
        <v>2.9240955345546888</v>
      </c>
      <c r="J214" s="14">
        <v>4.5668530030476147</v>
      </c>
      <c r="K214" s="14">
        <v>3.4971091181131384</v>
      </c>
    </row>
    <row r="215" spans="1:11" ht="15.75" thickBot="1" x14ac:dyDescent="0.3">
      <c r="A215" s="15" t="s">
        <v>31</v>
      </c>
      <c r="B215" s="14">
        <v>24.780915870000001</v>
      </c>
      <c r="C215" s="14">
        <v>9.1787946200000015</v>
      </c>
      <c r="D215" s="14">
        <v>4.9733364099999999</v>
      </c>
      <c r="E215" s="14">
        <v>4.8458163500000007</v>
      </c>
      <c r="F215" s="14">
        <v>10.202738</v>
      </c>
      <c r="G215" s="14">
        <v>15.100505999999999</v>
      </c>
      <c r="H215" s="14">
        <v>18.22290096</v>
      </c>
      <c r="I215" s="14">
        <v>19.797032960000003</v>
      </c>
      <c r="J215" s="14">
        <v>12.31607996</v>
      </c>
      <c r="K215" s="14">
        <v>8.4481810799999995</v>
      </c>
    </row>
    <row r="216" spans="1:11" ht="15.75" thickBot="1" x14ac:dyDescent="0.3">
      <c r="A216" s="15" t="s">
        <v>32</v>
      </c>
      <c r="B216" s="14">
        <v>1.19861712</v>
      </c>
      <c r="C216" s="14">
        <v>1.06620475</v>
      </c>
      <c r="D216" s="14">
        <v>0.85557203000000004</v>
      </c>
      <c r="E216" s="14">
        <v>0.74265518000000008</v>
      </c>
      <c r="F216" s="14">
        <v>1.6886979999999998</v>
      </c>
      <c r="G216" s="14">
        <v>1.3365074319254919</v>
      </c>
      <c r="H216" s="14">
        <v>1.3421779692118903</v>
      </c>
      <c r="I216" s="14">
        <v>1.2868076170499458</v>
      </c>
      <c r="J216" s="14">
        <v>1.3087951088165197</v>
      </c>
      <c r="K216" s="14">
        <v>1.331628193656075</v>
      </c>
    </row>
    <row r="217" spans="1:11" ht="15.75" thickBot="1" x14ac:dyDescent="0.3">
      <c r="A217" s="15" t="s">
        <v>33</v>
      </c>
      <c r="B217" s="14">
        <v>7.5144370699999987</v>
      </c>
      <c r="C217" s="14">
        <v>4.2596740300000002</v>
      </c>
      <c r="D217" s="14">
        <v>3.1533327699999996</v>
      </c>
      <c r="E217" s="14">
        <v>6.7049605700000008</v>
      </c>
      <c r="F217" s="14">
        <v>8.4763380000000002</v>
      </c>
      <c r="G217" s="14">
        <v>8.8633429600000007</v>
      </c>
      <c r="H217" s="14">
        <v>9.5150700399999995</v>
      </c>
      <c r="I217" s="14">
        <v>9.9190409999999982</v>
      </c>
      <c r="J217" s="14">
        <v>10.271350959999999</v>
      </c>
      <c r="K217" s="14">
        <v>10.153826</v>
      </c>
    </row>
    <row r="218" spans="1:11" ht="15.75" thickBot="1" x14ac:dyDescent="0.3">
      <c r="A218" s="15" t="s">
        <v>34</v>
      </c>
      <c r="B218" s="14">
        <v>54.809600000000003</v>
      </c>
      <c r="C218" s="14">
        <v>0.44379999999999997</v>
      </c>
      <c r="D218" s="14">
        <v>0</v>
      </c>
      <c r="E218" s="14">
        <v>6.8045999999999998</v>
      </c>
      <c r="F218" s="14">
        <v>0.95</v>
      </c>
      <c r="G218" s="14">
        <v>8.737639999999999</v>
      </c>
      <c r="H218" s="14">
        <v>1.5808450000000001</v>
      </c>
      <c r="I218" s="14">
        <v>0</v>
      </c>
      <c r="J218" s="14">
        <v>0.54985099999999998</v>
      </c>
      <c r="K218" s="14">
        <v>0</v>
      </c>
    </row>
    <row r="219" spans="1:11" ht="15.75" thickBot="1" x14ac:dyDescent="0.3">
      <c r="A219" s="15" t="s">
        <v>35</v>
      </c>
      <c r="B219" s="14">
        <v>1.4143509999999999</v>
      </c>
      <c r="C219" s="14">
        <v>1.0833309999999998</v>
      </c>
      <c r="D219" s="14">
        <v>3.7981653800000004</v>
      </c>
      <c r="E219" s="14">
        <v>2.5502769999999999</v>
      </c>
      <c r="F219" s="14">
        <v>1.0820000000000001</v>
      </c>
      <c r="G219" s="14">
        <v>1.1165700000000001</v>
      </c>
      <c r="H219" s="14">
        <v>1.151788</v>
      </c>
      <c r="I219" s="14">
        <v>1.1886969999999999</v>
      </c>
      <c r="J219" s="14">
        <v>1.226297</v>
      </c>
      <c r="K219" s="14">
        <v>1.264599</v>
      </c>
    </row>
    <row r="220" spans="1:11" ht="15.75" thickBot="1" x14ac:dyDescent="0.3">
      <c r="A220" s="15"/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</row>
    <row r="221" spans="1:11" ht="15.75" thickBot="1" x14ac:dyDescent="0.3">
      <c r="A221" s="18"/>
      <c r="B221" s="1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1:11" ht="15.75" thickBot="1" x14ac:dyDescent="0.3">
      <c r="A222" s="16" t="s">
        <v>13</v>
      </c>
      <c r="B222" s="17">
        <v>101.30775819</v>
      </c>
      <c r="C222" s="17">
        <v>20.757199450000002</v>
      </c>
      <c r="D222" s="17">
        <v>18.10098777</v>
      </c>
      <c r="E222" s="17">
        <v>22.998048189999999</v>
      </c>
      <c r="F222" s="17">
        <v>26.173131000000001</v>
      </c>
      <c r="G222" s="17">
        <v>39.448439825433212</v>
      </c>
      <c r="H222" s="17">
        <v>34.429562142540028</v>
      </c>
      <c r="I222" s="17">
        <v>35.1</v>
      </c>
      <c r="J222" s="17">
        <v>30.239227031864132</v>
      </c>
      <c r="K222" s="17">
        <v>24.695343391769214</v>
      </c>
    </row>
    <row r="224" spans="1:11" x14ac:dyDescent="0.25">
      <c r="B224" s="20">
        <f>+B222+B162+B102+B42</f>
        <v>333.83600375526817</v>
      </c>
      <c r="C224" s="20">
        <f t="shared" ref="C224:K224" si="5">+C222+C162+C102+C42</f>
        <v>238.80668525548836</v>
      </c>
      <c r="D224" s="20">
        <f t="shared" si="5"/>
        <v>260.87856232522381</v>
      </c>
      <c r="E224" s="20">
        <f t="shared" si="5"/>
        <v>243.89008275</v>
      </c>
      <c r="F224" s="20">
        <f t="shared" si="5"/>
        <v>259.247908</v>
      </c>
      <c r="G224" s="20">
        <f t="shared" si="5"/>
        <v>282.90812098543324</v>
      </c>
      <c r="H224" s="20">
        <f t="shared" si="5"/>
        <v>280.20904314254005</v>
      </c>
      <c r="I224" s="20">
        <f t="shared" si="5"/>
        <v>288.28753810734986</v>
      </c>
      <c r="J224" s="20">
        <f t="shared" si="5"/>
        <v>295.86825003186408</v>
      </c>
      <c r="K224" s="20">
        <f t="shared" si="5"/>
        <v>309.42773239176921</v>
      </c>
    </row>
  </sheetData>
  <mergeCells count="4">
    <mergeCell ref="G4:K4"/>
    <mergeCell ref="G43:K43"/>
    <mergeCell ref="G103:K103"/>
    <mergeCell ref="G163:K16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5A7437-F21A-4718-9F62-23DC2D0B4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E57D5-6692-431C-81C4-ECEFD57896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9A7EF-A5D1-49B6-8C1E-43CD8AE131B2}">
  <ds:schemaRefs>
    <ds:schemaRef ds:uri="http://purl.org/dc/terms/"/>
    <ds:schemaRef ds:uri="http://schemas.microsoft.com/office/infopath/2007/PartnerControls"/>
    <ds:schemaRef ds:uri="612e369a-65a7-49d3-aac8-0ff92841d23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Martin</dc:creator>
  <cp:lastModifiedBy>Tom Wasik</cp:lastModifiedBy>
  <dcterms:created xsi:type="dcterms:W3CDTF">2019-08-22T20:50:52Z</dcterms:created>
  <dcterms:modified xsi:type="dcterms:W3CDTF">2019-09-11T19:51:02Z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