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0" windowWidth="28740" windowHeight="14590"/>
  </bookViews>
  <sheets>
    <sheet name="2019 B8 Sch 8 CCA - Bill C-97" sheetId="1" r:id="rId1"/>
    <sheet name="2019 B8 Sch 8 CCA - without" sheetId="2" r:id="rId2"/>
  </sheets>
  <externalReferences>
    <externalReference r:id="rId3"/>
    <externalReference r:id="rId4"/>
  </externalReferences>
  <calcPr calcId="145621" calcOnSave="0"/>
</workbook>
</file>

<file path=xl/calcChain.xml><?xml version="1.0" encoding="utf-8"?>
<calcChain xmlns="http://schemas.openxmlformats.org/spreadsheetml/2006/main">
  <c r="T43" i="2" l="1"/>
  <c r="S43" i="2"/>
  <c r="K43" i="2"/>
  <c r="J43" i="2"/>
  <c r="I43" i="2"/>
  <c r="H43" i="2"/>
  <c r="G43" i="2"/>
  <c r="F43" i="2"/>
  <c r="Q42" i="2"/>
  <c r="N42" i="2"/>
  <c r="P42" i="2" s="1"/>
  <c r="M42" i="2"/>
  <c r="E42" i="2"/>
  <c r="L42" i="2" s="1"/>
  <c r="W42" i="2" s="1"/>
  <c r="C42" i="2"/>
  <c r="B42" i="2"/>
  <c r="Q41" i="2"/>
  <c r="P41" i="2"/>
  <c r="N41" i="2"/>
  <c r="M41" i="2"/>
  <c r="E41" i="2"/>
  <c r="L41" i="2" s="1"/>
  <c r="W41" i="2" s="1"/>
  <c r="C41" i="2"/>
  <c r="B41" i="2"/>
  <c r="Q40" i="2"/>
  <c r="N40" i="2"/>
  <c r="P40" i="2" s="1"/>
  <c r="M40" i="2"/>
  <c r="L40" i="2"/>
  <c r="W40" i="2" s="1"/>
  <c r="E40" i="2"/>
  <c r="C40" i="2"/>
  <c r="B40" i="2"/>
  <c r="Q39" i="2"/>
  <c r="M39" i="2"/>
  <c r="N39" i="2" s="1"/>
  <c r="P39" i="2" s="1"/>
  <c r="E39" i="2"/>
  <c r="L39" i="2" s="1"/>
  <c r="W39" i="2" s="1"/>
  <c r="C39" i="2"/>
  <c r="B39" i="2"/>
  <c r="Q38" i="2"/>
  <c r="N38" i="2"/>
  <c r="P38" i="2" s="1"/>
  <c r="M38" i="2"/>
  <c r="L38" i="2"/>
  <c r="W38" i="2" s="1"/>
  <c r="E38" i="2"/>
  <c r="C38" i="2"/>
  <c r="B38" i="2"/>
  <c r="Q37" i="2"/>
  <c r="M37" i="2"/>
  <c r="N37" i="2" s="1"/>
  <c r="P37" i="2" s="1"/>
  <c r="E37" i="2"/>
  <c r="L37" i="2" s="1"/>
  <c r="W37" i="2" s="1"/>
  <c r="C37" i="2"/>
  <c r="B37" i="2"/>
  <c r="Q36" i="2"/>
  <c r="N36" i="2"/>
  <c r="P36" i="2" s="1"/>
  <c r="M36" i="2"/>
  <c r="L36" i="2"/>
  <c r="W36" i="2" s="1"/>
  <c r="E36" i="2"/>
  <c r="C36" i="2"/>
  <c r="B36" i="2"/>
  <c r="Q35" i="2"/>
  <c r="M35" i="2"/>
  <c r="N35" i="2" s="1"/>
  <c r="P35" i="2" s="1"/>
  <c r="E35" i="2"/>
  <c r="L35" i="2" s="1"/>
  <c r="W35" i="2" s="1"/>
  <c r="C35" i="2"/>
  <c r="B35" i="2"/>
  <c r="Q34" i="2"/>
  <c r="M34" i="2"/>
  <c r="N34" i="2" s="1"/>
  <c r="P34" i="2" s="1"/>
  <c r="E34" i="2"/>
  <c r="L34" i="2" s="1"/>
  <c r="C34" i="2"/>
  <c r="B34" i="2"/>
  <c r="Q33" i="2"/>
  <c r="M33" i="2"/>
  <c r="N33" i="2" s="1"/>
  <c r="P33" i="2" s="1"/>
  <c r="E33" i="2"/>
  <c r="L33" i="2" s="1"/>
  <c r="C33" i="2"/>
  <c r="B33" i="2"/>
  <c r="Q32" i="2"/>
  <c r="M32" i="2"/>
  <c r="N32" i="2" s="1"/>
  <c r="P32" i="2" s="1"/>
  <c r="E32" i="2"/>
  <c r="L32" i="2" s="1"/>
  <c r="C32" i="2"/>
  <c r="B32" i="2"/>
  <c r="Q31" i="2"/>
  <c r="M31" i="2"/>
  <c r="N31" i="2" s="1"/>
  <c r="P31" i="2" s="1"/>
  <c r="E31" i="2"/>
  <c r="L31" i="2" s="1"/>
  <c r="C31" i="2"/>
  <c r="B31" i="2"/>
  <c r="Q30" i="2"/>
  <c r="M30" i="2"/>
  <c r="N30" i="2" s="1"/>
  <c r="P30" i="2" s="1"/>
  <c r="E30" i="2"/>
  <c r="L30" i="2" s="1"/>
  <c r="C30" i="2"/>
  <c r="B30" i="2"/>
  <c r="Q29" i="2"/>
  <c r="M29" i="2"/>
  <c r="N29" i="2" s="1"/>
  <c r="P29" i="2" s="1"/>
  <c r="E29" i="2"/>
  <c r="L29" i="2" s="1"/>
  <c r="C29" i="2"/>
  <c r="B29" i="2"/>
  <c r="Q28" i="2"/>
  <c r="O28" i="2"/>
  <c r="M28" i="2"/>
  <c r="N28" i="2" s="1"/>
  <c r="P28" i="2" s="1"/>
  <c r="L28" i="2"/>
  <c r="E28" i="2"/>
  <c r="C28" i="2"/>
  <c r="B28" i="2"/>
  <c r="Q27" i="2"/>
  <c r="N27" i="2"/>
  <c r="P27" i="2" s="1"/>
  <c r="M27" i="2"/>
  <c r="E27" i="2"/>
  <c r="L27" i="2" s="1"/>
  <c r="C27" i="2"/>
  <c r="B27" i="2"/>
  <c r="Q26" i="2"/>
  <c r="M26" i="2"/>
  <c r="N26" i="2" s="1"/>
  <c r="P26" i="2" s="1"/>
  <c r="L26" i="2"/>
  <c r="E26" i="2"/>
  <c r="C26" i="2"/>
  <c r="B26" i="2"/>
  <c r="Q25" i="2"/>
  <c r="N25" i="2"/>
  <c r="P25" i="2" s="1"/>
  <c r="M25" i="2"/>
  <c r="E25" i="2"/>
  <c r="L25" i="2" s="1"/>
  <c r="Q24" i="2"/>
  <c r="N24" i="2"/>
  <c r="P24" i="2" s="1"/>
  <c r="M24" i="2"/>
  <c r="E24" i="2"/>
  <c r="L24" i="2" s="1"/>
  <c r="Q23" i="2"/>
  <c r="M23" i="2"/>
  <c r="M43" i="2" s="1"/>
  <c r="E23" i="2"/>
  <c r="L23" i="2" s="1"/>
  <c r="W23" i="2" s="1"/>
  <c r="C23" i="2"/>
  <c r="B23" i="2"/>
  <c r="Q22" i="2"/>
  <c r="N22" i="2"/>
  <c r="P22" i="2" s="1"/>
  <c r="M22" i="2"/>
  <c r="E22" i="2"/>
  <c r="L22" i="2" s="1"/>
  <c r="W22" i="2" s="1"/>
  <c r="C22" i="2"/>
  <c r="Q21" i="2"/>
  <c r="N21" i="2"/>
  <c r="P21" i="2" s="1"/>
  <c r="M21" i="2"/>
  <c r="E21" i="2"/>
  <c r="L21" i="2" s="1"/>
  <c r="W21" i="2" s="1"/>
  <c r="C21" i="2"/>
  <c r="Q20" i="2"/>
  <c r="N20" i="2"/>
  <c r="P20" i="2" s="1"/>
  <c r="M20" i="2"/>
  <c r="E20" i="2"/>
  <c r="L20" i="2" s="1"/>
  <c r="W20" i="2" s="1"/>
  <c r="C20" i="2"/>
  <c r="Q19" i="2"/>
  <c r="M19" i="2"/>
  <c r="N19" i="2" s="1"/>
  <c r="P19" i="2" s="1"/>
  <c r="E19" i="2"/>
  <c r="L19" i="2" s="1"/>
  <c r="C19" i="2"/>
  <c r="Q18" i="2"/>
  <c r="M18" i="2"/>
  <c r="N18" i="2" s="1"/>
  <c r="P18" i="2" s="1"/>
  <c r="L18" i="2"/>
  <c r="E18" i="2"/>
  <c r="C18" i="2"/>
  <c r="B18" i="2"/>
  <c r="Q17" i="2"/>
  <c r="N17" i="2"/>
  <c r="P17" i="2" s="1"/>
  <c r="M17" i="2"/>
  <c r="E17" i="2"/>
  <c r="L17" i="2" s="1"/>
  <c r="C17" i="2"/>
  <c r="B17" i="2"/>
  <c r="Q16" i="2"/>
  <c r="M16" i="2"/>
  <c r="N16" i="2" s="1"/>
  <c r="P16" i="2" s="1"/>
  <c r="L16" i="2"/>
  <c r="E16" i="2"/>
  <c r="C16" i="2"/>
  <c r="B16" i="2"/>
  <c r="Q15" i="2"/>
  <c r="N15" i="2"/>
  <c r="P15" i="2" s="1"/>
  <c r="M15" i="2"/>
  <c r="E15" i="2"/>
  <c r="L15" i="2" s="1"/>
  <c r="C15" i="2"/>
  <c r="B15" i="2"/>
  <c r="Q14" i="2"/>
  <c r="M14" i="2"/>
  <c r="N14" i="2" s="1"/>
  <c r="P14" i="2" s="1"/>
  <c r="L14" i="2"/>
  <c r="E14" i="2"/>
  <c r="C14" i="2"/>
  <c r="B14" i="2"/>
  <c r="Q13" i="2"/>
  <c r="N13" i="2"/>
  <c r="P13" i="2" s="1"/>
  <c r="M13" i="2"/>
  <c r="E13" i="2"/>
  <c r="L13" i="2" s="1"/>
  <c r="C13" i="2"/>
  <c r="B13" i="2"/>
  <c r="Q12" i="2"/>
  <c r="M12" i="2"/>
  <c r="N12" i="2" s="1"/>
  <c r="P12" i="2" s="1"/>
  <c r="L12" i="2"/>
  <c r="E12" i="2"/>
  <c r="C12" i="2"/>
  <c r="B12" i="2"/>
  <c r="Q11" i="2"/>
  <c r="N11" i="2"/>
  <c r="P11" i="2" s="1"/>
  <c r="M11" i="2"/>
  <c r="L11" i="2"/>
  <c r="U11" i="2" s="1"/>
  <c r="W11" i="2" s="1"/>
  <c r="E11" i="2"/>
  <c r="C11" i="2"/>
  <c r="B11" i="2"/>
  <c r="Q10" i="2"/>
  <c r="Q43" i="2" s="1"/>
  <c r="M10" i="2"/>
  <c r="N10" i="2" s="1"/>
  <c r="L10" i="2"/>
  <c r="E10" i="2"/>
  <c r="C10" i="2"/>
  <c r="B10" i="2"/>
  <c r="U13" i="2" l="1"/>
  <c r="W13" i="2" s="1"/>
  <c r="U15" i="2"/>
  <c r="W15" i="2" s="1"/>
  <c r="U17" i="2"/>
  <c r="W17" i="2" s="1"/>
  <c r="W30" i="2"/>
  <c r="U30" i="2"/>
  <c r="W34" i="2"/>
  <c r="U34" i="2"/>
  <c r="U31" i="2"/>
  <c r="W31" i="2" s="1"/>
  <c r="L43" i="2"/>
  <c r="U24" i="2"/>
  <c r="W24" i="2"/>
  <c r="U25" i="2"/>
  <c r="W25" i="2"/>
  <c r="U27" i="2"/>
  <c r="W27" i="2"/>
  <c r="U32" i="2"/>
  <c r="W32" i="2" s="1"/>
  <c r="P10" i="2"/>
  <c r="U19" i="2"/>
  <c r="W19" i="2" s="1"/>
  <c r="U29" i="2"/>
  <c r="W29" i="2" s="1"/>
  <c r="U33" i="2"/>
  <c r="W33" i="2"/>
  <c r="E43" i="2"/>
  <c r="U10" i="2"/>
  <c r="U12" i="2"/>
  <c r="W12" i="2" s="1"/>
  <c r="U14" i="2"/>
  <c r="W14" i="2" s="1"/>
  <c r="U16" i="2"/>
  <c r="W16" i="2" s="1"/>
  <c r="U18" i="2"/>
  <c r="W18" i="2" s="1"/>
  <c r="N23" i="2"/>
  <c r="P23" i="2" s="1"/>
  <c r="U26" i="2"/>
  <c r="W26" i="2" s="1"/>
  <c r="W10" i="2"/>
  <c r="U28" i="2"/>
  <c r="W28" i="2" s="1"/>
  <c r="W43" i="2" l="1"/>
  <c r="P43" i="2"/>
  <c r="U43" i="2"/>
  <c r="N43" i="2"/>
  <c r="T43" i="1" l="1"/>
  <c r="S43" i="1"/>
  <c r="K43" i="1"/>
  <c r="J43" i="1"/>
  <c r="I43" i="1"/>
  <c r="H43" i="1"/>
  <c r="F43" i="1"/>
  <c r="W42" i="1"/>
  <c r="Q42" i="1"/>
  <c r="M42" i="1"/>
  <c r="N42" i="1" s="1"/>
  <c r="P42" i="1" s="1"/>
  <c r="L42" i="1"/>
  <c r="E42" i="1"/>
  <c r="C42" i="1"/>
  <c r="B42" i="1"/>
  <c r="W41" i="1"/>
  <c r="Q41" i="1"/>
  <c r="N41" i="1"/>
  <c r="P41" i="1" s="1"/>
  <c r="M41" i="1"/>
  <c r="L41" i="1"/>
  <c r="E41" i="1"/>
  <c r="C41" i="1"/>
  <c r="B41" i="1"/>
  <c r="Q40" i="1"/>
  <c r="P40" i="1"/>
  <c r="N40" i="1"/>
  <c r="M40" i="1"/>
  <c r="E40" i="1"/>
  <c r="L40" i="1" s="1"/>
  <c r="W40" i="1" s="1"/>
  <c r="C40" i="1"/>
  <c r="B40" i="1"/>
  <c r="Q39" i="1"/>
  <c r="P39" i="1"/>
  <c r="N39" i="1"/>
  <c r="M39" i="1"/>
  <c r="L39" i="1"/>
  <c r="W39" i="1" s="1"/>
  <c r="E39" i="1"/>
  <c r="C39" i="1"/>
  <c r="B39" i="1"/>
  <c r="W38" i="1"/>
  <c r="Q38" i="1"/>
  <c r="M38" i="1"/>
  <c r="N38" i="1" s="1"/>
  <c r="P38" i="1" s="1"/>
  <c r="L38" i="1"/>
  <c r="E38" i="1"/>
  <c r="C38" i="1"/>
  <c r="B38" i="1"/>
  <c r="W37" i="1"/>
  <c r="Q37" i="1"/>
  <c r="N37" i="1"/>
  <c r="P37" i="1" s="1"/>
  <c r="M37" i="1"/>
  <c r="L37" i="1"/>
  <c r="E37" i="1"/>
  <c r="C37" i="1"/>
  <c r="B37" i="1"/>
  <c r="Q36" i="1"/>
  <c r="P36" i="1"/>
  <c r="N36" i="1"/>
  <c r="M36" i="1"/>
  <c r="E36" i="1"/>
  <c r="L36" i="1" s="1"/>
  <c r="W36" i="1" s="1"/>
  <c r="C36" i="1"/>
  <c r="B36" i="1"/>
  <c r="Q35" i="1"/>
  <c r="P35" i="1"/>
  <c r="N35" i="1"/>
  <c r="M35" i="1"/>
  <c r="L35" i="1"/>
  <c r="W35" i="1" s="1"/>
  <c r="E35" i="1"/>
  <c r="C35" i="1"/>
  <c r="B35" i="1"/>
  <c r="Q34" i="1"/>
  <c r="N34" i="1"/>
  <c r="P34" i="1" s="1"/>
  <c r="U34" i="1" s="1"/>
  <c r="W34" i="1" s="1"/>
  <c r="M34" i="1"/>
  <c r="L34" i="1"/>
  <c r="E34" i="1"/>
  <c r="C34" i="1"/>
  <c r="B34" i="1"/>
  <c r="Q33" i="1"/>
  <c r="L33" i="1"/>
  <c r="G33" i="1"/>
  <c r="E33" i="1"/>
  <c r="C33" i="1"/>
  <c r="B33" i="1"/>
  <c r="G32" i="1"/>
  <c r="E32" i="1"/>
  <c r="L32" i="1" s="1"/>
  <c r="C32" i="1"/>
  <c r="B32" i="1"/>
  <c r="Q31" i="1"/>
  <c r="N31" i="1"/>
  <c r="P31" i="1" s="1"/>
  <c r="U31" i="1" s="1"/>
  <c r="W31" i="1" s="1"/>
  <c r="M31" i="1"/>
  <c r="L31" i="1"/>
  <c r="E31" i="1"/>
  <c r="C31" i="1"/>
  <c r="B31" i="1"/>
  <c r="Q30" i="1"/>
  <c r="P30" i="1"/>
  <c r="N30" i="1"/>
  <c r="M30" i="1"/>
  <c r="L30" i="1"/>
  <c r="E30" i="1"/>
  <c r="C30" i="1"/>
  <c r="B30" i="1"/>
  <c r="Q29" i="1"/>
  <c r="N29" i="1"/>
  <c r="P29" i="1" s="1"/>
  <c r="U29" i="1" s="1"/>
  <c r="W29" i="1" s="1"/>
  <c r="M29" i="1"/>
  <c r="L29" i="1"/>
  <c r="E29" i="1"/>
  <c r="C29" i="1"/>
  <c r="B29" i="1"/>
  <c r="Q28" i="1"/>
  <c r="O28" i="1"/>
  <c r="M28" i="1"/>
  <c r="N28" i="1" s="1"/>
  <c r="P28" i="1" s="1"/>
  <c r="L28" i="1"/>
  <c r="E28" i="1"/>
  <c r="C28" i="1"/>
  <c r="B28" i="1"/>
  <c r="Q27" i="1"/>
  <c r="P27" i="1"/>
  <c r="N27" i="1"/>
  <c r="M27" i="1"/>
  <c r="E27" i="1"/>
  <c r="L27" i="1" s="1"/>
  <c r="C27" i="1"/>
  <c r="B27" i="1"/>
  <c r="Q26" i="1"/>
  <c r="M26" i="1"/>
  <c r="N26" i="1" s="1"/>
  <c r="P26" i="1" s="1"/>
  <c r="U26" i="1" s="1"/>
  <c r="L26" i="1"/>
  <c r="E26" i="1"/>
  <c r="C26" i="1"/>
  <c r="B26" i="1"/>
  <c r="Q25" i="1"/>
  <c r="P25" i="1"/>
  <c r="N25" i="1"/>
  <c r="M25" i="1"/>
  <c r="E25" i="1"/>
  <c r="L25" i="1" s="1"/>
  <c r="Q24" i="1"/>
  <c r="P24" i="1"/>
  <c r="N24" i="1"/>
  <c r="M24" i="1"/>
  <c r="E24" i="1"/>
  <c r="L24" i="1" s="1"/>
  <c r="W23" i="1"/>
  <c r="Q23" i="1"/>
  <c r="N23" i="1"/>
  <c r="P23" i="1" s="1"/>
  <c r="M23" i="1"/>
  <c r="L23" i="1"/>
  <c r="E23" i="1"/>
  <c r="C23" i="1"/>
  <c r="B23" i="1"/>
  <c r="Q22" i="1"/>
  <c r="P22" i="1"/>
  <c r="N22" i="1"/>
  <c r="M22" i="1"/>
  <c r="E22" i="1"/>
  <c r="L22" i="1" s="1"/>
  <c r="W22" i="1" s="1"/>
  <c r="C22" i="1"/>
  <c r="Q21" i="1"/>
  <c r="P21" i="1"/>
  <c r="N21" i="1"/>
  <c r="M21" i="1"/>
  <c r="E21" i="1"/>
  <c r="L21" i="1" s="1"/>
  <c r="W21" i="1" s="1"/>
  <c r="C21" i="1"/>
  <c r="Q20" i="1"/>
  <c r="P20" i="1"/>
  <c r="N20" i="1"/>
  <c r="M20" i="1"/>
  <c r="E20" i="1"/>
  <c r="L20" i="1" s="1"/>
  <c r="W20" i="1" s="1"/>
  <c r="C20" i="1"/>
  <c r="Q19" i="1"/>
  <c r="L19" i="1"/>
  <c r="G19" i="1"/>
  <c r="E19" i="1"/>
  <c r="C19" i="1"/>
  <c r="Q18" i="1"/>
  <c r="N18" i="1"/>
  <c r="P18" i="1" s="1"/>
  <c r="M18" i="1"/>
  <c r="G18" i="1"/>
  <c r="E18" i="1"/>
  <c r="L18" i="1" s="1"/>
  <c r="C18" i="1"/>
  <c r="B18" i="1"/>
  <c r="Q17" i="1"/>
  <c r="M17" i="1"/>
  <c r="N17" i="1" s="1"/>
  <c r="P17" i="1" s="1"/>
  <c r="U17" i="1" s="1"/>
  <c r="L17" i="1"/>
  <c r="W17" i="1" s="1"/>
  <c r="E17" i="1"/>
  <c r="C17" i="1"/>
  <c r="B17" i="1"/>
  <c r="Q16" i="1"/>
  <c r="P16" i="1"/>
  <c r="N16" i="1"/>
  <c r="M16" i="1"/>
  <c r="E16" i="1"/>
  <c r="L16" i="1" s="1"/>
  <c r="C16" i="1"/>
  <c r="B16" i="1"/>
  <c r="Q15" i="1"/>
  <c r="M15" i="1"/>
  <c r="L15" i="1"/>
  <c r="W15" i="1" s="1"/>
  <c r="G15" i="1"/>
  <c r="N15" i="1" s="1"/>
  <c r="P15" i="1" s="1"/>
  <c r="U15" i="1" s="1"/>
  <c r="E15" i="1"/>
  <c r="C15" i="1"/>
  <c r="B15" i="1"/>
  <c r="Q14" i="1"/>
  <c r="P14" i="1"/>
  <c r="N14" i="1"/>
  <c r="M14" i="1"/>
  <c r="L14" i="1"/>
  <c r="E14" i="1"/>
  <c r="C14" i="1"/>
  <c r="B14" i="1"/>
  <c r="Q13" i="1"/>
  <c r="M13" i="1"/>
  <c r="N13" i="1" s="1"/>
  <c r="P13" i="1" s="1"/>
  <c r="U13" i="1" s="1"/>
  <c r="W13" i="1" s="1"/>
  <c r="L13" i="1"/>
  <c r="E13" i="1"/>
  <c r="C13" i="1"/>
  <c r="B13" i="1"/>
  <c r="Q12" i="1"/>
  <c r="P12" i="1"/>
  <c r="N12" i="1"/>
  <c r="M12" i="1"/>
  <c r="E12" i="1"/>
  <c r="L12" i="1" s="1"/>
  <c r="C12" i="1"/>
  <c r="B12" i="1"/>
  <c r="Q11" i="1"/>
  <c r="M11" i="1"/>
  <c r="N11" i="1" s="1"/>
  <c r="P11" i="1" s="1"/>
  <c r="U11" i="1" s="1"/>
  <c r="W11" i="1" s="1"/>
  <c r="L11" i="1"/>
  <c r="E11" i="1"/>
  <c r="C11" i="1"/>
  <c r="B11" i="1"/>
  <c r="L10" i="1"/>
  <c r="G10" i="1"/>
  <c r="G43" i="1" s="1"/>
  <c r="E10" i="1"/>
  <c r="E43" i="1" s="1"/>
  <c r="C10" i="1"/>
  <c r="B10" i="1"/>
  <c r="U18" i="1" l="1"/>
  <c r="W18" i="1" s="1"/>
  <c r="U24" i="1"/>
  <c r="W24" i="1" s="1"/>
  <c r="W25" i="1"/>
  <c r="U25" i="1"/>
  <c r="W26" i="1"/>
  <c r="U12" i="1"/>
  <c r="W12" i="1" s="1"/>
  <c r="L43" i="1"/>
  <c r="U27" i="1"/>
  <c r="W27" i="1" s="1"/>
  <c r="W16" i="1"/>
  <c r="U16" i="1"/>
  <c r="Q10" i="1"/>
  <c r="M10" i="1"/>
  <c r="N10" i="1" s="1"/>
  <c r="U14" i="1"/>
  <c r="W14" i="1" s="1"/>
  <c r="M19" i="1"/>
  <c r="N19" i="1" s="1"/>
  <c r="P19" i="1" s="1"/>
  <c r="U19" i="1" s="1"/>
  <c r="W19" i="1" s="1"/>
  <c r="U28" i="1"/>
  <c r="W28" i="1" s="1"/>
  <c r="U30" i="1"/>
  <c r="W30" i="1" s="1"/>
  <c r="Q32" i="1"/>
  <c r="M33" i="1"/>
  <c r="N33" i="1" s="1"/>
  <c r="P33" i="1" s="1"/>
  <c r="U33" i="1" s="1"/>
  <c r="W33" i="1" s="1"/>
  <c r="M32" i="1"/>
  <c r="N32" i="1" s="1"/>
  <c r="P32" i="1" s="1"/>
  <c r="U32" i="1" s="1"/>
  <c r="W32" i="1" s="1"/>
  <c r="P10" i="1" l="1"/>
  <c r="N43" i="1"/>
  <c r="Q43" i="1"/>
  <c r="M43" i="1"/>
  <c r="P43" i="1" l="1"/>
  <c r="U10" i="1"/>
  <c r="U43" i="1" l="1"/>
  <c r="W10" i="1"/>
  <c r="W43" i="1" s="1"/>
</calcChain>
</file>

<file path=xl/sharedStrings.xml><?xml version="1.0" encoding="utf-8"?>
<sst xmlns="http://schemas.openxmlformats.org/spreadsheetml/2006/main" count="206" uniqueCount="35">
  <si>
    <t>Schedule 8 CCA - Bridge Year</t>
  </si>
  <si>
    <t>(1)
Class</t>
  </si>
  <si>
    <t>Class Description</t>
  </si>
  <si>
    <t>Working Paper Reference</t>
  </si>
  <si>
    <t>(2)
Undepreciated capital
cost (UCC) at the
beginning of the bridge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</si>
  <si>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</si>
  <si>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</si>
  <si>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</si>
  <si>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</si>
  <si>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</si>
  <si>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</si>
  <si>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</si>
  <si>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</si>
  <si>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</si>
  <si>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Relevant factor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</si>
  <si>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</si>
  <si>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</si>
  <si>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</si>
  <si>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</si>
  <si>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</si>
  <si>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</si>
  <si>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bridge year (column 9 minus column 17)</t>
  </si>
  <si>
    <t>H8</t>
  </si>
  <si>
    <t>T8</t>
  </si>
  <si>
    <r>
      <t xml:space="preserve">13 </t>
    </r>
    <r>
      <rPr>
        <b/>
        <vertAlign val="subscript"/>
        <sz val="9"/>
        <rFont val="Arial"/>
        <family val="2"/>
      </rPr>
      <t>1</t>
    </r>
  </si>
  <si>
    <r>
      <t xml:space="preserve">13 </t>
    </r>
    <r>
      <rPr>
        <b/>
        <vertAlign val="subscript"/>
        <sz val="9"/>
        <rFont val="Arial"/>
        <family val="2"/>
      </rPr>
      <t>2</t>
    </r>
  </si>
  <si>
    <t>NA</t>
  </si>
  <si>
    <r>
      <t xml:space="preserve">13 </t>
    </r>
    <r>
      <rPr>
        <b/>
        <vertAlign val="subscript"/>
        <sz val="9"/>
        <rFont val="Arial"/>
        <family val="2"/>
      </rPr>
      <t>3</t>
    </r>
  </si>
  <si>
    <r>
      <t xml:space="preserve">13 </t>
    </r>
    <r>
      <rPr>
        <b/>
        <vertAlign val="subscript"/>
        <sz val="9"/>
        <rFont val="Arial"/>
        <family val="2"/>
      </rPr>
      <t>4</t>
    </r>
  </si>
  <si>
    <t>Eligible Capital Property (acq'd pre Jan 1, 2017)</t>
  </si>
  <si>
    <t>Eligible Capital Property (acq'd post Jan 1, 2017)</t>
  </si>
  <si>
    <t>TOTALS</t>
  </si>
  <si>
    <t>B1</t>
  </si>
  <si>
    <t>For additional details and guidance on calculating amounts in Schedule 8, refer to the notes to the Canada Revenue Agency published Schedule 8 - Capital Cost Allowance (CCA) (2018 and later tax years):</t>
  </si>
  <si>
    <t>https://www.canada.ca/content/dam/cra-arc/formspubs/pbg/t2sch8/t2sch8-19e.pdf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</si>
</sst>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0"/>
      <color indexed="12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vertAlign val="subscript"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2" borderId="0" xfId="3" applyFill="1" applyAlignment="1" applyProtection="1"/>
    <xf numFmtId="0" fontId="3" fillId="2" borderId="0" xfId="0" applyFont="1" applyFill="1" applyAlignment="1" applyProtection="1">
      <alignment horizontal="left" vertical="top" wrapText="1" indent="7"/>
    </xf>
    <xf numFmtId="0" fontId="3" fillId="2" borderId="0" xfId="0" applyFont="1" applyFill="1" applyAlignment="1" applyProtection="1">
      <alignment horizontal="left" vertical="top" wrapText="1" indent="7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left" indent="7"/>
    </xf>
    <xf numFmtId="0" fontId="5" fillId="2" borderId="0" xfId="0" applyFont="1" applyFill="1" applyProtection="1"/>
    <xf numFmtId="0" fontId="0" fillId="0" borderId="0" xfId="0" applyFill="1" applyProtection="1"/>
    <xf numFmtId="49" fontId="6" fillId="2" borderId="0" xfId="0" applyNumberFormat="1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/>
    </xf>
    <xf numFmtId="0" fontId="2" fillId="0" borderId="1" xfId="3" quotePrefix="1" applyFill="1" applyBorder="1" applyAlignment="1" applyProtection="1">
      <alignment horizontal="center"/>
    </xf>
    <xf numFmtId="164" fontId="9" fillId="0" borderId="1" xfId="1" applyNumberFormat="1" applyFont="1" applyFill="1" applyBorder="1" applyAlignment="1" applyProtection="1">
      <alignment horizontal="left"/>
    </xf>
    <xf numFmtId="164" fontId="9" fillId="4" borderId="1" xfId="1" applyNumberFormat="1" applyFont="1" applyFill="1" applyBorder="1" applyProtection="1">
      <protection locked="0"/>
    </xf>
    <xf numFmtId="164" fontId="9" fillId="0" borderId="1" xfId="1" applyNumberFormat="1" applyFont="1" applyFill="1" applyBorder="1" applyProtection="1"/>
    <xf numFmtId="2" fontId="9" fillId="0" borderId="1" xfId="1" applyNumberFormat="1" applyFont="1" applyFill="1" applyBorder="1" applyProtection="1"/>
    <xf numFmtId="9" fontId="10" fillId="0" borderId="1" xfId="2" applyNumberFormat="1" applyFont="1" applyFill="1" applyBorder="1" applyAlignment="1" applyProtection="1">
      <alignment horizontal="center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0" fontId="2" fillId="2" borderId="0" xfId="3" quotePrefix="1" applyFill="1" applyAlignment="1" applyProtection="1">
      <alignment horizontal="center"/>
    </xf>
    <xf numFmtId="44" fontId="8" fillId="0" borderId="1" xfId="1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center" wrapText="1"/>
    </xf>
    <xf numFmtId="9" fontId="10" fillId="0" borderId="1" xfId="2" applyFont="1" applyFill="1" applyBorder="1" applyAlignment="1" applyProtection="1">
      <alignment horizontal="center"/>
      <protection locked="0"/>
    </xf>
    <xf numFmtId="164" fontId="9" fillId="0" borderId="1" xfId="1" applyNumberFormat="1" applyFont="1" applyFill="1" applyBorder="1" applyProtection="1"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9" fontId="10" fillId="4" borderId="1" xfId="2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0" borderId="4" xfId="0" applyFont="1" applyFill="1" applyBorder="1" applyAlignment="1" applyProtection="1">
      <alignment wrapText="1"/>
    </xf>
    <xf numFmtId="164" fontId="8" fillId="0" borderId="4" xfId="1" applyNumberFormat="1" applyFont="1" applyFill="1" applyBorder="1" applyProtection="1"/>
    <xf numFmtId="3" fontId="8" fillId="0" borderId="4" xfId="0" applyNumberFormat="1" applyFont="1" applyFill="1" applyBorder="1" applyProtection="1"/>
    <xf numFmtId="164" fontId="8" fillId="5" borderId="5" xfId="1" applyNumberFormat="1" applyFont="1" applyFill="1" applyBorder="1" applyProtection="1"/>
    <xf numFmtId="164" fontId="2" fillId="0" borderId="5" xfId="3" quotePrefix="1" applyNumberFormat="1" applyFill="1" applyBorder="1" applyAlignment="1" applyProtection="1">
      <alignment horizontal="center"/>
    </xf>
    <xf numFmtId="164" fontId="8" fillId="0" borderId="5" xfId="1" applyNumberFormat="1" applyFont="1" applyFill="1" applyBorder="1" applyProtection="1"/>
    <xf numFmtId="0" fontId="9" fillId="2" borderId="0" xfId="0" applyFont="1" applyFill="1" applyProtection="1"/>
    <xf numFmtId="0" fontId="9" fillId="0" borderId="0" xfId="0" applyFont="1" applyFill="1" applyProtection="1"/>
    <xf numFmtId="49" fontId="9" fillId="2" borderId="0" xfId="0" applyNumberFormat="1" applyFont="1" applyFill="1" applyAlignment="1" applyProtection="1">
      <alignment horizontal="left" vertical="top"/>
    </xf>
    <xf numFmtId="0" fontId="2" fillId="0" borderId="0" xfId="3" applyAlignment="1" applyProtection="1"/>
    <xf numFmtId="49" fontId="9" fillId="2" borderId="0" xfId="0" applyNumberFormat="1" applyFont="1" applyFill="1" applyAlignment="1" applyProtection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 applyProtection="1">
      <alignment vertical="top" wrapText="1"/>
    </xf>
    <xf numFmtId="0" fontId="0" fillId="2" borderId="0" xfId="0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8" fillId="6" borderId="5" xfId="1" applyNumberFormat="1" applyFont="1" applyFill="1" applyBorder="1" applyProtection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3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7</xdr:col>
      <xdr:colOff>608770</xdr:colOff>
      <xdr:row>6</xdr:row>
      <xdr:rowOff>115541</xdr:rowOff>
    </xdr:to>
    <xdr:grpSp>
      <xdr:nvGrpSpPr>
        <xdr:cNvPr id="2" name="Group 1"/>
        <xdr:cNvGrpSpPr/>
      </xdr:nvGrpSpPr>
      <xdr:grpSpPr>
        <a:xfrm>
          <a:off x="142875" y="76200"/>
          <a:ext cx="10067095" cy="1963391"/>
          <a:chOff x="-7962901" y="-2409824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7</xdr:col>
      <xdr:colOff>608770</xdr:colOff>
      <xdr:row>6</xdr:row>
      <xdr:rowOff>115541</xdr:rowOff>
    </xdr:to>
    <xdr:grpSp>
      <xdr:nvGrpSpPr>
        <xdr:cNvPr id="2" name="Group 1"/>
        <xdr:cNvGrpSpPr/>
      </xdr:nvGrpSpPr>
      <xdr:grpSpPr>
        <a:xfrm>
          <a:off x="142875" y="76200"/>
          <a:ext cx="10060745" cy="1963391"/>
          <a:chOff x="-7962901" y="-2409824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7962901" y="-2409824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-7825690" y="-170826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Income Tax/PILs Workform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-7757077" y="-2221349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-7416530" y="-225160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%20of%20Service/2020%20Cost%20of%20Service/0%20-%20IR%20Process/Model%20Updates/PILs/ENWIN%202020_Test_year_Income_Tax_PILs%20v2%2020190731%20bill%20C9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%20of%20Service/2020%20Cost%20of%20Service/0%20-%20IR%20Process/Model%20Updates/PILs/ENWIN%202020_Test_year_Income_Tax_PILs%20v2%20201907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1</v>
          </cell>
          <cell r="D12" t="str">
            <v>Buildings, Distribution System (acq'd post 1987)</v>
          </cell>
          <cell r="E12">
            <v>97270745</v>
          </cell>
          <cell r="G12">
            <v>97270745</v>
          </cell>
        </row>
        <row r="13">
          <cell r="C13" t="str">
            <v>1b</v>
          </cell>
          <cell r="D13" t="str">
            <v>Non-Residential Buildings [Reg. 1100(1)(a.1) election]</v>
          </cell>
          <cell r="E13">
            <v>716253</v>
          </cell>
          <cell r="G13">
            <v>463640</v>
          </cell>
        </row>
        <row r="14">
          <cell r="C14">
            <v>2</v>
          </cell>
          <cell r="D14" t="str">
            <v>Distribution System (acq'd pre 1988)</v>
          </cell>
          <cell r="E14">
            <v>13671791</v>
          </cell>
          <cell r="G14">
            <v>13671791</v>
          </cell>
        </row>
        <row r="15">
          <cell r="C15">
            <v>3</v>
          </cell>
          <cell r="D15" t="str">
            <v>Buildings (acq'd pre 1988)</v>
          </cell>
          <cell r="E15">
            <v>1729206</v>
          </cell>
          <cell r="G15">
            <v>1119337</v>
          </cell>
        </row>
        <row r="16">
          <cell r="C16">
            <v>6</v>
          </cell>
          <cell r="D16" t="str">
            <v>Certain Buildings; Fences</v>
          </cell>
          <cell r="G16">
            <v>0</v>
          </cell>
        </row>
        <row r="17">
          <cell r="C17">
            <v>8</v>
          </cell>
          <cell r="D17" t="str">
            <v>General Office Equipment, Furniture, Fixtures</v>
          </cell>
          <cell r="E17">
            <v>5274531</v>
          </cell>
          <cell r="G17">
            <v>3128019</v>
          </cell>
        </row>
        <row r="18">
          <cell r="C18">
            <v>10</v>
          </cell>
          <cell r="D18" t="str">
            <v>Motor Vehicles, Fleet</v>
          </cell>
          <cell r="E18">
            <v>2575437</v>
          </cell>
          <cell r="G18">
            <v>2575437</v>
          </cell>
        </row>
        <row r="19">
          <cell r="C19">
            <v>10.1</v>
          </cell>
          <cell r="D19" t="str">
            <v>Certain Automobiles</v>
          </cell>
          <cell r="G19">
            <v>0</v>
          </cell>
        </row>
        <row r="20">
          <cell r="C20">
            <v>12</v>
          </cell>
          <cell r="D20" t="str">
            <v>Computer Application Software (Non-Systems)</v>
          </cell>
          <cell r="E20">
            <v>3893</v>
          </cell>
          <cell r="G20">
            <v>2288</v>
          </cell>
        </row>
        <row r="21">
          <cell r="D21" t="str">
            <v>Lease # 1</v>
          </cell>
          <cell r="G21">
            <v>0</v>
          </cell>
        </row>
        <row r="22">
          <cell r="D22" t="str">
            <v>Lease # 2</v>
          </cell>
          <cell r="G22">
            <v>0</v>
          </cell>
        </row>
        <row r="23">
          <cell r="D23" t="str">
            <v>Lease # 3</v>
          </cell>
          <cell r="G23">
            <v>0</v>
          </cell>
        </row>
        <row r="24">
          <cell r="D24" t="str">
            <v>Lease # 4</v>
          </cell>
          <cell r="G24">
            <v>0</v>
          </cell>
        </row>
        <row r="25">
          <cell r="C25">
            <v>14</v>
          </cell>
          <cell r="D25" t="str">
            <v>Limited Period Patents, Franchises, Concessions or Licences</v>
          </cell>
          <cell r="G25">
            <v>0</v>
          </cell>
        </row>
        <row r="26">
          <cell r="G26">
            <v>0</v>
          </cell>
        </row>
        <row r="27">
          <cell r="E27">
            <v>3504341</v>
          </cell>
          <cell r="G27">
            <v>3504341</v>
          </cell>
        </row>
        <row r="28">
          <cell r="C28">
            <v>17</v>
          </cell>
          <cell r="D28" t="str">
            <v>Elec. Generation Equip. (Non-Bldng, acq'd post Feb 27/00); Roads, Lots, Storage</v>
          </cell>
          <cell r="G28">
            <v>0</v>
          </cell>
        </row>
        <row r="29">
          <cell r="C29">
            <v>42</v>
          </cell>
          <cell r="D29" t="str">
            <v>Fibre Optic Cable</v>
          </cell>
          <cell r="G29">
            <v>0</v>
          </cell>
        </row>
        <row r="30">
          <cell r="C30">
            <v>43.1</v>
          </cell>
          <cell r="D30" t="str">
            <v>Certain Clean Energy/Energy-Efficient Generation Equipment</v>
          </cell>
          <cell r="G30">
            <v>0</v>
          </cell>
        </row>
        <row r="31">
          <cell r="C31">
            <v>43.2</v>
          </cell>
          <cell r="D31" t="str">
            <v>Certain Clean Energy/Energy-Efficient Generation Equipment</v>
          </cell>
          <cell r="G31">
            <v>0</v>
          </cell>
        </row>
        <row r="32">
          <cell r="C32">
            <v>45</v>
          </cell>
          <cell r="D32" t="str">
            <v>Computers &amp; System Software (acq'd post Mar 22/04 and pre Mar 19/07)</v>
          </cell>
          <cell r="E32">
            <v>375</v>
          </cell>
          <cell r="G32">
            <v>375</v>
          </cell>
        </row>
        <row r="33">
          <cell r="C33">
            <v>46</v>
          </cell>
          <cell r="D33" t="str">
            <v>Data Network Infrastructure Equipment (acq'd post Mar 22/04)</v>
          </cell>
          <cell r="G33">
            <v>0</v>
          </cell>
        </row>
        <row r="34">
          <cell r="C34">
            <v>47</v>
          </cell>
          <cell r="D34" t="str">
            <v>Distribution System (acq'd post Feb 22/05)</v>
          </cell>
          <cell r="E34">
            <v>72078405</v>
          </cell>
          <cell r="G34">
            <v>72078405</v>
          </cell>
        </row>
        <row r="35">
          <cell r="C35">
            <v>50</v>
          </cell>
          <cell r="D35" t="str">
            <v>General Purpose Computer Hardware &amp; Software (acq'd post Mar 18/07)</v>
          </cell>
          <cell r="E35">
            <v>1541199</v>
          </cell>
          <cell r="G35">
            <v>1541199</v>
          </cell>
        </row>
        <row r="36">
          <cell r="C36">
            <v>95</v>
          </cell>
          <cell r="D36" t="str">
            <v>CWIP</v>
          </cell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1</v>
          </cell>
          <cell r="D12" t="str">
            <v>Buildings, Distribution System (acq'd post 1987)</v>
          </cell>
          <cell r="E12">
            <v>97270745</v>
          </cell>
          <cell r="G12">
            <v>97270745</v>
          </cell>
        </row>
        <row r="13">
          <cell r="C13" t="str">
            <v>1b</v>
          </cell>
          <cell r="D13" t="str">
            <v>Non-Residential Buildings [Reg. 1100(1)(a.1) election]</v>
          </cell>
          <cell r="E13">
            <v>716253</v>
          </cell>
          <cell r="G13">
            <v>463640</v>
          </cell>
        </row>
        <row r="14">
          <cell r="C14">
            <v>2</v>
          </cell>
          <cell r="D14" t="str">
            <v>Distribution System (acq'd pre 1988)</v>
          </cell>
          <cell r="E14">
            <v>13671791</v>
          </cell>
          <cell r="G14">
            <v>13671791</v>
          </cell>
        </row>
        <row r="15">
          <cell r="C15">
            <v>3</v>
          </cell>
          <cell r="D15" t="str">
            <v>Buildings (acq'd pre 1988)</v>
          </cell>
          <cell r="E15">
            <v>1729206</v>
          </cell>
          <cell r="G15">
            <v>1119337</v>
          </cell>
        </row>
        <row r="16">
          <cell r="C16">
            <v>6</v>
          </cell>
          <cell r="D16" t="str">
            <v>Certain Buildings; Fences</v>
          </cell>
          <cell r="G16">
            <v>0</v>
          </cell>
        </row>
        <row r="17">
          <cell r="C17">
            <v>8</v>
          </cell>
          <cell r="D17" t="str">
            <v>General Office Equipment, Furniture, Fixtures</v>
          </cell>
          <cell r="E17">
            <v>5274531</v>
          </cell>
          <cell r="G17">
            <v>3128019</v>
          </cell>
        </row>
        <row r="18">
          <cell r="C18">
            <v>10</v>
          </cell>
          <cell r="D18" t="str">
            <v>Motor Vehicles, Fleet</v>
          </cell>
          <cell r="E18">
            <v>2575437</v>
          </cell>
          <cell r="G18">
            <v>2575437</v>
          </cell>
        </row>
        <row r="19">
          <cell r="C19">
            <v>10.1</v>
          </cell>
          <cell r="D19" t="str">
            <v>Certain Automobiles</v>
          </cell>
          <cell r="G19">
            <v>0</v>
          </cell>
        </row>
        <row r="20">
          <cell r="C20">
            <v>12</v>
          </cell>
          <cell r="D20" t="str">
            <v>Computer Application Software (Non-Systems)</v>
          </cell>
          <cell r="E20">
            <v>3893</v>
          </cell>
          <cell r="G20">
            <v>2288</v>
          </cell>
        </row>
        <row r="21">
          <cell r="D21" t="str">
            <v>Lease # 1</v>
          </cell>
          <cell r="G21">
            <v>0</v>
          </cell>
        </row>
        <row r="22">
          <cell r="D22" t="str">
            <v>Lease # 2</v>
          </cell>
          <cell r="G22">
            <v>0</v>
          </cell>
        </row>
        <row r="23">
          <cell r="D23" t="str">
            <v>Lease # 3</v>
          </cell>
          <cell r="G23">
            <v>0</v>
          </cell>
        </row>
        <row r="24">
          <cell r="D24" t="str">
            <v>Lease # 4</v>
          </cell>
          <cell r="G24">
            <v>0</v>
          </cell>
        </row>
        <row r="25">
          <cell r="C25">
            <v>14</v>
          </cell>
          <cell r="D25" t="str">
            <v>Limited Period Patents, Franchises, Concessions or Licences</v>
          </cell>
          <cell r="G25">
            <v>0</v>
          </cell>
        </row>
        <row r="26">
          <cell r="G26">
            <v>0</v>
          </cell>
        </row>
        <row r="27">
          <cell r="E27">
            <v>3504341</v>
          </cell>
          <cell r="G27">
            <v>3504341</v>
          </cell>
        </row>
        <row r="28">
          <cell r="C28">
            <v>17</v>
          </cell>
          <cell r="D28" t="str">
            <v>Elec. Generation Equip. (Non-Bldng, acq'd post Feb 27/00); Roads, Lots, Storage</v>
          </cell>
          <cell r="G28">
            <v>0</v>
          </cell>
        </row>
        <row r="29">
          <cell r="C29">
            <v>42</v>
          </cell>
          <cell r="D29" t="str">
            <v>Fibre Optic Cable</v>
          </cell>
          <cell r="G29">
            <v>0</v>
          </cell>
        </row>
        <row r="30">
          <cell r="C30">
            <v>43.1</v>
          </cell>
          <cell r="D30" t="str">
            <v>Certain Clean Energy/Energy-Efficient Generation Equipment</v>
          </cell>
          <cell r="G30">
            <v>0</v>
          </cell>
        </row>
        <row r="31">
          <cell r="C31">
            <v>43.2</v>
          </cell>
          <cell r="D31" t="str">
            <v>Certain Clean Energy/Energy-Efficient Generation Equipment</v>
          </cell>
          <cell r="G31">
            <v>0</v>
          </cell>
        </row>
        <row r="32">
          <cell r="C32">
            <v>45</v>
          </cell>
          <cell r="D32" t="str">
            <v>Computers &amp; System Software (acq'd post Mar 22/04 and pre Mar 19/07)</v>
          </cell>
          <cell r="E32">
            <v>375</v>
          </cell>
          <cell r="G32">
            <v>375</v>
          </cell>
        </row>
        <row r="33">
          <cell r="C33">
            <v>46</v>
          </cell>
          <cell r="D33" t="str">
            <v>Data Network Infrastructure Equipment (acq'd post Mar 22/04)</v>
          </cell>
          <cell r="G33">
            <v>0</v>
          </cell>
        </row>
        <row r="34">
          <cell r="C34">
            <v>47</v>
          </cell>
          <cell r="D34" t="str">
            <v>Distribution System (acq'd post Feb 22/05)</v>
          </cell>
          <cell r="E34">
            <v>72078405</v>
          </cell>
          <cell r="G34">
            <v>72078405</v>
          </cell>
        </row>
        <row r="35">
          <cell r="C35">
            <v>50</v>
          </cell>
          <cell r="D35" t="str">
            <v>General Purpose Computer Hardware &amp; Software (acq'd post Mar 18/07)</v>
          </cell>
          <cell r="E35">
            <v>1541199</v>
          </cell>
          <cell r="G35">
            <v>1541199</v>
          </cell>
        </row>
        <row r="36">
          <cell r="C36">
            <v>95</v>
          </cell>
          <cell r="D36" t="str">
            <v>CWIP</v>
          </cell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nada.ca/content/dam/cra-arc/formspubs/pbg/t2sch8/t2sch8-19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canada.ca/content/dam/cra-arc/formspubs/pbg/t2sch8/t2sch8-19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workbookViewId="0">
      <selection activeCell="U43" sqref="U43"/>
    </sheetView>
  </sheetViews>
  <sheetFormatPr defaultColWidth="9.36328125" defaultRowHeight="14.5" x14ac:dyDescent="0.35"/>
  <cols>
    <col min="1" max="1" width="3.54296875" style="4" customWidth="1"/>
    <col min="2" max="2" width="11.54296875" style="4" customWidth="1"/>
    <col min="3" max="3" width="65.6328125" style="4" customWidth="1"/>
    <col min="4" max="4" width="10.6328125" style="7" customWidth="1"/>
    <col min="5" max="14" width="15.36328125" style="4" customWidth="1"/>
    <col min="15" max="15" width="8.36328125" style="4" customWidth="1"/>
    <col min="16" max="21" width="15.36328125" style="4" customWidth="1"/>
    <col min="22" max="22" width="5.36328125" style="4" customWidth="1"/>
    <col min="23" max="23" width="15.36328125" style="4" customWidth="1"/>
    <col min="24" max="24" width="10.54296875" style="4" customWidth="1"/>
    <col min="25" max="16384" width="9.36328125" style="4"/>
  </cols>
  <sheetData>
    <row r="1" spans="1:24" ht="23" x14ac:dyDescent="0.3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4" ht="17.5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4" ht="27.75" customHeight="1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4" ht="54.7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7" spans="1:24" ht="18" x14ac:dyDescent="0.4">
      <c r="B7" s="6" t="s">
        <v>0</v>
      </c>
    </row>
    <row r="8" spans="1:24" x14ac:dyDescent="0.35">
      <c r="B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4" ht="115.5" x14ac:dyDescent="0.35">
      <c r="B9" s="9" t="s">
        <v>1</v>
      </c>
      <c r="C9" s="10" t="s">
        <v>2</v>
      </c>
      <c r="D9" s="11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/>
      <c r="W9" s="9" t="s">
        <v>21</v>
      </c>
      <c r="X9" s="12" t="s">
        <v>3</v>
      </c>
    </row>
    <row r="10" spans="1:24" ht="12.75" customHeight="1" x14ac:dyDescent="0.35">
      <c r="B10" s="13">
        <f>IF(ISBLANK('[1]H8 Sch 8 CCA Hist'!C12), "", '[1]H8 Sch 8 CCA Hist'!C12)</f>
        <v>1</v>
      </c>
      <c r="C10" s="14" t="str">
        <f>IF(ISBLANK('[1]H8 Sch 8 CCA Hist'!D12), "", '[1]H8 Sch 8 CCA Hist'!D12)</f>
        <v>Buildings, Distribution System (acq'd post 1987)</v>
      </c>
      <c r="D10" s="15" t="s">
        <v>22</v>
      </c>
      <c r="E10" s="16">
        <f>IF(ISBLANK('[1]H8 Sch 8 CCA Hist'!E12),0, '[1]H8 Sch 8 CCA Hist'!G12)</f>
        <v>97270745</v>
      </c>
      <c r="F10" s="17">
        <v>1973500</v>
      </c>
      <c r="G10" s="17">
        <f>+F10</f>
        <v>1973500</v>
      </c>
      <c r="H10" s="17"/>
      <c r="I10" s="17"/>
      <c r="J10" s="17"/>
      <c r="K10" s="17"/>
      <c r="L10" s="18">
        <f>IFERROR(E10+F10+H10-K10,0)</f>
        <v>99244245</v>
      </c>
      <c r="M10" s="18">
        <f>IF((K10+I10-F10+G10-J10)&lt;0,0,(K10+I10-F10+G10-J10))</f>
        <v>0</v>
      </c>
      <c r="N10" s="18">
        <f>IF((G10-M10)&lt;0,0,(G10-M10))</f>
        <v>1973500</v>
      </c>
      <c r="O10" s="19">
        <v>0.5</v>
      </c>
      <c r="P10" s="18">
        <f>N10*O10</f>
        <v>986750</v>
      </c>
      <c r="Q10" s="18">
        <f>IF((0.5*(F10-G10-I10+J10-K10))&lt;0,0,(0.5*(F10-G10-I10+J10-K10)))</f>
        <v>0</v>
      </c>
      <c r="R10" s="20">
        <v>0.04</v>
      </c>
      <c r="S10" s="21"/>
      <c r="T10" s="21"/>
      <c r="U10" s="18">
        <f>IF(OR(L10&lt;0,T10&gt;0),0,(L10+P10-Q10)*R10)</f>
        <v>4009239.8000000003</v>
      </c>
      <c r="V10" s="18"/>
      <c r="W10" s="18">
        <f>IF(L10&lt;0,0,L10-T10-U10)</f>
        <v>95235005.200000003</v>
      </c>
      <c r="X10" s="22" t="s">
        <v>23</v>
      </c>
    </row>
    <row r="11" spans="1:24" ht="12.75" customHeight="1" x14ac:dyDescent="0.35">
      <c r="B11" s="13" t="str">
        <f>IF(ISBLANK('[1]H8 Sch 8 CCA Hist'!C13), "", '[1]H8 Sch 8 CCA Hist'!C13)</f>
        <v>1b</v>
      </c>
      <c r="C11" s="14" t="str">
        <f>IF(ISBLANK('[1]H8 Sch 8 CCA Hist'!D13), "", '[1]H8 Sch 8 CCA Hist'!D13)</f>
        <v>Non-Residential Buildings [Reg. 1100(1)(a.1) election]</v>
      </c>
      <c r="D11" s="15" t="s">
        <v>22</v>
      </c>
      <c r="E11" s="16">
        <f>IF(ISBLANK('[1]H8 Sch 8 CCA Hist'!E13),0, '[1]H8 Sch 8 CCA Hist'!G13)</f>
        <v>463640</v>
      </c>
      <c r="F11" s="17"/>
      <c r="G11" s="17"/>
      <c r="H11" s="17"/>
      <c r="I11" s="17"/>
      <c r="J11" s="17"/>
      <c r="K11" s="17"/>
      <c r="L11" s="18">
        <f t="shared" ref="L11:L41" si="0">IFERROR(E11+F11+H11-K11,"")</f>
        <v>463640</v>
      </c>
      <c r="M11" s="18">
        <f t="shared" ref="M11:M42" si="1">IF((K11+I11-F11+G11-J11)&lt;0,0,(K11+I11-F11+G11-J11))</f>
        <v>0</v>
      </c>
      <c r="N11" s="18">
        <f t="shared" ref="N11:N42" si="2">IF((G11-M11)&lt;0,0,(G11-M11))</f>
        <v>0</v>
      </c>
      <c r="O11" s="19">
        <v>0.5</v>
      </c>
      <c r="P11" s="18">
        <f t="shared" ref="P11:P42" si="3">N11*O11</f>
        <v>0</v>
      </c>
      <c r="Q11" s="18">
        <f t="shared" ref="Q11:Q42" si="4">IF((0.5*(F11-G11-I11+J11-K11))&lt;0,0,(0.5*(F11-G11-I11+J11-K11)))</f>
        <v>0</v>
      </c>
      <c r="R11" s="20">
        <v>0.06</v>
      </c>
      <c r="S11" s="21"/>
      <c r="T11" s="21"/>
      <c r="U11" s="18">
        <f t="shared" ref="U11:U19" si="5">IF(OR(L11&lt;0,T11&gt;0),0,(L11+P11-Q11)*R11)</f>
        <v>27818.399999999998</v>
      </c>
      <c r="V11" s="18"/>
      <c r="W11" s="18">
        <f t="shared" ref="W11:W42" si="6">IF(L11&lt;0,0,L11-T11-U11)</f>
        <v>435821.6</v>
      </c>
      <c r="X11" s="22" t="s">
        <v>23</v>
      </c>
    </row>
    <row r="12" spans="1:24" ht="12.75" customHeight="1" x14ac:dyDescent="0.35">
      <c r="B12" s="13">
        <f>IF(ISBLANK('[1]H8 Sch 8 CCA Hist'!C14), "", '[1]H8 Sch 8 CCA Hist'!C14)</f>
        <v>2</v>
      </c>
      <c r="C12" s="14" t="str">
        <f>IF(ISBLANK('[1]H8 Sch 8 CCA Hist'!D14), "", '[1]H8 Sch 8 CCA Hist'!D14)</f>
        <v>Distribution System (acq'd pre 1988)</v>
      </c>
      <c r="D12" s="15" t="s">
        <v>22</v>
      </c>
      <c r="E12" s="16">
        <f>IF(ISBLANK('[1]H8 Sch 8 CCA Hist'!E14),0, '[1]H8 Sch 8 CCA Hist'!G14)</f>
        <v>13671791</v>
      </c>
      <c r="F12" s="23"/>
      <c r="G12" s="23"/>
      <c r="H12" s="17"/>
      <c r="I12" s="17"/>
      <c r="J12" s="17"/>
      <c r="K12" s="17"/>
      <c r="L12" s="18">
        <f t="shared" si="0"/>
        <v>13671791</v>
      </c>
      <c r="M12" s="18">
        <f t="shared" si="1"/>
        <v>0</v>
      </c>
      <c r="N12" s="18">
        <f t="shared" si="2"/>
        <v>0</v>
      </c>
      <c r="O12" s="19"/>
      <c r="P12" s="18">
        <f t="shared" si="3"/>
        <v>0</v>
      </c>
      <c r="Q12" s="18">
        <f t="shared" si="4"/>
        <v>0</v>
      </c>
      <c r="R12" s="20">
        <v>0.06</v>
      </c>
      <c r="S12" s="21"/>
      <c r="T12" s="21"/>
      <c r="U12" s="18">
        <f t="shared" si="5"/>
        <v>820307.46</v>
      </c>
      <c r="V12" s="18"/>
      <c r="W12" s="18">
        <f t="shared" si="6"/>
        <v>12851483.539999999</v>
      </c>
      <c r="X12" s="22" t="s">
        <v>23</v>
      </c>
    </row>
    <row r="13" spans="1:24" ht="12.75" customHeight="1" x14ac:dyDescent="0.35">
      <c r="B13" s="13">
        <f>IF(ISBLANK('[1]H8 Sch 8 CCA Hist'!C15), "", '[1]H8 Sch 8 CCA Hist'!C15)</f>
        <v>3</v>
      </c>
      <c r="C13" s="14" t="str">
        <f>IF(ISBLANK('[1]H8 Sch 8 CCA Hist'!D15), "", '[1]H8 Sch 8 CCA Hist'!D15)</f>
        <v>Buildings (acq'd pre 1988)</v>
      </c>
      <c r="D13" s="15" t="s">
        <v>22</v>
      </c>
      <c r="E13" s="16">
        <f>IF(ISBLANK('[1]H8 Sch 8 CCA Hist'!E15),0, '[1]H8 Sch 8 CCA Hist'!G15)</f>
        <v>1119337</v>
      </c>
      <c r="F13" s="23"/>
      <c r="G13" s="23"/>
      <c r="H13" s="17"/>
      <c r="I13" s="17"/>
      <c r="J13" s="17"/>
      <c r="K13" s="17"/>
      <c r="L13" s="18">
        <f t="shared" si="0"/>
        <v>1119337</v>
      </c>
      <c r="M13" s="18">
        <f t="shared" si="1"/>
        <v>0</v>
      </c>
      <c r="N13" s="18">
        <f t="shared" si="2"/>
        <v>0</v>
      </c>
      <c r="O13" s="19"/>
      <c r="P13" s="18">
        <f t="shared" si="3"/>
        <v>0</v>
      </c>
      <c r="Q13" s="18">
        <f t="shared" si="4"/>
        <v>0</v>
      </c>
      <c r="R13" s="20">
        <v>0.05</v>
      </c>
      <c r="S13" s="21"/>
      <c r="T13" s="21"/>
      <c r="U13" s="18">
        <f t="shared" si="5"/>
        <v>55966.850000000006</v>
      </c>
      <c r="V13" s="18"/>
      <c r="W13" s="18">
        <f t="shared" si="6"/>
        <v>1063370.1499999999</v>
      </c>
      <c r="X13" s="22" t="s">
        <v>23</v>
      </c>
    </row>
    <row r="14" spans="1:24" ht="12.75" customHeight="1" x14ac:dyDescent="0.35">
      <c r="B14" s="13">
        <f>IF(ISBLANK('[1]H8 Sch 8 CCA Hist'!C16), "", '[1]H8 Sch 8 CCA Hist'!C16)</f>
        <v>6</v>
      </c>
      <c r="C14" s="14" t="str">
        <f>IF(ISBLANK('[1]H8 Sch 8 CCA Hist'!D16), "", '[1]H8 Sch 8 CCA Hist'!D16)</f>
        <v>Certain Buildings; Fences</v>
      </c>
      <c r="D14" s="15" t="s">
        <v>22</v>
      </c>
      <c r="E14" s="16">
        <f>IF(ISBLANK('[1]H8 Sch 8 CCA Hist'!E16),0, '[1]H8 Sch 8 CCA Hist'!G16)</f>
        <v>0</v>
      </c>
      <c r="F14" s="17"/>
      <c r="G14" s="17"/>
      <c r="H14" s="17"/>
      <c r="I14" s="17"/>
      <c r="J14" s="17"/>
      <c r="K14" s="17"/>
      <c r="L14" s="18">
        <f t="shared" si="0"/>
        <v>0</v>
      </c>
      <c r="M14" s="18">
        <f t="shared" si="1"/>
        <v>0</v>
      </c>
      <c r="N14" s="18">
        <f t="shared" si="2"/>
        <v>0</v>
      </c>
      <c r="O14" s="19">
        <v>0.5</v>
      </c>
      <c r="P14" s="18">
        <f t="shared" si="3"/>
        <v>0</v>
      </c>
      <c r="Q14" s="18">
        <f t="shared" si="4"/>
        <v>0</v>
      </c>
      <c r="R14" s="20">
        <v>0.1</v>
      </c>
      <c r="S14" s="21"/>
      <c r="T14" s="21"/>
      <c r="U14" s="18">
        <f t="shared" si="5"/>
        <v>0</v>
      </c>
      <c r="V14" s="18"/>
      <c r="W14" s="18">
        <f t="shared" si="6"/>
        <v>0</v>
      </c>
      <c r="X14" s="22" t="s">
        <v>23</v>
      </c>
    </row>
    <row r="15" spans="1:24" ht="12.75" customHeight="1" x14ac:dyDescent="0.35">
      <c r="B15" s="13">
        <f>IF(ISBLANK('[1]H8 Sch 8 CCA Hist'!C17), "", '[1]H8 Sch 8 CCA Hist'!C17)</f>
        <v>8</v>
      </c>
      <c r="C15" s="14" t="str">
        <f>IF(ISBLANK('[1]H8 Sch 8 CCA Hist'!D17), "", '[1]H8 Sch 8 CCA Hist'!D17)</f>
        <v>General Office Equipment, Furniture, Fixtures</v>
      </c>
      <c r="D15" s="15" t="s">
        <v>22</v>
      </c>
      <c r="E15" s="16">
        <f>IF(ISBLANK('[1]H8 Sch 8 CCA Hist'!E17),0, '[1]H8 Sch 8 CCA Hist'!G17)</f>
        <v>3128019</v>
      </c>
      <c r="F15" s="17">
        <v>2680186</v>
      </c>
      <c r="G15" s="17">
        <f>+F15</f>
        <v>2680186</v>
      </c>
      <c r="H15" s="17"/>
      <c r="I15" s="17"/>
      <c r="J15" s="17"/>
      <c r="K15" s="17"/>
      <c r="L15" s="18">
        <f t="shared" si="0"/>
        <v>5808205</v>
      </c>
      <c r="M15" s="18">
        <f t="shared" si="1"/>
        <v>0</v>
      </c>
      <c r="N15" s="18">
        <f t="shared" si="2"/>
        <v>2680186</v>
      </c>
      <c r="O15" s="19">
        <v>0.5</v>
      </c>
      <c r="P15" s="18">
        <f t="shared" si="3"/>
        <v>1340093</v>
      </c>
      <c r="Q15" s="18">
        <f t="shared" si="4"/>
        <v>0</v>
      </c>
      <c r="R15" s="20">
        <v>0.2</v>
      </c>
      <c r="S15" s="21"/>
      <c r="T15" s="21"/>
      <c r="U15" s="18">
        <f t="shared" si="5"/>
        <v>1429659.6</v>
      </c>
      <c r="V15" s="18"/>
      <c r="W15" s="18">
        <f t="shared" si="6"/>
        <v>4378545.4000000004</v>
      </c>
      <c r="X15" s="22" t="s">
        <v>23</v>
      </c>
    </row>
    <row r="16" spans="1:24" ht="12.75" customHeight="1" x14ac:dyDescent="0.35">
      <c r="B16" s="13">
        <f>IF(ISBLANK('[1]H8 Sch 8 CCA Hist'!C18), "", '[1]H8 Sch 8 CCA Hist'!C18)</f>
        <v>10</v>
      </c>
      <c r="C16" s="14" t="str">
        <f>IF(ISBLANK('[1]H8 Sch 8 CCA Hist'!D18), "", '[1]H8 Sch 8 CCA Hist'!D18)</f>
        <v>Motor Vehicles, Fleet</v>
      </c>
      <c r="D16" s="15" t="s">
        <v>22</v>
      </c>
      <c r="E16" s="16">
        <f>IF(ISBLANK('[1]H8 Sch 8 CCA Hist'!E18),0, '[1]H8 Sch 8 CCA Hist'!G18)</f>
        <v>2575437</v>
      </c>
      <c r="F16" s="17"/>
      <c r="G16" s="17"/>
      <c r="H16" s="17"/>
      <c r="I16" s="17"/>
      <c r="J16" s="17"/>
      <c r="K16" s="17"/>
      <c r="L16" s="18">
        <f t="shared" si="0"/>
        <v>2575437</v>
      </c>
      <c r="M16" s="18">
        <f t="shared" si="1"/>
        <v>0</v>
      </c>
      <c r="N16" s="18">
        <f t="shared" si="2"/>
        <v>0</v>
      </c>
      <c r="O16" s="19">
        <v>0.5</v>
      </c>
      <c r="P16" s="18">
        <f t="shared" si="3"/>
        <v>0</v>
      </c>
      <c r="Q16" s="18">
        <f t="shared" si="4"/>
        <v>0</v>
      </c>
      <c r="R16" s="20">
        <v>0.3</v>
      </c>
      <c r="S16" s="21"/>
      <c r="T16" s="21"/>
      <c r="U16" s="18">
        <f t="shared" si="5"/>
        <v>772631.1</v>
      </c>
      <c r="V16" s="18"/>
      <c r="W16" s="18">
        <f t="shared" si="6"/>
        <v>1802805.9</v>
      </c>
      <c r="X16" s="22" t="s">
        <v>23</v>
      </c>
    </row>
    <row r="17" spans="2:24" ht="12.75" customHeight="1" x14ac:dyDescent="0.35">
      <c r="B17" s="13">
        <f>IF(ISBLANK('[1]H8 Sch 8 CCA Hist'!C19), "", '[1]H8 Sch 8 CCA Hist'!C19)</f>
        <v>10.1</v>
      </c>
      <c r="C17" s="14" t="str">
        <f>IF(ISBLANK('[1]H8 Sch 8 CCA Hist'!D19), "", '[1]H8 Sch 8 CCA Hist'!D19)</f>
        <v>Certain Automobiles</v>
      </c>
      <c r="D17" s="15" t="s">
        <v>22</v>
      </c>
      <c r="E17" s="16">
        <f>IF(ISBLANK('[1]H8 Sch 8 CCA Hist'!E19),0, '[1]H8 Sch 8 CCA Hist'!G19)</f>
        <v>0</v>
      </c>
      <c r="F17" s="17"/>
      <c r="G17" s="17"/>
      <c r="H17" s="17"/>
      <c r="I17" s="17"/>
      <c r="J17" s="17"/>
      <c r="K17" s="17"/>
      <c r="L17" s="18">
        <f t="shared" si="0"/>
        <v>0</v>
      </c>
      <c r="M17" s="18">
        <f t="shared" si="1"/>
        <v>0</v>
      </c>
      <c r="N17" s="18">
        <f t="shared" si="2"/>
        <v>0</v>
      </c>
      <c r="O17" s="19">
        <v>0.5</v>
      </c>
      <c r="P17" s="18">
        <f t="shared" si="3"/>
        <v>0</v>
      </c>
      <c r="Q17" s="18">
        <f t="shared" si="4"/>
        <v>0</v>
      </c>
      <c r="R17" s="20">
        <v>0.3</v>
      </c>
      <c r="S17" s="21"/>
      <c r="T17" s="21"/>
      <c r="U17" s="18">
        <f t="shared" si="5"/>
        <v>0</v>
      </c>
      <c r="V17" s="18"/>
      <c r="W17" s="18">
        <f t="shared" si="6"/>
        <v>0</v>
      </c>
      <c r="X17" s="22" t="s">
        <v>23</v>
      </c>
    </row>
    <row r="18" spans="2:24" ht="12.75" customHeight="1" x14ac:dyDescent="0.35">
      <c r="B18" s="13">
        <f>IF(ISBLANK('[1]H8 Sch 8 CCA Hist'!C20), "", '[1]H8 Sch 8 CCA Hist'!C20)</f>
        <v>12</v>
      </c>
      <c r="C18" s="14" t="str">
        <f>IF(ISBLANK('[1]H8 Sch 8 CCA Hist'!D20), "", '[1]H8 Sch 8 CCA Hist'!D20)</f>
        <v>Computer Application Software (Non-Systems)</v>
      </c>
      <c r="D18" s="15" t="s">
        <v>22</v>
      </c>
      <c r="E18" s="16">
        <f>IF(ISBLANK('[1]H8 Sch 8 CCA Hist'!E20),0, '[1]H8 Sch 8 CCA Hist'!G20)</f>
        <v>2288</v>
      </c>
      <c r="F18" s="17">
        <v>691527</v>
      </c>
      <c r="G18" s="17">
        <f>+F18</f>
        <v>691527</v>
      </c>
      <c r="H18" s="17"/>
      <c r="I18" s="17"/>
      <c r="J18" s="17"/>
      <c r="K18" s="17"/>
      <c r="L18" s="18">
        <f t="shared" si="0"/>
        <v>693815</v>
      </c>
      <c r="M18" s="18">
        <f t="shared" si="1"/>
        <v>0</v>
      </c>
      <c r="N18" s="18">
        <f t="shared" si="2"/>
        <v>691527</v>
      </c>
      <c r="O18" s="19">
        <v>0</v>
      </c>
      <c r="P18" s="18">
        <f t="shared" si="3"/>
        <v>0</v>
      </c>
      <c r="Q18" s="18">
        <f t="shared" si="4"/>
        <v>0</v>
      </c>
      <c r="R18" s="20">
        <v>1</v>
      </c>
      <c r="S18" s="21"/>
      <c r="T18" s="21"/>
      <c r="U18" s="18">
        <f t="shared" si="5"/>
        <v>693815</v>
      </c>
      <c r="V18" s="18"/>
      <c r="W18" s="18">
        <f t="shared" si="6"/>
        <v>0</v>
      </c>
      <c r="X18" s="22" t="s">
        <v>23</v>
      </c>
    </row>
    <row r="19" spans="2:24" ht="12.75" customHeight="1" x14ac:dyDescent="0.35">
      <c r="B19" s="24" t="s">
        <v>24</v>
      </c>
      <c r="C19" s="14" t="str">
        <f>IF(ISBLANK('[1]H8 Sch 8 CCA Hist'!D21), "", '[1]H8 Sch 8 CCA Hist'!D21)</f>
        <v>Lease # 1</v>
      </c>
      <c r="D19" s="15" t="s">
        <v>22</v>
      </c>
      <c r="E19" s="16">
        <f>IF(ISBLANK('[1]H8 Sch 8 CCA Hist'!E21),0, '[1]H8 Sch 8 CCA Hist'!G21)</f>
        <v>0</v>
      </c>
      <c r="F19" s="17">
        <v>150000</v>
      </c>
      <c r="G19" s="17">
        <f>+F19</f>
        <v>150000</v>
      </c>
      <c r="H19" s="17"/>
      <c r="I19" s="17"/>
      <c r="J19" s="17"/>
      <c r="K19" s="17"/>
      <c r="L19" s="18">
        <f t="shared" si="0"/>
        <v>150000</v>
      </c>
      <c r="M19" s="18">
        <f t="shared" si="1"/>
        <v>0</v>
      </c>
      <c r="N19" s="18">
        <f t="shared" si="2"/>
        <v>150000</v>
      </c>
      <c r="O19" s="19">
        <v>0</v>
      </c>
      <c r="P19" s="18">
        <f t="shared" si="3"/>
        <v>0</v>
      </c>
      <c r="Q19" s="18">
        <f t="shared" si="4"/>
        <v>0</v>
      </c>
      <c r="R19" s="25">
        <v>0.05</v>
      </c>
      <c r="S19" s="21"/>
      <c r="T19" s="21"/>
      <c r="U19" s="26">
        <f t="shared" si="5"/>
        <v>7500</v>
      </c>
      <c r="V19" s="18"/>
      <c r="W19" s="18">
        <f t="shared" si="6"/>
        <v>142500</v>
      </c>
      <c r="X19" s="22" t="s">
        <v>23</v>
      </c>
    </row>
    <row r="20" spans="2:24" ht="12.75" customHeight="1" x14ac:dyDescent="0.35">
      <c r="B20" s="24" t="s">
        <v>25</v>
      </c>
      <c r="C20" s="14" t="str">
        <f>IF(ISBLANK('[1]H8 Sch 8 CCA Hist'!D22), "", '[1]H8 Sch 8 CCA Hist'!D22)</f>
        <v>Lease # 2</v>
      </c>
      <c r="D20" s="15" t="s">
        <v>22</v>
      </c>
      <c r="E20" s="16">
        <f>IF(ISBLANK('[1]H8 Sch 8 CCA Hist'!E22),0, '[1]H8 Sch 8 CCA Hist'!G22)</f>
        <v>0</v>
      </c>
      <c r="F20" s="17"/>
      <c r="G20" s="17"/>
      <c r="H20" s="17"/>
      <c r="I20" s="17"/>
      <c r="J20" s="17"/>
      <c r="K20" s="17"/>
      <c r="L20" s="18">
        <f t="shared" si="0"/>
        <v>0</v>
      </c>
      <c r="M20" s="18">
        <f t="shared" si="1"/>
        <v>0</v>
      </c>
      <c r="N20" s="18">
        <f t="shared" si="2"/>
        <v>0</v>
      </c>
      <c r="O20" s="19">
        <v>0</v>
      </c>
      <c r="P20" s="18">
        <f t="shared" si="3"/>
        <v>0</v>
      </c>
      <c r="Q20" s="18">
        <f t="shared" si="4"/>
        <v>0</v>
      </c>
      <c r="R20" s="25" t="s">
        <v>26</v>
      </c>
      <c r="S20" s="21"/>
      <c r="T20" s="21"/>
      <c r="U20" s="17"/>
      <c r="V20" s="18"/>
      <c r="W20" s="18">
        <f t="shared" si="6"/>
        <v>0</v>
      </c>
      <c r="X20" s="22" t="s">
        <v>23</v>
      </c>
    </row>
    <row r="21" spans="2:24" ht="12.75" customHeight="1" x14ac:dyDescent="0.35">
      <c r="B21" s="24" t="s">
        <v>27</v>
      </c>
      <c r="C21" s="14" t="str">
        <f>IF(ISBLANK('[1]H8 Sch 8 CCA Hist'!D23), "", '[1]H8 Sch 8 CCA Hist'!D23)</f>
        <v>Lease # 3</v>
      </c>
      <c r="D21" s="15" t="s">
        <v>22</v>
      </c>
      <c r="E21" s="16">
        <f>IF(ISBLANK('[1]H8 Sch 8 CCA Hist'!E23),0, '[1]H8 Sch 8 CCA Hist'!G23)</f>
        <v>0</v>
      </c>
      <c r="F21" s="17"/>
      <c r="G21" s="17"/>
      <c r="H21" s="17"/>
      <c r="I21" s="17"/>
      <c r="J21" s="17"/>
      <c r="K21" s="17"/>
      <c r="L21" s="18">
        <f t="shared" si="0"/>
        <v>0</v>
      </c>
      <c r="M21" s="18">
        <f t="shared" si="1"/>
        <v>0</v>
      </c>
      <c r="N21" s="18">
        <f t="shared" si="2"/>
        <v>0</v>
      </c>
      <c r="O21" s="19">
        <v>0</v>
      </c>
      <c r="P21" s="18">
        <f t="shared" si="3"/>
        <v>0</v>
      </c>
      <c r="Q21" s="18">
        <f t="shared" si="4"/>
        <v>0</v>
      </c>
      <c r="R21" s="25" t="s">
        <v>26</v>
      </c>
      <c r="S21" s="21"/>
      <c r="T21" s="21"/>
      <c r="U21" s="17"/>
      <c r="V21" s="18"/>
      <c r="W21" s="18">
        <f t="shared" si="6"/>
        <v>0</v>
      </c>
      <c r="X21" s="22" t="s">
        <v>23</v>
      </c>
    </row>
    <row r="22" spans="2:24" ht="12.75" customHeight="1" x14ac:dyDescent="0.35">
      <c r="B22" s="24" t="s">
        <v>28</v>
      </c>
      <c r="C22" s="14" t="str">
        <f>IF(ISBLANK('[1]H8 Sch 8 CCA Hist'!D24), "", '[1]H8 Sch 8 CCA Hist'!D24)</f>
        <v>Lease # 4</v>
      </c>
      <c r="D22" s="15" t="s">
        <v>22</v>
      </c>
      <c r="E22" s="16">
        <f>IF(ISBLANK('[1]H8 Sch 8 CCA Hist'!E24),0, '[1]H8 Sch 8 CCA Hist'!G24)</f>
        <v>0</v>
      </c>
      <c r="F22" s="17"/>
      <c r="G22" s="17"/>
      <c r="H22" s="17"/>
      <c r="I22" s="17"/>
      <c r="J22" s="17"/>
      <c r="K22" s="17"/>
      <c r="L22" s="18">
        <f t="shared" si="0"/>
        <v>0</v>
      </c>
      <c r="M22" s="18">
        <f t="shared" si="1"/>
        <v>0</v>
      </c>
      <c r="N22" s="18">
        <f t="shared" si="2"/>
        <v>0</v>
      </c>
      <c r="O22" s="19">
        <v>0</v>
      </c>
      <c r="P22" s="18">
        <f t="shared" si="3"/>
        <v>0</v>
      </c>
      <c r="Q22" s="18">
        <f t="shared" si="4"/>
        <v>0</v>
      </c>
      <c r="R22" s="25" t="s">
        <v>26</v>
      </c>
      <c r="S22" s="21"/>
      <c r="T22" s="21"/>
      <c r="U22" s="17"/>
      <c r="V22" s="18"/>
      <c r="W22" s="18">
        <f t="shared" si="6"/>
        <v>0</v>
      </c>
      <c r="X22" s="22" t="s">
        <v>23</v>
      </c>
    </row>
    <row r="23" spans="2:24" ht="12.75" customHeight="1" x14ac:dyDescent="0.35">
      <c r="B23" s="13">
        <f>IF(ISBLANK('[1]H8 Sch 8 CCA Hist'!C25), "", '[1]H8 Sch 8 CCA Hist'!C25)</f>
        <v>14</v>
      </c>
      <c r="C23" s="14" t="str">
        <f>IF(ISBLANK('[1]H8 Sch 8 CCA Hist'!D25), "", '[1]H8 Sch 8 CCA Hist'!D25)</f>
        <v>Limited Period Patents, Franchises, Concessions or Licences</v>
      </c>
      <c r="D23" s="15" t="s">
        <v>22</v>
      </c>
      <c r="E23" s="16">
        <f>IF(ISBLANK('[1]H8 Sch 8 CCA Hist'!E25),0, '[1]H8 Sch 8 CCA Hist'!G25)</f>
        <v>0</v>
      </c>
      <c r="F23" s="17"/>
      <c r="G23" s="17"/>
      <c r="H23" s="17"/>
      <c r="I23" s="17"/>
      <c r="J23" s="17"/>
      <c r="K23" s="17"/>
      <c r="L23" s="18">
        <f t="shared" si="0"/>
        <v>0</v>
      </c>
      <c r="M23" s="18">
        <f t="shared" si="1"/>
        <v>0</v>
      </c>
      <c r="N23" s="18">
        <f t="shared" si="2"/>
        <v>0</v>
      </c>
      <c r="O23" s="19">
        <v>0</v>
      </c>
      <c r="P23" s="18">
        <f t="shared" si="3"/>
        <v>0</v>
      </c>
      <c r="Q23" s="18">
        <f t="shared" si="4"/>
        <v>0</v>
      </c>
      <c r="R23" s="25" t="s">
        <v>26</v>
      </c>
      <c r="S23" s="21"/>
      <c r="T23" s="21"/>
      <c r="U23" s="17"/>
      <c r="V23" s="18"/>
      <c r="W23" s="18">
        <f t="shared" si="6"/>
        <v>0</v>
      </c>
      <c r="X23" s="22" t="s">
        <v>23</v>
      </c>
    </row>
    <row r="24" spans="2:24" ht="12.75" customHeight="1" x14ac:dyDescent="0.35">
      <c r="B24" s="27">
        <v>14.1</v>
      </c>
      <c r="C24" s="28" t="s">
        <v>29</v>
      </c>
      <c r="D24" s="15" t="s">
        <v>22</v>
      </c>
      <c r="E24" s="16">
        <f>IF(ISBLANK('[1]H8 Sch 8 CCA Hist'!E26),0, '[1]H8 Sch 8 CCA Hist'!G26)</f>
        <v>0</v>
      </c>
      <c r="F24" s="23"/>
      <c r="G24" s="23"/>
      <c r="H24" s="17"/>
      <c r="I24" s="17"/>
      <c r="J24" s="17"/>
      <c r="K24" s="17"/>
      <c r="L24" s="18">
        <f t="shared" si="0"/>
        <v>0</v>
      </c>
      <c r="M24" s="18">
        <f t="shared" si="1"/>
        <v>0</v>
      </c>
      <c r="N24" s="18">
        <f t="shared" si="2"/>
        <v>0</v>
      </c>
      <c r="O24" s="19"/>
      <c r="P24" s="18">
        <f t="shared" si="3"/>
        <v>0</v>
      </c>
      <c r="Q24" s="18">
        <f t="shared" si="4"/>
        <v>0</v>
      </c>
      <c r="R24" s="20">
        <v>7.0000000000000007E-2</v>
      </c>
      <c r="S24" s="21"/>
      <c r="T24" s="21"/>
      <c r="U24" s="18">
        <f t="shared" ref="U24:U34" si="7">IF(OR(L24&lt;0,T24&gt;0),0,(L24+P24-Q24)*R24)</f>
        <v>0</v>
      </c>
      <c r="V24" s="18"/>
      <c r="W24" s="18">
        <f t="shared" si="6"/>
        <v>0</v>
      </c>
      <c r="X24" s="22" t="s">
        <v>23</v>
      </c>
    </row>
    <row r="25" spans="2:24" ht="12.75" customHeight="1" x14ac:dyDescent="0.35">
      <c r="B25" s="27">
        <v>14.1</v>
      </c>
      <c r="C25" s="28" t="s">
        <v>30</v>
      </c>
      <c r="D25" s="15" t="s">
        <v>22</v>
      </c>
      <c r="E25" s="16">
        <f>IF(ISBLANK('[1]H8 Sch 8 CCA Hist'!E27),0, '[1]H8 Sch 8 CCA Hist'!G27)</f>
        <v>3504341</v>
      </c>
      <c r="F25" s="17"/>
      <c r="G25" s="17"/>
      <c r="H25" s="17"/>
      <c r="I25" s="17"/>
      <c r="J25" s="17"/>
      <c r="K25" s="17"/>
      <c r="L25" s="18">
        <f t="shared" si="0"/>
        <v>3504341</v>
      </c>
      <c r="M25" s="18">
        <f t="shared" si="1"/>
        <v>0</v>
      </c>
      <c r="N25" s="18">
        <f t="shared" si="2"/>
        <v>0</v>
      </c>
      <c r="O25" s="19">
        <v>0.5</v>
      </c>
      <c r="P25" s="18">
        <f t="shared" si="3"/>
        <v>0</v>
      </c>
      <c r="Q25" s="18">
        <f t="shared" si="4"/>
        <v>0</v>
      </c>
      <c r="R25" s="20">
        <v>0.05</v>
      </c>
      <c r="S25" s="21"/>
      <c r="T25" s="21"/>
      <c r="U25" s="18">
        <f t="shared" si="7"/>
        <v>175217.05000000002</v>
      </c>
      <c r="V25" s="18"/>
      <c r="W25" s="18">
        <f t="shared" si="6"/>
        <v>3329123.95</v>
      </c>
      <c r="X25" s="22" t="s">
        <v>23</v>
      </c>
    </row>
    <row r="26" spans="2:24" ht="12.75" customHeight="1" x14ac:dyDescent="0.35">
      <c r="B26" s="13">
        <f>IF(ISBLANK('[1]H8 Sch 8 CCA Hist'!C28), "", '[1]H8 Sch 8 CCA Hist'!C28)</f>
        <v>17</v>
      </c>
      <c r="C26" s="14" t="str">
        <f>IF(ISBLANK('[1]H8 Sch 8 CCA Hist'!D28), "", '[1]H8 Sch 8 CCA Hist'!D28)</f>
        <v>Elec. Generation Equip. (Non-Bldng, acq'd post Feb 27/00); Roads, Lots, Storage</v>
      </c>
      <c r="D26" s="15" t="s">
        <v>22</v>
      </c>
      <c r="E26" s="16">
        <f>IF(ISBLANK('[1]H8 Sch 8 CCA Hist'!E28),0, '[1]H8 Sch 8 CCA Hist'!G28)</f>
        <v>0</v>
      </c>
      <c r="F26" s="17"/>
      <c r="G26" s="17"/>
      <c r="H26" s="17"/>
      <c r="I26" s="17"/>
      <c r="J26" s="17"/>
      <c r="K26" s="17"/>
      <c r="L26" s="18">
        <f t="shared" si="0"/>
        <v>0</v>
      </c>
      <c r="M26" s="18">
        <f t="shared" si="1"/>
        <v>0</v>
      </c>
      <c r="N26" s="18">
        <f t="shared" si="2"/>
        <v>0</v>
      </c>
      <c r="O26" s="19">
        <v>0.5</v>
      </c>
      <c r="P26" s="18">
        <f t="shared" si="3"/>
        <v>0</v>
      </c>
      <c r="Q26" s="18">
        <f t="shared" si="4"/>
        <v>0</v>
      </c>
      <c r="R26" s="20">
        <v>0.08</v>
      </c>
      <c r="S26" s="21"/>
      <c r="T26" s="21"/>
      <c r="U26" s="18">
        <f t="shared" si="7"/>
        <v>0</v>
      </c>
      <c r="V26" s="18"/>
      <c r="W26" s="18">
        <f t="shared" si="6"/>
        <v>0</v>
      </c>
      <c r="X26" s="22" t="s">
        <v>23</v>
      </c>
    </row>
    <row r="27" spans="2:24" ht="12.75" customHeight="1" x14ac:dyDescent="0.35">
      <c r="B27" s="13">
        <f>IF(ISBLANK('[1]H8 Sch 8 CCA Hist'!C29), "", '[1]H8 Sch 8 CCA Hist'!C29)</f>
        <v>42</v>
      </c>
      <c r="C27" s="14" t="str">
        <f>IF(ISBLANK('[1]H8 Sch 8 CCA Hist'!D29), "", '[1]H8 Sch 8 CCA Hist'!D29)</f>
        <v>Fibre Optic Cable</v>
      </c>
      <c r="D27" s="15" t="s">
        <v>22</v>
      </c>
      <c r="E27" s="16">
        <f>IF(ISBLANK('[1]H8 Sch 8 CCA Hist'!E29),0, '[1]H8 Sch 8 CCA Hist'!G29)</f>
        <v>0</v>
      </c>
      <c r="F27" s="17"/>
      <c r="G27" s="17"/>
      <c r="H27" s="17"/>
      <c r="I27" s="17"/>
      <c r="J27" s="17"/>
      <c r="K27" s="17"/>
      <c r="L27" s="18">
        <f t="shared" si="0"/>
        <v>0</v>
      </c>
      <c r="M27" s="18">
        <f t="shared" si="1"/>
        <v>0</v>
      </c>
      <c r="N27" s="18">
        <f t="shared" si="2"/>
        <v>0</v>
      </c>
      <c r="O27" s="19">
        <v>0.5</v>
      </c>
      <c r="P27" s="18">
        <f t="shared" si="3"/>
        <v>0</v>
      </c>
      <c r="Q27" s="18">
        <f t="shared" si="4"/>
        <v>0</v>
      </c>
      <c r="R27" s="20">
        <v>0.12</v>
      </c>
      <c r="S27" s="21"/>
      <c r="T27" s="21"/>
      <c r="U27" s="18">
        <f t="shared" si="7"/>
        <v>0</v>
      </c>
      <c r="V27" s="18"/>
      <c r="W27" s="18">
        <f t="shared" si="6"/>
        <v>0</v>
      </c>
      <c r="X27" s="22" t="s">
        <v>23</v>
      </c>
    </row>
    <row r="28" spans="2:24" ht="12.75" customHeight="1" x14ac:dyDescent="0.35">
      <c r="B28" s="13">
        <f>IF(ISBLANK('[1]H8 Sch 8 CCA Hist'!C30), "", '[1]H8 Sch 8 CCA Hist'!C30)</f>
        <v>43.1</v>
      </c>
      <c r="C28" s="14" t="str">
        <f>IF(ISBLANK('[1]H8 Sch 8 CCA Hist'!D30), "", '[1]H8 Sch 8 CCA Hist'!D30)</f>
        <v>Certain Clean Energy/Energy-Efficient Generation Equipment</v>
      </c>
      <c r="D28" s="15" t="s">
        <v>22</v>
      </c>
      <c r="E28" s="16">
        <f>IF(ISBLANK('[1]H8 Sch 8 CCA Hist'!E30),0, '[1]H8 Sch 8 CCA Hist'!G30)</f>
        <v>0</v>
      </c>
      <c r="F28" s="17"/>
      <c r="G28" s="17"/>
      <c r="H28" s="17"/>
      <c r="I28" s="17"/>
      <c r="J28" s="17"/>
      <c r="K28" s="17"/>
      <c r="L28" s="18">
        <f t="shared" si="0"/>
        <v>0</v>
      </c>
      <c r="M28" s="18">
        <f t="shared" si="1"/>
        <v>0</v>
      </c>
      <c r="N28" s="18">
        <f t="shared" si="2"/>
        <v>0</v>
      </c>
      <c r="O28" s="19">
        <f>(2+(1/3))</f>
        <v>2.3333333333333335</v>
      </c>
      <c r="P28" s="18">
        <f t="shared" si="3"/>
        <v>0</v>
      </c>
      <c r="Q28" s="18">
        <f t="shared" si="4"/>
        <v>0</v>
      </c>
      <c r="R28" s="20">
        <v>0.3</v>
      </c>
      <c r="S28" s="21"/>
      <c r="T28" s="21"/>
      <c r="U28" s="18">
        <f t="shared" si="7"/>
        <v>0</v>
      </c>
      <c r="V28" s="18"/>
      <c r="W28" s="18">
        <f t="shared" si="6"/>
        <v>0</v>
      </c>
      <c r="X28" s="22" t="s">
        <v>23</v>
      </c>
    </row>
    <row r="29" spans="2:24" ht="12.75" customHeight="1" x14ac:dyDescent="0.35">
      <c r="B29" s="13">
        <f>IF(ISBLANK('[1]H8 Sch 8 CCA Hist'!C31), "", '[1]H8 Sch 8 CCA Hist'!C31)</f>
        <v>43.2</v>
      </c>
      <c r="C29" s="14" t="str">
        <f>IF(ISBLANK('[1]H8 Sch 8 CCA Hist'!D31), "", '[1]H8 Sch 8 CCA Hist'!D31)</f>
        <v>Certain Clean Energy/Energy-Efficient Generation Equipment</v>
      </c>
      <c r="D29" s="15" t="s">
        <v>22</v>
      </c>
      <c r="E29" s="16">
        <f>IF(ISBLANK('[1]H8 Sch 8 CCA Hist'!E31),0, '[1]H8 Sch 8 CCA Hist'!G31)</f>
        <v>0</v>
      </c>
      <c r="F29" s="17"/>
      <c r="G29" s="17"/>
      <c r="H29" s="17"/>
      <c r="I29" s="17"/>
      <c r="J29" s="17"/>
      <c r="K29" s="17"/>
      <c r="L29" s="18">
        <f t="shared" si="0"/>
        <v>0</v>
      </c>
      <c r="M29" s="18">
        <f t="shared" si="1"/>
        <v>0</v>
      </c>
      <c r="N29" s="18">
        <f t="shared" si="2"/>
        <v>0</v>
      </c>
      <c r="O29" s="19">
        <v>1</v>
      </c>
      <c r="P29" s="18">
        <f t="shared" si="3"/>
        <v>0</v>
      </c>
      <c r="Q29" s="18">
        <f t="shared" si="4"/>
        <v>0</v>
      </c>
      <c r="R29" s="20">
        <v>0.5</v>
      </c>
      <c r="S29" s="21"/>
      <c r="T29" s="21"/>
      <c r="U29" s="18">
        <f t="shared" si="7"/>
        <v>0</v>
      </c>
      <c r="V29" s="18"/>
      <c r="W29" s="18">
        <f t="shared" si="6"/>
        <v>0</v>
      </c>
      <c r="X29" s="22" t="s">
        <v>23</v>
      </c>
    </row>
    <row r="30" spans="2:24" ht="12.75" customHeight="1" x14ac:dyDescent="0.35">
      <c r="B30" s="13">
        <f>IF(ISBLANK('[1]H8 Sch 8 CCA Hist'!C32), "", '[1]H8 Sch 8 CCA Hist'!C32)</f>
        <v>45</v>
      </c>
      <c r="C30" s="14" t="str">
        <f>IF(ISBLANK('[1]H8 Sch 8 CCA Hist'!D32), "", '[1]H8 Sch 8 CCA Hist'!D32)</f>
        <v>Computers &amp; System Software (acq'd post Mar 22/04 and pre Mar 19/07)</v>
      </c>
      <c r="D30" s="15" t="s">
        <v>22</v>
      </c>
      <c r="E30" s="16">
        <f>IF(ISBLANK('[1]H8 Sch 8 CCA Hist'!E32),0, '[1]H8 Sch 8 CCA Hist'!G32)</f>
        <v>375</v>
      </c>
      <c r="F30" s="23"/>
      <c r="G30" s="23"/>
      <c r="H30" s="17"/>
      <c r="I30" s="17"/>
      <c r="J30" s="17"/>
      <c r="K30" s="17"/>
      <c r="L30" s="18">
        <f t="shared" si="0"/>
        <v>375</v>
      </c>
      <c r="M30" s="18">
        <f t="shared" si="1"/>
        <v>0</v>
      </c>
      <c r="N30" s="18">
        <f t="shared" si="2"/>
        <v>0</v>
      </c>
      <c r="O30" s="19"/>
      <c r="P30" s="18">
        <f t="shared" si="3"/>
        <v>0</v>
      </c>
      <c r="Q30" s="18">
        <f t="shared" si="4"/>
        <v>0</v>
      </c>
      <c r="R30" s="20">
        <v>0.45</v>
      </c>
      <c r="S30" s="21"/>
      <c r="T30" s="21"/>
      <c r="U30" s="18">
        <f t="shared" si="7"/>
        <v>168.75</v>
      </c>
      <c r="V30" s="18"/>
      <c r="W30" s="18">
        <f t="shared" si="6"/>
        <v>206.25</v>
      </c>
      <c r="X30" s="22" t="s">
        <v>23</v>
      </c>
    </row>
    <row r="31" spans="2:24" ht="12.75" customHeight="1" x14ac:dyDescent="0.35">
      <c r="B31" s="13">
        <f>IF(ISBLANK('[1]H8 Sch 8 CCA Hist'!C33), "", '[1]H8 Sch 8 CCA Hist'!C33)</f>
        <v>46</v>
      </c>
      <c r="C31" s="14" t="str">
        <f>IF(ISBLANK('[1]H8 Sch 8 CCA Hist'!D33), "", '[1]H8 Sch 8 CCA Hist'!D33)</f>
        <v>Data Network Infrastructure Equipment (acq'd post Mar 22/04)</v>
      </c>
      <c r="D31" s="15" t="s">
        <v>22</v>
      </c>
      <c r="E31" s="16">
        <f>IF(ISBLANK('[1]H8 Sch 8 CCA Hist'!E33),0, '[1]H8 Sch 8 CCA Hist'!G33)</f>
        <v>0</v>
      </c>
      <c r="F31" s="17"/>
      <c r="G31" s="17"/>
      <c r="H31" s="17"/>
      <c r="I31" s="17"/>
      <c r="J31" s="17"/>
      <c r="K31" s="17"/>
      <c r="L31" s="18">
        <f t="shared" si="0"/>
        <v>0</v>
      </c>
      <c r="M31" s="18">
        <f t="shared" si="1"/>
        <v>0</v>
      </c>
      <c r="N31" s="18">
        <f t="shared" si="2"/>
        <v>0</v>
      </c>
      <c r="O31" s="19">
        <v>0.5</v>
      </c>
      <c r="P31" s="18">
        <f t="shared" si="3"/>
        <v>0</v>
      </c>
      <c r="Q31" s="18">
        <f t="shared" si="4"/>
        <v>0</v>
      </c>
      <c r="R31" s="20">
        <v>0.3</v>
      </c>
      <c r="S31" s="21"/>
      <c r="T31" s="21"/>
      <c r="U31" s="18">
        <f t="shared" si="7"/>
        <v>0</v>
      </c>
      <c r="V31" s="18"/>
      <c r="W31" s="18">
        <f t="shared" si="6"/>
        <v>0</v>
      </c>
      <c r="X31" s="22" t="s">
        <v>23</v>
      </c>
    </row>
    <row r="32" spans="2:24" ht="12.75" customHeight="1" x14ac:dyDescent="0.35">
      <c r="B32" s="13">
        <f>IF(ISBLANK('[1]H8 Sch 8 CCA Hist'!C34), "", '[1]H8 Sch 8 CCA Hist'!C34)</f>
        <v>47</v>
      </c>
      <c r="C32" s="14" t="str">
        <f>IF(ISBLANK('[1]H8 Sch 8 CCA Hist'!D34), "", '[1]H8 Sch 8 CCA Hist'!D34)</f>
        <v>Distribution System (acq'd post Feb 22/05)</v>
      </c>
      <c r="D32" s="15" t="s">
        <v>22</v>
      </c>
      <c r="E32" s="16">
        <f>IF(ISBLANK('[1]H8 Sch 8 CCA Hist'!E34),0, '[1]H8 Sch 8 CCA Hist'!G34)</f>
        <v>72078405</v>
      </c>
      <c r="F32" s="17">
        <v>11599000</v>
      </c>
      <c r="G32" s="17">
        <f>+F32</f>
        <v>11599000</v>
      </c>
      <c r="H32" s="17"/>
      <c r="I32" s="17"/>
      <c r="J32" s="17"/>
      <c r="K32" s="17"/>
      <c r="L32" s="18">
        <f t="shared" si="0"/>
        <v>83677405</v>
      </c>
      <c r="M32" s="18">
        <f t="shared" si="1"/>
        <v>0</v>
      </c>
      <c r="N32" s="18">
        <f t="shared" si="2"/>
        <v>11599000</v>
      </c>
      <c r="O32" s="19">
        <v>0.5</v>
      </c>
      <c r="P32" s="18">
        <f t="shared" si="3"/>
        <v>5799500</v>
      </c>
      <c r="Q32" s="18">
        <f t="shared" si="4"/>
        <v>0</v>
      </c>
      <c r="R32" s="20">
        <v>0.08</v>
      </c>
      <c r="S32" s="21"/>
      <c r="T32" s="21"/>
      <c r="U32" s="18">
        <f t="shared" si="7"/>
        <v>7158152.4000000004</v>
      </c>
      <c r="V32" s="18"/>
      <c r="W32" s="18">
        <f t="shared" si="6"/>
        <v>76519252.599999994</v>
      </c>
      <c r="X32" s="22" t="s">
        <v>23</v>
      </c>
    </row>
    <row r="33" spans="2:24" ht="12.75" customHeight="1" x14ac:dyDescent="0.35">
      <c r="B33" s="13">
        <f>IF(ISBLANK('[1]H8 Sch 8 CCA Hist'!C35), "", '[1]H8 Sch 8 CCA Hist'!C35)</f>
        <v>50</v>
      </c>
      <c r="C33" s="14" t="str">
        <f>IF(ISBLANK('[1]H8 Sch 8 CCA Hist'!D35), "", '[1]H8 Sch 8 CCA Hist'!D35)</f>
        <v>General Purpose Computer Hardware &amp; Software (acq'd post Mar 18/07)</v>
      </c>
      <c r="D33" s="15" t="s">
        <v>22</v>
      </c>
      <c r="E33" s="16">
        <f>IF(ISBLANK('[1]H8 Sch 8 CCA Hist'!E35),0, '[1]H8 Sch 8 CCA Hist'!G35)</f>
        <v>1541199</v>
      </c>
      <c r="F33" s="17">
        <v>849000</v>
      </c>
      <c r="G33" s="17">
        <f>+F33</f>
        <v>849000</v>
      </c>
      <c r="H33" s="17"/>
      <c r="I33" s="17"/>
      <c r="J33" s="17"/>
      <c r="K33" s="17"/>
      <c r="L33" s="18">
        <f t="shared" si="0"/>
        <v>2390199</v>
      </c>
      <c r="M33" s="18">
        <f t="shared" si="1"/>
        <v>0</v>
      </c>
      <c r="N33" s="18">
        <f t="shared" si="2"/>
        <v>849000</v>
      </c>
      <c r="O33" s="19">
        <v>0.5</v>
      </c>
      <c r="P33" s="18">
        <f t="shared" si="3"/>
        <v>424500</v>
      </c>
      <c r="Q33" s="18">
        <f t="shared" si="4"/>
        <v>0</v>
      </c>
      <c r="R33" s="20">
        <v>0.55000000000000004</v>
      </c>
      <c r="S33" s="21"/>
      <c r="T33" s="21"/>
      <c r="U33" s="18">
        <f t="shared" si="7"/>
        <v>1548084.4500000002</v>
      </c>
      <c r="V33" s="18"/>
      <c r="W33" s="18">
        <f t="shared" si="6"/>
        <v>842114.54999999981</v>
      </c>
      <c r="X33" s="22" t="s">
        <v>23</v>
      </c>
    </row>
    <row r="34" spans="2:24" ht="12.75" customHeight="1" x14ac:dyDescent="0.35">
      <c r="B34" s="13">
        <f>IF(ISBLANK('[1]H8 Sch 8 CCA Hist'!C36), "", '[1]H8 Sch 8 CCA Hist'!C36)</f>
        <v>95</v>
      </c>
      <c r="C34" s="14" t="str">
        <f>IF(ISBLANK('[1]H8 Sch 8 CCA Hist'!D36), "", '[1]H8 Sch 8 CCA Hist'!D36)</f>
        <v>CWIP</v>
      </c>
      <c r="D34" s="15" t="s">
        <v>22</v>
      </c>
      <c r="E34" s="16">
        <f>IF(ISBLANK('[1]H8 Sch 8 CCA Hist'!E36),0, '[1]H8 Sch 8 CCA Hist'!G36)</f>
        <v>0</v>
      </c>
      <c r="F34" s="17"/>
      <c r="G34" s="17"/>
      <c r="H34" s="17"/>
      <c r="I34" s="17"/>
      <c r="J34" s="17"/>
      <c r="K34" s="17"/>
      <c r="L34" s="18">
        <f t="shared" si="0"/>
        <v>0</v>
      </c>
      <c r="M34" s="18">
        <f t="shared" si="1"/>
        <v>0</v>
      </c>
      <c r="N34" s="18">
        <f t="shared" si="2"/>
        <v>0</v>
      </c>
      <c r="O34" s="19">
        <v>0</v>
      </c>
      <c r="P34" s="18">
        <f t="shared" si="3"/>
        <v>0</v>
      </c>
      <c r="Q34" s="18">
        <f t="shared" si="4"/>
        <v>0</v>
      </c>
      <c r="R34" s="20">
        <v>0</v>
      </c>
      <c r="S34" s="21"/>
      <c r="T34" s="21"/>
      <c r="U34" s="18">
        <f t="shared" si="7"/>
        <v>0</v>
      </c>
      <c r="V34" s="18"/>
      <c r="W34" s="18">
        <f t="shared" si="6"/>
        <v>0</v>
      </c>
      <c r="X34" s="22" t="s">
        <v>23</v>
      </c>
    </row>
    <row r="35" spans="2:24" ht="12.75" customHeight="1" x14ac:dyDescent="0.35">
      <c r="B35" s="27" t="str">
        <f>IF(ISBLANK('[1]H8 Sch 8 CCA Hist'!C37), "", '[1]H8 Sch 8 CCA Hist'!C37)</f>
        <v/>
      </c>
      <c r="C35" s="28" t="str">
        <f>IF(ISBLANK('[1]H8 Sch 8 CCA Hist'!D37), "", '[1]H8 Sch 8 CCA Hist'!D37)</f>
        <v/>
      </c>
      <c r="D35" s="15" t="s">
        <v>22</v>
      </c>
      <c r="E35" s="16">
        <f>IF(ISBLANK('[1]H8 Sch 8 CCA Hist'!E37),0, '[1]H8 Sch 8 CCA Hist'!G37)</f>
        <v>0</v>
      </c>
      <c r="F35" s="17"/>
      <c r="G35" s="17"/>
      <c r="H35" s="17"/>
      <c r="I35" s="17"/>
      <c r="J35" s="17"/>
      <c r="K35" s="17"/>
      <c r="L35" s="18">
        <f t="shared" si="0"/>
        <v>0</v>
      </c>
      <c r="M35" s="18">
        <f t="shared" si="1"/>
        <v>0</v>
      </c>
      <c r="N35" s="18">
        <f t="shared" si="2"/>
        <v>0</v>
      </c>
      <c r="O35" s="19"/>
      <c r="P35" s="26">
        <f t="shared" si="3"/>
        <v>0</v>
      </c>
      <c r="Q35" s="18">
        <f t="shared" si="4"/>
        <v>0</v>
      </c>
      <c r="R35" s="29"/>
      <c r="S35" s="21"/>
      <c r="T35" s="21"/>
      <c r="U35" s="17"/>
      <c r="V35" s="18"/>
      <c r="W35" s="18">
        <f t="shared" si="6"/>
        <v>0</v>
      </c>
      <c r="X35" s="22" t="s">
        <v>23</v>
      </c>
    </row>
    <row r="36" spans="2:24" ht="12.75" customHeight="1" x14ac:dyDescent="0.35">
      <c r="B36" s="27" t="str">
        <f>IF(ISBLANK('[1]H8 Sch 8 CCA Hist'!C38), "", '[1]H8 Sch 8 CCA Hist'!C38)</f>
        <v/>
      </c>
      <c r="C36" s="28" t="str">
        <f>IF(ISBLANK('[1]H8 Sch 8 CCA Hist'!D38), "", '[1]H8 Sch 8 CCA Hist'!D38)</f>
        <v/>
      </c>
      <c r="D36" s="15" t="s">
        <v>22</v>
      </c>
      <c r="E36" s="16">
        <f>IF(ISBLANK('[1]H8 Sch 8 CCA Hist'!E38),0, '[1]H8 Sch 8 CCA Hist'!G38)</f>
        <v>0</v>
      </c>
      <c r="F36" s="17"/>
      <c r="G36" s="17"/>
      <c r="H36" s="17"/>
      <c r="I36" s="17"/>
      <c r="J36" s="17"/>
      <c r="K36" s="17"/>
      <c r="L36" s="18">
        <f t="shared" si="0"/>
        <v>0</v>
      </c>
      <c r="M36" s="18">
        <f t="shared" si="1"/>
        <v>0</v>
      </c>
      <c r="N36" s="18">
        <f t="shared" si="2"/>
        <v>0</v>
      </c>
      <c r="O36" s="19"/>
      <c r="P36" s="26">
        <f t="shared" si="3"/>
        <v>0</v>
      </c>
      <c r="Q36" s="18">
        <f t="shared" si="4"/>
        <v>0</v>
      </c>
      <c r="R36" s="29"/>
      <c r="S36" s="21"/>
      <c r="T36" s="21"/>
      <c r="U36" s="17"/>
      <c r="V36" s="18"/>
      <c r="W36" s="18">
        <f t="shared" si="6"/>
        <v>0</v>
      </c>
      <c r="X36" s="22" t="s">
        <v>23</v>
      </c>
    </row>
    <row r="37" spans="2:24" ht="12.75" customHeight="1" x14ac:dyDescent="0.35">
      <c r="B37" s="27" t="str">
        <f>IF(ISBLANK('[1]H8 Sch 8 CCA Hist'!C39), "", '[1]H8 Sch 8 CCA Hist'!C39)</f>
        <v/>
      </c>
      <c r="C37" s="28" t="str">
        <f>IF(ISBLANK('[1]H8 Sch 8 CCA Hist'!D39), "", '[1]H8 Sch 8 CCA Hist'!D39)</f>
        <v/>
      </c>
      <c r="D37" s="15" t="s">
        <v>22</v>
      </c>
      <c r="E37" s="16">
        <f>IF(ISBLANK('[1]H8 Sch 8 CCA Hist'!E39),0, '[1]H8 Sch 8 CCA Hist'!G39)</f>
        <v>0</v>
      </c>
      <c r="F37" s="17"/>
      <c r="G37" s="17"/>
      <c r="H37" s="17"/>
      <c r="I37" s="17"/>
      <c r="J37" s="17"/>
      <c r="K37" s="17"/>
      <c r="L37" s="18">
        <f t="shared" si="0"/>
        <v>0</v>
      </c>
      <c r="M37" s="18">
        <f t="shared" si="1"/>
        <v>0</v>
      </c>
      <c r="N37" s="18">
        <f t="shared" si="2"/>
        <v>0</v>
      </c>
      <c r="O37" s="19"/>
      <c r="P37" s="26">
        <f t="shared" si="3"/>
        <v>0</v>
      </c>
      <c r="Q37" s="18">
        <f t="shared" si="4"/>
        <v>0</v>
      </c>
      <c r="R37" s="29"/>
      <c r="S37" s="21"/>
      <c r="T37" s="21"/>
      <c r="U37" s="17"/>
      <c r="V37" s="18"/>
      <c r="W37" s="18">
        <f t="shared" si="6"/>
        <v>0</v>
      </c>
      <c r="X37" s="22" t="s">
        <v>23</v>
      </c>
    </row>
    <row r="38" spans="2:24" ht="12.75" customHeight="1" x14ac:dyDescent="0.35">
      <c r="B38" s="27" t="str">
        <f>IF(ISBLANK('[1]H8 Sch 8 CCA Hist'!C40), "", '[1]H8 Sch 8 CCA Hist'!C40)</f>
        <v/>
      </c>
      <c r="C38" s="28" t="str">
        <f>IF(ISBLANK('[1]H8 Sch 8 CCA Hist'!D40), "", '[1]H8 Sch 8 CCA Hist'!D40)</f>
        <v/>
      </c>
      <c r="D38" s="15" t="s">
        <v>22</v>
      </c>
      <c r="E38" s="16">
        <f>IF(ISBLANK('[1]H8 Sch 8 CCA Hist'!E40),0, '[1]H8 Sch 8 CCA Hist'!G40)</f>
        <v>0</v>
      </c>
      <c r="F38" s="17"/>
      <c r="G38" s="17"/>
      <c r="H38" s="17"/>
      <c r="I38" s="17"/>
      <c r="J38" s="17"/>
      <c r="K38" s="17"/>
      <c r="L38" s="18">
        <f t="shared" si="0"/>
        <v>0</v>
      </c>
      <c r="M38" s="18">
        <f t="shared" si="1"/>
        <v>0</v>
      </c>
      <c r="N38" s="18">
        <f t="shared" si="2"/>
        <v>0</v>
      </c>
      <c r="O38" s="19"/>
      <c r="P38" s="26">
        <f t="shared" si="3"/>
        <v>0</v>
      </c>
      <c r="Q38" s="18">
        <f t="shared" si="4"/>
        <v>0</v>
      </c>
      <c r="R38" s="29"/>
      <c r="S38" s="21"/>
      <c r="T38" s="21"/>
      <c r="U38" s="17"/>
      <c r="V38" s="18"/>
      <c r="W38" s="18">
        <f t="shared" si="6"/>
        <v>0</v>
      </c>
      <c r="X38" s="22" t="s">
        <v>23</v>
      </c>
    </row>
    <row r="39" spans="2:24" ht="12.75" customHeight="1" x14ac:dyDescent="0.35">
      <c r="B39" s="27" t="str">
        <f>IF(ISBLANK('[1]H8 Sch 8 CCA Hist'!C41), "", '[1]H8 Sch 8 CCA Hist'!C41)</f>
        <v/>
      </c>
      <c r="C39" s="28" t="str">
        <f>IF(ISBLANK('[1]H8 Sch 8 CCA Hist'!D41), "", '[1]H8 Sch 8 CCA Hist'!D41)</f>
        <v/>
      </c>
      <c r="D39" s="15" t="s">
        <v>22</v>
      </c>
      <c r="E39" s="16">
        <f>IF(ISBLANK('[1]H8 Sch 8 CCA Hist'!E41),0, '[1]H8 Sch 8 CCA Hist'!G41)</f>
        <v>0</v>
      </c>
      <c r="F39" s="17"/>
      <c r="G39" s="17"/>
      <c r="H39" s="17"/>
      <c r="I39" s="17"/>
      <c r="J39" s="17"/>
      <c r="K39" s="17"/>
      <c r="L39" s="18">
        <f t="shared" si="0"/>
        <v>0</v>
      </c>
      <c r="M39" s="18">
        <f t="shared" si="1"/>
        <v>0</v>
      </c>
      <c r="N39" s="18">
        <f t="shared" si="2"/>
        <v>0</v>
      </c>
      <c r="O39" s="19"/>
      <c r="P39" s="26">
        <f t="shared" si="3"/>
        <v>0</v>
      </c>
      <c r="Q39" s="18">
        <f t="shared" si="4"/>
        <v>0</v>
      </c>
      <c r="R39" s="29"/>
      <c r="S39" s="21"/>
      <c r="T39" s="21"/>
      <c r="U39" s="17"/>
      <c r="V39" s="18"/>
      <c r="W39" s="18">
        <f t="shared" si="6"/>
        <v>0</v>
      </c>
      <c r="X39" s="22" t="s">
        <v>23</v>
      </c>
    </row>
    <row r="40" spans="2:24" ht="12.75" customHeight="1" x14ac:dyDescent="0.35">
      <c r="B40" s="27" t="str">
        <f>IF(ISBLANK('[1]H8 Sch 8 CCA Hist'!C42), "", '[1]H8 Sch 8 CCA Hist'!C42)</f>
        <v/>
      </c>
      <c r="C40" s="28" t="str">
        <f>IF(ISBLANK('[1]H8 Sch 8 CCA Hist'!D42), "", '[1]H8 Sch 8 CCA Hist'!D42)</f>
        <v/>
      </c>
      <c r="D40" s="15" t="s">
        <v>22</v>
      </c>
      <c r="E40" s="16">
        <f>IF(ISBLANK('[1]H8 Sch 8 CCA Hist'!E42),0, '[1]H8 Sch 8 CCA Hist'!G42)</f>
        <v>0</v>
      </c>
      <c r="F40" s="17"/>
      <c r="G40" s="17"/>
      <c r="H40" s="17"/>
      <c r="I40" s="17"/>
      <c r="J40" s="17"/>
      <c r="K40" s="17"/>
      <c r="L40" s="18">
        <f t="shared" si="0"/>
        <v>0</v>
      </c>
      <c r="M40" s="18">
        <f t="shared" si="1"/>
        <v>0</v>
      </c>
      <c r="N40" s="18">
        <f t="shared" si="2"/>
        <v>0</v>
      </c>
      <c r="O40" s="19"/>
      <c r="P40" s="26">
        <f t="shared" si="3"/>
        <v>0</v>
      </c>
      <c r="Q40" s="18">
        <f t="shared" si="4"/>
        <v>0</v>
      </c>
      <c r="R40" s="29"/>
      <c r="S40" s="21"/>
      <c r="T40" s="21"/>
      <c r="U40" s="17"/>
      <c r="V40" s="18"/>
      <c r="W40" s="18">
        <f t="shared" si="6"/>
        <v>0</v>
      </c>
      <c r="X40" s="22" t="s">
        <v>23</v>
      </c>
    </row>
    <row r="41" spans="2:24" ht="12.75" customHeight="1" x14ac:dyDescent="0.35">
      <c r="B41" s="27" t="str">
        <f>IF(ISBLANK('[1]H8 Sch 8 CCA Hist'!C43), "", '[1]H8 Sch 8 CCA Hist'!C43)</f>
        <v/>
      </c>
      <c r="C41" s="28" t="str">
        <f>IF(ISBLANK('[1]H8 Sch 8 CCA Hist'!D43), "", '[1]H8 Sch 8 CCA Hist'!D43)</f>
        <v/>
      </c>
      <c r="D41" s="15" t="s">
        <v>22</v>
      </c>
      <c r="E41" s="16">
        <f>IF(ISBLANK('[1]H8 Sch 8 CCA Hist'!E43),0, '[1]H8 Sch 8 CCA Hist'!G43)</f>
        <v>0</v>
      </c>
      <c r="F41" s="17"/>
      <c r="G41" s="17"/>
      <c r="H41" s="17"/>
      <c r="I41" s="17"/>
      <c r="J41" s="17"/>
      <c r="K41" s="17"/>
      <c r="L41" s="18">
        <f t="shared" si="0"/>
        <v>0</v>
      </c>
      <c r="M41" s="18">
        <f t="shared" si="1"/>
        <v>0</v>
      </c>
      <c r="N41" s="18">
        <f t="shared" si="2"/>
        <v>0</v>
      </c>
      <c r="O41" s="19"/>
      <c r="P41" s="26">
        <f t="shared" si="3"/>
        <v>0</v>
      </c>
      <c r="Q41" s="18">
        <f t="shared" si="4"/>
        <v>0</v>
      </c>
      <c r="R41" s="29"/>
      <c r="S41" s="21"/>
      <c r="T41" s="21"/>
      <c r="U41" s="17"/>
      <c r="V41" s="18"/>
      <c r="W41" s="18">
        <f t="shared" si="6"/>
        <v>0</v>
      </c>
      <c r="X41" s="22" t="s">
        <v>23</v>
      </c>
    </row>
    <row r="42" spans="2:24" ht="12.75" customHeight="1" thickBot="1" x14ac:dyDescent="0.4">
      <c r="B42" s="27" t="str">
        <f>IF(ISBLANK('[1]H8 Sch 8 CCA Hist'!C44), "", '[1]H8 Sch 8 CCA Hist'!C44)</f>
        <v/>
      </c>
      <c r="C42" s="28" t="str">
        <f>IF(ISBLANK('[1]H8 Sch 8 CCA Hist'!D44), "", '[1]H8 Sch 8 CCA Hist'!D44)</f>
        <v/>
      </c>
      <c r="D42" s="15" t="s">
        <v>22</v>
      </c>
      <c r="E42" s="16">
        <f>IF(ISBLANK('[1]H8 Sch 8 CCA Hist'!E44),0, '[1]H8 Sch 8 CCA Hist'!G44)</f>
        <v>0</v>
      </c>
      <c r="F42" s="17"/>
      <c r="G42" s="17"/>
      <c r="H42" s="17"/>
      <c r="I42" s="17"/>
      <c r="J42" s="17"/>
      <c r="K42" s="17"/>
      <c r="L42" s="18">
        <f>IFERROR(E42+F42+H42-K42,"")</f>
        <v>0</v>
      </c>
      <c r="M42" s="18">
        <f t="shared" si="1"/>
        <v>0</v>
      </c>
      <c r="N42" s="18">
        <f t="shared" si="2"/>
        <v>0</v>
      </c>
      <c r="O42" s="19"/>
      <c r="P42" s="26">
        <f t="shared" si="3"/>
        <v>0</v>
      </c>
      <c r="Q42" s="18">
        <f t="shared" si="4"/>
        <v>0</v>
      </c>
      <c r="R42" s="29"/>
      <c r="S42" s="21"/>
      <c r="T42" s="21"/>
      <c r="U42" s="17"/>
      <c r="V42" s="18"/>
      <c r="W42" s="18">
        <f t="shared" si="6"/>
        <v>0</v>
      </c>
      <c r="X42" s="22" t="s">
        <v>23</v>
      </c>
    </row>
    <row r="43" spans="2:24" ht="12.75" customHeight="1" thickBot="1" x14ac:dyDescent="0.4">
      <c r="B43" s="30"/>
      <c r="C43" s="31" t="s">
        <v>31</v>
      </c>
      <c r="D43" s="32"/>
      <c r="E43" s="33">
        <f>SUM(E10:E42)</f>
        <v>195355577</v>
      </c>
      <c r="F43" s="33">
        <f>SUM(F10:F42)</f>
        <v>17943213</v>
      </c>
      <c r="G43" s="33">
        <f t="shared" ref="G43:Q43" si="8">SUM(G10:G42)</f>
        <v>17943213</v>
      </c>
      <c r="H43" s="33">
        <f t="shared" si="8"/>
        <v>0</v>
      </c>
      <c r="I43" s="33">
        <f t="shared" si="8"/>
        <v>0</v>
      </c>
      <c r="J43" s="33">
        <f t="shared" si="8"/>
        <v>0</v>
      </c>
      <c r="K43" s="33">
        <f t="shared" si="8"/>
        <v>0</v>
      </c>
      <c r="L43" s="33">
        <f t="shared" si="8"/>
        <v>213298790</v>
      </c>
      <c r="M43" s="33">
        <f t="shared" si="8"/>
        <v>0</v>
      </c>
      <c r="N43" s="33">
        <f t="shared" si="8"/>
        <v>17943213</v>
      </c>
      <c r="O43" s="33"/>
      <c r="P43" s="33">
        <f t="shared" si="8"/>
        <v>8550843</v>
      </c>
      <c r="Q43" s="33">
        <f t="shared" si="8"/>
        <v>0</v>
      </c>
      <c r="R43" s="34"/>
      <c r="S43" s="35">
        <f>SUM(S10:S42)</f>
        <v>0</v>
      </c>
      <c r="T43" s="35">
        <f>SUM(T10:T42)</f>
        <v>0</v>
      </c>
      <c r="U43" s="48">
        <f>SUM(U10:U42)</f>
        <v>16698560.859999999</v>
      </c>
      <c r="V43" s="36" t="s">
        <v>32</v>
      </c>
      <c r="W43" s="37">
        <f>SUM(W10:W42)</f>
        <v>196600229.14000005</v>
      </c>
      <c r="X43" s="38"/>
    </row>
    <row r="44" spans="2:24" x14ac:dyDescent="0.35">
      <c r="B44" s="38"/>
      <c r="C44" s="38"/>
      <c r="D44" s="39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spans="2:24" ht="15" customHeight="1" x14ac:dyDescent="0.35">
      <c r="B45" s="40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2:24" ht="15" customHeight="1" x14ac:dyDescent="0.35">
      <c r="B46" s="41" t="s">
        <v>34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2:24" ht="15" customHeight="1" x14ac:dyDescent="0.35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</row>
    <row r="48" spans="2:24" ht="31.5" customHeight="1" x14ac:dyDescent="0.35">
      <c r="B48" s="42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  <row r="49" spans="2:24" ht="15" customHeight="1" x14ac:dyDescent="0.3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2:24" ht="15" customHeight="1" x14ac:dyDescent="0.35">
      <c r="B50" s="42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2:24" ht="15" customHeight="1" x14ac:dyDescent="0.35">
      <c r="B51" s="42"/>
      <c r="C51" s="46"/>
      <c r="D51" s="47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2:24" ht="15" customHeight="1" x14ac:dyDescent="0.35">
      <c r="B52" s="42"/>
      <c r="C52" s="46"/>
      <c r="D52" s="47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2:24" ht="15" customHeight="1" x14ac:dyDescent="0.35">
      <c r="B53" s="42"/>
      <c r="C53" s="46"/>
      <c r="D53" s="47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2:24" ht="15" customHeight="1" x14ac:dyDescent="0.35">
      <c r="B54" s="42"/>
      <c r="C54" s="46"/>
      <c r="D54" s="47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2:24" ht="15" customHeight="1" x14ac:dyDescent="0.35">
      <c r="B55" s="42"/>
      <c r="C55" s="46"/>
      <c r="D55" s="47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2:24" ht="15" customHeight="1" x14ac:dyDescent="0.35"/>
    <row r="57" spans="2:24" ht="15" customHeight="1" x14ac:dyDescent="0.35"/>
    <row r="58" spans="2:24" ht="15" customHeight="1" x14ac:dyDescent="0.35"/>
    <row r="59" spans="2:24" ht="15" customHeight="1" x14ac:dyDescent="0.35"/>
    <row r="60" spans="2:24" ht="15" customHeight="1" x14ac:dyDescent="0.35"/>
    <row r="61" spans="2:24" ht="15" customHeight="1" x14ac:dyDescent="0.35"/>
    <row r="62" spans="2:24" ht="15" customHeight="1" x14ac:dyDescent="0.35"/>
    <row r="63" spans="2:24" ht="15" customHeight="1" x14ac:dyDescent="0.35"/>
    <row r="64" spans="2:24" ht="15" customHeight="1" x14ac:dyDescent="0.35"/>
    <row r="65" s="4" customFormat="1" ht="15" customHeight="1" x14ac:dyDescent="0.35"/>
    <row r="66" s="4" customFormat="1" ht="15" customHeight="1" x14ac:dyDescent="0.35"/>
  </sheetData>
  <mergeCells count="9">
    <mergeCell ref="C47:X47"/>
    <mergeCell ref="C48:X48"/>
    <mergeCell ref="C49:X49"/>
    <mergeCell ref="B1:E1"/>
    <mergeCell ref="B2:Q2"/>
    <mergeCell ref="B3:Q3"/>
    <mergeCell ref="B4:Q4"/>
    <mergeCell ref="B45:X45"/>
    <mergeCell ref="B46:X46"/>
  </mergeCells>
  <conditionalFormatting sqref="F11:G11 R24:R25 F25:G29 R34:R42 T35:T42 F15:G23 F31:G42">
    <cfRule type="expression" dxfId="29" priority="14" stopIfTrue="1">
      <formula>ISBLANK(F11)</formula>
    </cfRule>
  </conditionalFormatting>
  <conditionalFormatting sqref="B24:B25 B10:E10 B15:C18 B23:C23 C19:C22 B11:C12 E11:E42 B26:C42">
    <cfRule type="expression" dxfId="28" priority="15" stopIfTrue="1">
      <formula>LEN(B10)&gt;0</formula>
    </cfRule>
  </conditionalFormatting>
  <conditionalFormatting sqref="C24:C25">
    <cfRule type="expression" dxfId="27" priority="13" stopIfTrue="1">
      <formula>LEN(C24)&gt;0</formula>
    </cfRule>
  </conditionalFormatting>
  <conditionalFormatting sqref="F24:G24">
    <cfRule type="expression" dxfId="26" priority="12" stopIfTrue="1">
      <formula>LEN(F24)&gt;0</formula>
    </cfRule>
  </conditionalFormatting>
  <conditionalFormatting sqref="B13:C13">
    <cfRule type="expression" dxfId="25" priority="11" stopIfTrue="1">
      <formula>LEN(B13)&gt;0</formula>
    </cfRule>
  </conditionalFormatting>
  <conditionalFormatting sqref="F13:G13">
    <cfRule type="expression" dxfId="24" priority="10" stopIfTrue="1">
      <formula>LEN(F13)&gt;0</formula>
    </cfRule>
  </conditionalFormatting>
  <conditionalFormatting sqref="F14:G14">
    <cfRule type="expression" dxfId="23" priority="8" stopIfTrue="1">
      <formula>ISBLANK(F14)</formula>
    </cfRule>
  </conditionalFormatting>
  <conditionalFormatting sqref="B14:C14">
    <cfRule type="expression" dxfId="22" priority="9" stopIfTrue="1">
      <formula>LEN(B14)&gt;0</formula>
    </cfRule>
  </conditionalFormatting>
  <conditionalFormatting sqref="F12:G12">
    <cfRule type="expression" dxfId="21" priority="7" stopIfTrue="1">
      <formula>LEN(F12)&gt;0</formula>
    </cfRule>
  </conditionalFormatting>
  <conditionalFormatting sqref="F30:G30">
    <cfRule type="expression" dxfId="20" priority="6" stopIfTrue="1">
      <formula>LEN(F30)&gt;0</formula>
    </cfRule>
  </conditionalFormatting>
  <conditionalFormatting sqref="O35:P42 H10:K42">
    <cfRule type="expression" dxfId="19" priority="5" stopIfTrue="1">
      <formula>ISBLANK(H10)</formula>
    </cfRule>
  </conditionalFormatting>
  <conditionalFormatting sqref="D11:D42">
    <cfRule type="expression" dxfId="18" priority="4" stopIfTrue="1">
      <formula>LEN(D11)&gt;0</formula>
    </cfRule>
  </conditionalFormatting>
  <conditionalFormatting sqref="F10">
    <cfRule type="expression" dxfId="17" priority="3" stopIfTrue="1">
      <formula>ISBLANK(F10)</formula>
    </cfRule>
  </conditionalFormatting>
  <conditionalFormatting sqref="G10">
    <cfRule type="expression" dxfId="16" priority="2" stopIfTrue="1">
      <formula>ISBLANK(G10)</formula>
    </cfRule>
  </conditionalFormatting>
  <conditionalFormatting sqref="S35:S42">
    <cfRule type="expression" dxfId="15" priority="1" stopIfTrue="1">
      <formula>ISBLANK(S35)</formula>
    </cfRule>
  </conditionalFormatting>
  <hyperlinks>
    <hyperlink ref="D10" location="'H8 Sch 8 CCA Hist'!A1" display="H8"/>
    <hyperlink ref="X10" location="'T8 Sch 8 CCA Test'!A1" display="T8"/>
    <hyperlink ref="V43" location="'B1 Sch 1 Taxable Income Bridge'!A1" display="B1"/>
    <hyperlink ref="B46" r:id="rId1"/>
    <hyperlink ref="D11:D42" location="'H8 Sch 8 CCA Hist'!A1" display="H8"/>
    <hyperlink ref="X11:X42" location="'T8 Sch 8 CCA Test'!A1" display="T8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opLeftCell="F7" workbookViewId="0">
      <selection activeCell="U43" sqref="U43"/>
    </sheetView>
  </sheetViews>
  <sheetFormatPr defaultColWidth="9.26953125" defaultRowHeight="14.5" x14ac:dyDescent="0.35"/>
  <cols>
    <col min="1" max="1" width="3.54296875" style="4" customWidth="1"/>
    <col min="2" max="2" width="11.54296875" style="4" customWidth="1"/>
    <col min="3" max="3" width="65.7265625" style="4" customWidth="1"/>
    <col min="4" max="4" width="10.7265625" style="7" customWidth="1"/>
    <col min="5" max="14" width="15.26953125" style="4" customWidth="1"/>
    <col min="15" max="15" width="8.26953125" style="4" customWidth="1"/>
    <col min="16" max="21" width="15.26953125" style="4" customWidth="1"/>
    <col min="22" max="22" width="5.26953125" style="4" customWidth="1"/>
    <col min="23" max="23" width="15.26953125" style="4" customWidth="1"/>
    <col min="24" max="24" width="10.54296875" style="4" customWidth="1"/>
    <col min="25" max="16384" width="9.26953125" style="4"/>
  </cols>
  <sheetData>
    <row r="1" spans="1:24" ht="23" x14ac:dyDescent="0.3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4" ht="17.5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4" ht="27.75" customHeight="1" x14ac:dyDescent="0.3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4" ht="54.7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7" spans="1:24" ht="18" x14ac:dyDescent="0.4">
      <c r="B7" s="6" t="s">
        <v>0</v>
      </c>
    </row>
    <row r="8" spans="1:24" x14ac:dyDescent="0.35">
      <c r="B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4" ht="115.5" x14ac:dyDescent="0.35">
      <c r="B9" s="9" t="s">
        <v>1</v>
      </c>
      <c r="C9" s="10" t="s">
        <v>2</v>
      </c>
      <c r="D9" s="11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/>
      <c r="W9" s="9" t="s">
        <v>21</v>
      </c>
      <c r="X9" s="12" t="s">
        <v>3</v>
      </c>
    </row>
    <row r="10" spans="1:24" ht="12.75" customHeight="1" x14ac:dyDescent="0.35">
      <c r="B10" s="13">
        <f>IF(ISBLANK('[2]H8 Sch 8 CCA Hist'!C12), "", '[2]H8 Sch 8 CCA Hist'!C12)</f>
        <v>1</v>
      </c>
      <c r="C10" s="14" t="str">
        <f>IF(ISBLANK('[2]H8 Sch 8 CCA Hist'!D12), "", '[2]H8 Sch 8 CCA Hist'!D12)</f>
        <v>Buildings, Distribution System (acq'd post 1987)</v>
      </c>
      <c r="D10" s="15" t="s">
        <v>22</v>
      </c>
      <c r="E10" s="16">
        <f>IF(ISBLANK('[2]H8 Sch 8 CCA Hist'!E12),0, '[2]H8 Sch 8 CCA Hist'!G12)</f>
        <v>97270745</v>
      </c>
      <c r="F10" s="17">
        <v>1973500</v>
      </c>
      <c r="G10" s="17"/>
      <c r="H10" s="17"/>
      <c r="I10" s="17"/>
      <c r="J10" s="17"/>
      <c r="K10" s="17"/>
      <c r="L10" s="18">
        <f>IFERROR(E10+F10+H10-K10,0)</f>
        <v>99244245</v>
      </c>
      <c r="M10" s="18">
        <f>IF((K10+I10-F10+G10-J10)&lt;0,0,(K10+I10-F10+G10-J10))</f>
        <v>0</v>
      </c>
      <c r="N10" s="18">
        <f>IF((G10-M10)&lt;0,0,(G10-M10))</f>
        <v>0</v>
      </c>
      <c r="O10" s="19">
        <v>0.5</v>
      </c>
      <c r="P10" s="18">
        <f>N10*O10</f>
        <v>0</v>
      </c>
      <c r="Q10" s="18">
        <f>IF((0.5*(F10-G10-I10+J10-K10))&lt;0,0,(0.5*(F10-G10-I10+J10-K10)))</f>
        <v>986750</v>
      </c>
      <c r="R10" s="20">
        <v>0.04</v>
      </c>
      <c r="S10" s="21"/>
      <c r="T10" s="21"/>
      <c r="U10" s="18">
        <f>IF(OR(L10&lt;0,T10&gt;0),0,(L10+P10-Q10)*R10)</f>
        <v>3930299.8000000003</v>
      </c>
      <c r="V10" s="18"/>
      <c r="W10" s="18">
        <f>IF(L10&lt;0,0,L10-T10-U10)</f>
        <v>95313945.200000003</v>
      </c>
      <c r="X10" s="22" t="s">
        <v>23</v>
      </c>
    </row>
    <row r="11" spans="1:24" ht="12.75" customHeight="1" x14ac:dyDescent="0.35">
      <c r="B11" s="13" t="str">
        <f>IF(ISBLANK('[2]H8 Sch 8 CCA Hist'!C13), "", '[2]H8 Sch 8 CCA Hist'!C13)</f>
        <v>1b</v>
      </c>
      <c r="C11" s="14" t="str">
        <f>IF(ISBLANK('[2]H8 Sch 8 CCA Hist'!D13), "", '[2]H8 Sch 8 CCA Hist'!D13)</f>
        <v>Non-Residential Buildings [Reg. 1100(1)(a.1) election]</v>
      </c>
      <c r="D11" s="15" t="s">
        <v>22</v>
      </c>
      <c r="E11" s="16">
        <f>IF(ISBLANK('[2]H8 Sch 8 CCA Hist'!E13),0, '[2]H8 Sch 8 CCA Hist'!G13)</f>
        <v>463640</v>
      </c>
      <c r="F11" s="17"/>
      <c r="G11" s="17"/>
      <c r="H11" s="17"/>
      <c r="I11" s="17"/>
      <c r="J11" s="17"/>
      <c r="K11" s="17"/>
      <c r="L11" s="18">
        <f t="shared" ref="L11:L41" si="0">IFERROR(E11+F11+H11-K11,"")</f>
        <v>463640</v>
      </c>
      <c r="M11" s="18">
        <f t="shared" ref="M11:M42" si="1">IF((K11+I11-F11+G11-J11)&lt;0,0,(K11+I11-F11+G11-J11))</f>
        <v>0</v>
      </c>
      <c r="N11" s="18">
        <f t="shared" ref="N11:N42" si="2">IF((G11-M11)&lt;0,0,(G11-M11))</f>
        <v>0</v>
      </c>
      <c r="O11" s="19">
        <v>0.5</v>
      </c>
      <c r="P11" s="18">
        <f t="shared" ref="P11:P42" si="3">N11*O11</f>
        <v>0</v>
      </c>
      <c r="Q11" s="18">
        <f t="shared" ref="Q11:Q42" si="4">IF((0.5*(F11-G11-I11+J11-K11))&lt;0,0,(0.5*(F11-G11-I11+J11-K11)))</f>
        <v>0</v>
      </c>
      <c r="R11" s="20">
        <v>0.06</v>
      </c>
      <c r="S11" s="21"/>
      <c r="T11" s="21"/>
      <c r="U11" s="18">
        <f t="shared" ref="U11:U19" si="5">IF(OR(L11&lt;0,T11&gt;0),0,(L11+P11-Q11)*R11)</f>
        <v>27818.399999999998</v>
      </c>
      <c r="V11" s="18"/>
      <c r="W11" s="18">
        <f t="shared" ref="W11:W42" si="6">IF(L11&lt;0,0,L11-T11-U11)</f>
        <v>435821.6</v>
      </c>
      <c r="X11" s="22" t="s">
        <v>23</v>
      </c>
    </row>
    <row r="12" spans="1:24" ht="12.75" customHeight="1" x14ac:dyDescent="0.35">
      <c r="B12" s="13">
        <f>IF(ISBLANK('[2]H8 Sch 8 CCA Hist'!C14), "", '[2]H8 Sch 8 CCA Hist'!C14)</f>
        <v>2</v>
      </c>
      <c r="C12" s="14" t="str">
        <f>IF(ISBLANK('[2]H8 Sch 8 CCA Hist'!D14), "", '[2]H8 Sch 8 CCA Hist'!D14)</f>
        <v>Distribution System (acq'd pre 1988)</v>
      </c>
      <c r="D12" s="15" t="s">
        <v>22</v>
      </c>
      <c r="E12" s="16">
        <f>IF(ISBLANK('[2]H8 Sch 8 CCA Hist'!E14),0, '[2]H8 Sch 8 CCA Hist'!G14)</f>
        <v>13671791</v>
      </c>
      <c r="F12" s="23"/>
      <c r="G12" s="23"/>
      <c r="H12" s="17"/>
      <c r="I12" s="17"/>
      <c r="J12" s="17"/>
      <c r="K12" s="17"/>
      <c r="L12" s="18">
        <f t="shared" si="0"/>
        <v>13671791</v>
      </c>
      <c r="M12" s="18">
        <f t="shared" si="1"/>
        <v>0</v>
      </c>
      <c r="N12" s="18">
        <f t="shared" si="2"/>
        <v>0</v>
      </c>
      <c r="O12" s="19"/>
      <c r="P12" s="18">
        <f t="shared" si="3"/>
        <v>0</v>
      </c>
      <c r="Q12" s="18">
        <f t="shared" si="4"/>
        <v>0</v>
      </c>
      <c r="R12" s="20">
        <v>0.06</v>
      </c>
      <c r="S12" s="21"/>
      <c r="T12" s="21"/>
      <c r="U12" s="18">
        <f t="shared" si="5"/>
        <v>820307.46</v>
      </c>
      <c r="V12" s="18"/>
      <c r="W12" s="18">
        <f t="shared" si="6"/>
        <v>12851483.539999999</v>
      </c>
      <c r="X12" s="22" t="s">
        <v>23</v>
      </c>
    </row>
    <row r="13" spans="1:24" ht="12.75" customHeight="1" x14ac:dyDescent="0.35">
      <c r="B13" s="13">
        <f>IF(ISBLANK('[2]H8 Sch 8 CCA Hist'!C15), "", '[2]H8 Sch 8 CCA Hist'!C15)</f>
        <v>3</v>
      </c>
      <c r="C13" s="14" t="str">
        <f>IF(ISBLANK('[2]H8 Sch 8 CCA Hist'!D15), "", '[2]H8 Sch 8 CCA Hist'!D15)</f>
        <v>Buildings (acq'd pre 1988)</v>
      </c>
      <c r="D13" s="15" t="s">
        <v>22</v>
      </c>
      <c r="E13" s="16">
        <f>IF(ISBLANK('[2]H8 Sch 8 CCA Hist'!E15),0, '[2]H8 Sch 8 CCA Hist'!G15)</f>
        <v>1119337</v>
      </c>
      <c r="F13" s="23"/>
      <c r="G13" s="23"/>
      <c r="H13" s="17"/>
      <c r="I13" s="17"/>
      <c r="J13" s="17"/>
      <c r="K13" s="17"/>
      <c r="L13" s="18">
        <f t="shared" si="0"/>
        <v>1119337</v>
      </c>
      <c r="M13" s="18">
        <f t="shared" si="1"/>
        <v>0</v>
      </c>
      <c r="N13" s="18">
        <f t="shared" si="2"/>
        <v>0</v>
      </c>
      <c r="O13" s="19"/>
      <c r="P13" s="18">
        <f t="shared" si="3"/>
        <v>0</v>
      </c>
      <c r="Q13" s="18">
        <f t="shared" si="4"/>
        <v>0</v>
      </c>
      <c r="R13" s="20">
        <v>0.05</v>
      </c>
      <c r="S13" s="21"/>
      <c r="T13" s="21"/>
      <c r="U13" s="18">
        <f t="shared" si="5"/>
        <v>55966.850000000006</v>
      </c>
      <c r="V13" s="18"/>
      <c r="W13" s="18">
        <f t="shared" si="6"/>
        <v>1063370.1499999999</v>
      </c>
      <c r="X13" s="22" t="s">
        <v>23</v>
      </c>
    </row>
    <row r="14" spans="1:24" ht="12.75" customHeight="1" x14ac:dyDescent="0.35">
      <c r="B14" s="13">
        <f>IF(ISBLANK('[2]H8 Sch 8 CCA Hist'!C16), "", '[2]H8 Sch 8 CCA Hist'!C16)</f>
        <v>6</v>
      </c>
      <c r="C14" s="14" t="str">
        <f>IF(ISBLANK('[2]H8 Sch 8 CCA Hist'!D16), "", '[2]H8 Sch 8 CCA Hist'!D16)</f>
        <v>Certain Buildings; Fences</v>
      </c>
      <c r="D14" s="15" t="s">
        <v>22</v>
      </c>
      <c r="E14" s="16">
        <f>IF(ISBLANK('[2]H8 Sch 8 CCA Hist'!E16),0, '[2]H8 Sch 8 CCA Hist'!G16)</f>
        <v>0</v>
      </c>
      <c r="F14" s="17"/>
      <c r="G14" s="17"/>
      <c r="H14" s="17"/>
      <c r="I14" s="17"/>
      <c r="J14" s="17"/>
      <c r="K14" s="17"/>
      <c r="L14" s="18">
        <f t="shared" si="0"/>
        <v>0</v>
      </c>
      <c r="M14" s="18">
        <f t="shared" si="1"/>
        <v>0</v>
      </c>
      <c r="N14" s="18">
        <f t="shared" si="2"/>
        <v>0</v>
      </c>
      <c r="O14" s="19">
        <v>0.5</v>
      </c>
      <c r="P14" s="18">
        <f t="shared" si="3"/>
        <v>0</v>
      </c>
      <c r="Q14" s="18">
        <f t="shared" si="4"/>
        <v>0</v>
      </c>
      <c r="R14" s="20">
        <v>0.1</v>
      </c>
      <c r="S14" s="21"/>
      <c r="T14" s="21"/>
      <c r="U14" s="18">
        <f t="shared" si="5"/>
        <v>0</v>
      </c>
      <c r="V14" s="18"/>
      <c r="W14" s="18">
        <f t="shared" si="6"/>
        <v>0</v>
      </c>
      <c r="X14" s="22" t="s">
        <v>23</v>
      </c>
    </row>
    <row r="15" spans="1:24" ht="12.75" customHeight="1" x14ac:dyDescent="0.35">
      <c r="B15" s="13">
        <f>IF(ISBLANK('[2]H8 Sch 8 CCA Hist'!C17), "", '[2]H8 Sch 8 CCA Hist'!C17)</f>
        <v>8</v>
      </c>
      <c r="C15" s="14" t="str">
        <f>IF(ISBLANK('[2]H8 Sch 8 CCA Hist'!D17), "", '[2]H8 Sch 8 CCA Hist'!D17)</f>
        <v>General Office Equipment, Furniture, Fixtures</v>
      </c>
      <c r="D15" s="15" t="s">
        <v>22</v>
      </c>
      <c r="E15" s="16">
        <f>IF(ISBLANK('[2]H8 Sch 8 CCA Hist'!E17),0, '[2]H8 Sch 8 CCA Hist'!G17)</f>
        <v>3128019</v>
      </c>
      <c r="F15" s="17">
        <v>2680186</v>
      </c>
      <c r="G15" s="17"/>
      <c r="H15" s="17"/>
      <c r="I15" s="17"/>
      <c r="J15" s="17"/>
      <c r="K15" s="17"/>
      <c r="L15" s="18">
        <f t="shared" si="0"/>
        <v>5808205</v>
      </c>
      <c r="M15" s="18">
        <f t="shared" si="1"/>
        <v>0</v>
      </c>
      <c r="N15" s="18">
        <f t="shared" si="2"/>
        <v>0</v>
      </c>
      <c r="O15" s="19">
        <v>0.5</v>
      </c>
      <c r="P15" s="18">
        <f t="shared" si="3"/>
        <v>0</v>
      </c>
      <c r="Q15" s="18">
        <f t="shared" si="4"/>
        <v>1340093</v>
      </c>
      <c r="R15" s="20">
        <v>0.2</v>
      </c>
      <c r="S15" s="21"/>
      <c r="T15" s="21"/>
      <c r="U15" s="18">
        <f t="shared" si="5"/>
        <v>893622.4</v>
      </c>
      <c r="V15" s="18"/>
      <c r="W15" s="18">
        <f t="shared" si="6"/>
        <v>4914582.5999999996</v>
      </c>
      <c r="X15" s="22" t="s">
        <v>23</v>
      </c>
    </row>
    <row r="16" spans="1:24" ht="12.75" customHeight="1" x14ac:dyDescent="0.35">
      <c r="B16" s="13">
        <f>IF(ISBLANK('[2]H8 Sch 8 CCA Hist'!C18), "", '[2]H8 Sch 8 CCA Hist'!C18)</f>
        <v>10</v>
      </c>
      <c r="C16" s="14" t="str">
        <f>IF(ISBLANK('[2]H8 Sch 8 CCA Hist'!D18), "", '[2]H8 Sch 8 CCA Hist'!D18)</f>
        <v>Motor Vehicles, Fleet</v>
      </c>
      <c r="D16" s="15" t="s">
        <v>22</v>
      </c>
      <c r="E16" s="16">
        <f>IF(ISBLANK('[2]H8 Sch 8 CCA Hist'!E18),0, '[2]H8 Sch 8 CCA Hist'!G18)</f>
        <v>2575437</v>
      </c>
      <c r="F16" s="17"/>
      <c r="G16" s="17"/>
      <c r="H16" s="17"/>
      <c r="I16" s="17"/>
      <c r="J16" s="17"/>
      <c r="K16" s="17"/>
      <c r="L16" s="18">
        <f t="shared" si="0"/>
        <v>2575437</v>
      </c>
      <c r="M16" s="18">
        <f t="shared" si="1"/>
        <v>0</v>
      </c>
      <c r="N16" s="18">
        <f t="shared" si="2"/>
        <v>0</v>
      </c>
      <c r="O16" s="19">
        <v>0.5</v>
      </c>
      <c r="P16" s="18">
        <f t="shared" si="3"/>
        <v>0</v>
      </c>
      <c r="Q16" s="18">
        <f t="shared" si="4"/>
        <v>0</v>
      </c>
      <c r="R16" s="20">
        <v>0.3</v>
      </c>
      <c r="S16" s="21"/>
      <c r="T16" s="21"/>
      <c r="U16" s="18">
        <f t="shared" si="5"/>
        <v>772631.1</v>
      </c>
      <c r="V16" s="18"/>
      <c r="W16" s="18">
        <f t="shared" si="6"/>
        <v>1802805.9</v>
      </c>
      <c r="X16" s="22" t="s">
        <v>23</v>
      </c>
    </row>
    <row r="17" spans="2:24" ht="12.75" customHeight="1" x14ac:dyDescent="0.35">
      <c r="B17" s="13">
        <f>IF(ISBLANK('[2]H8 Sch 8 CCA Hist'!C19), "", '[2]H8 Sch 8 CCA Hist'!C19)</f>
        <v>10.1</v>
      </c>
      <c r="C17" s="14" t="str">
        <f>IF(ISBLANK('[2]H8 Sch 8 CCA Hist'!D19), "", '[2]H8 Sch 8 CCA Hist'!D19)</f>
        <v>Certain Automobiles</v>
      </c>
      <c r="D17" s="15" t="s">
        <v>22</v>
      </c>
      <c r="E17" s="16">
        <f>IF(ISBLANK('[2]H8 Sch 8 CCA Hist'!E19),0, '[2]H8 Sch 8 CCA Hist'!G19)</f>
        <v>0</v>
      </c>
      <c r="F17" s="17"/>
      <c r="G17" s="17"/>
      <c r="H17" s="17"/>
      <c r="I17" s="17"/>
      <c r="J17" s="17"/>
      <c r="K17" s="17"/>
      <c r="L17" s="18">
        <f t="shared" si="0"/>
        <v>0</v>
      </c>
      <c r="M17" s="18">
        <f t="shared" si="1"/>
        <v>0</v>
      </c>
      <c r="N17" s="18">
        <f t="shared" si="2"/>
        <v>0</v>
      </c>
      <c r="O17" s="19">
        <v>0.5</v>
      </c>
      <c r="P17" s="18">
        <f t="shared" si="3"/>
        <v>0</v>
      </c>
      <c r="Q17" s="18">
        <f t="shared" si="4"/>
        <v>0</v>
      </c>
      <c r="R17" s="20">
        <v>0.3</v>
      </c>
      <c r="S17" s="21"/>
      <c r="T17" s="21"/>
      <c r="U17" s="18">
        <f t="shared" si="5"/>
        <v>0</v>
      </c>
      <c r="V17" s="18"/>
      <c r="W17" s="18">
        <f t="shared" si="6"/>
        <v>0</v>
      </c>
      <c r="X17" s="22" t="s">
        <v>23</v>
      </c>
    </row>
    <row r="18" spans="2:24" ht="12.75" customHeight="1" x14ac:dyDescent="0.35">
      <c r="B18" s="13">
        <f>IF(ISBLANK('[2]H8 Sch 8 CCA Hist'!C20), "", '[2]H8 Sch 8 CCA Hist'!C20)</f>
        <v>12</v>
      </c>
      <c r="C18" s="14" t="str">
        <f>IF(ISBLANK('[2]H8 Sch 8 CCA Hist'!D20), "", '[2]H8 Sch 8 CCA Hist'!D20)</f>
        <v>Computer Application Software (Non-Systems)</v>
      </c>
      <c r="D18" s="15" t="s">
        <v>22</v>
      </c>
      <c r="E18" s="16">
        <f>IF(ISBLANK('[2]H8 Sch 8 CCA Hist'!E20),0, '[2]H8 Sch 8 CCA Hist'!G20)</f>
        <v>2288</v>
      </c>
      <c r="F18" s="17">
        <v>691527</v>
      </c>
      <c r="G18" s="17"/>
      <c r="H18" s="17"/>
      <c r="I18" s="17"/>
      <c r="J18" s="17"/>
      <c r="K18" s="17"/>
      <c r="L18" s="18">
        <f t="shared" si="0"/>
        <v>693815</v>
      </c>
      <c r="M18" s="18">
        <f t="shared" si="1"/>
        <v>0</v>
      </c>
      <c r="N18" s="18">
        <f t="shared" si="2"/>
        <v>0</v>
      </c>
      <c r="O18" s="19">
        <v>0</v>
      </c>
      <c r="P18" s="18">
        <f t="shared" si="3"/>
        <v>0</v>
      </c>
      <c r="Q18" s="18">
        <f t="shared" si="4"/>
        <v>345763.5</v>
      </c>
      <c r="R18" s="20">
        <v>1</v>
      </c>
      <c r="S18" s="21"/>
      <c r="T18" s="21"/>
      <c r="U18" s="18">
        <f t="shared" si="5"/>
        <v>348051.5</v>
      </c>
      <c r="V18" s="18"/>
      <c r="W18" s="18">
        <f t="shared" si="6"/>
        <v>345763.5</v>
      </c>
      <c r="X18" s="22" t="s">
        <v>23</v>
      </c>
    </row>
    <row r="19" spans="2:24" ht="12.75" customHeight="1" x14ac:dyDescent="0.35">
      <c r="B19" s="24" t="s">
        <v>24</v>
      </c>
      <c r="C19" s="14" t="str">
        <f>IF(ISBLANK('[2]H8 Sch 8 CCA Hist'!D21), "", '[2]H8 Sch 8 CCA Hist'!D21)</f>
        <v>Lease # 1</v>
      </c>
      <c r="D19" s="15" t="s">
        <v>22</v>
      </c>
      <c r="E19" s="16">
        <f>IF(ISBLANK('[2]H8 Sch 8 CCA Hist'!E21),0, '[2]H8 Sch 8 CCA Hist'!G21)</f>
        <v>0</v>
      </c>
      <c r="F19" s="17">
        <v>150000</v>
      </c>
      <c r="G19" s="17"/>
      <c r="H19" s="17"/>
      <c r="I19" s="17"/>
      <c r="J19" s="17"/>
      <c r="K19" s="17"/>
      <c r="L19" s="18">
        <f t="shared" si="0"/>
        <v>150000</v>
      </c>
      <c r="M19" s="18">
        <f t="shared" si="1"/>
        <v>0</v>
      </c>
      <c r="N19" s="18">
        <f t="shared" si="2"/>
        <v>0</v>
      </c>
      <c r="O19" s="19">
        <v>0</v>
      </c>
      <c r="P19" s="18">
        <f t="shared" si="3"/>
        <v>0</v>
      </c>
      <c r="Q19" s="18">
        <f t="shared" si="4"/>
        <v>75000</v>
      </c>
      <c r="R19" s="25">
        <v>0.05</v>
      </c>
      <c r="S19" s="21"/>
      <c r="T19" s="21"/>
      <c r="U19" s="26">
        <f t="shared" si="5"/>
        <v>3750</v>
      </c>
      <c r="V19" s="18"/>
      <c r="W19" s="18">
        <f t="shared" si="6"/>
        <v>146250</v>
      </c>
      <c r="X19" s="22" t="s">
        <v>23</v>
      </c>
    </row>
    <row r="20" spans="2:24" ht="12.75" customHeight="1" x14ac:dyDescent="0.35">
      <c r="B20" s="24" t="s">
        <v>25</v>
      </c>
      <c r="C20" s="14" t="str">
        <f>IF(ISBLANK('[2]H8 Sch 8 CCA Hist'!D22), "", '[2]H8 Sch 8 CCA Hist'!D22)</f>
        <v>Lease # 2</v>
      </c>
      <c r="D20" s="15" t="s">
        <v>22</v>
      </c>
      <c r="E20" s="16">
        <f>IF(ISBLANK('[2]H8 Sch 8 CCA Hist'!E22),0, '[2]H8 Sch 8 CCA Hist'!G22)</f>
        <v>0</v>
      </c>
      <c r="F20" s="17"/>
      <c r="G20" s="17"/>
      <c r="H20" s="17"/>
      <c r="I20" s="17"/>
      <c r="J20" s="17"/>
      <c r="K20" s="17"/>
      <c r="L20" s="18">
        <f t="shared" si="0"/>
        <v>0</v>
      </c>
      <c r="M20" s="18">
        <f t="shared" si="1"/>
        <v>0</v>
      </c>
      <c r="N20" s="18">
        <f t="shared" si="2"/>
        <v>0</v>
      </c>
      <c r="O20" s="19">
        <v>0</v>
      </c>
      <c r="P20" s="18">
        <f t="shared" si="3"/>
        <v>0</v>
      </c>
      <c r="Q20" s="18">
        <f t="shared" si="4"/>
        <v>0</v>
      </c>
      <c r="R20" s="25" t="s">
        <v>26</v>
      </c>
      <c r="S20" s="21"/>
      <c r="T20" s="21"/>
      <c r="U20" s="17"/>
      <c r="V20" s="18"/>
      <c r="W20" s="18">
        <f t="shared" si="6"/>
        <v>0</v>
      </c>
      <c r="X20" s="22" t="s">
        <v>23</v>
      </c>
    </row>
    <row r="21" spans="2:24" ht="12.75" customHeight="1" x14ac:dyDescent="0.35">
      <c r="B21" s="24" t="s">
        <v>27</v>
      </c>
      <c r="C21" s="14" t="str">
        <f>IF(ISBLANK('[2]H8 Sch 8 CCA Hist'!D23), "", '[2]H8 Sch 8 CCA Hist'!D23)</f>
        <v>Lease # 3</v>
      </c>
      <c r="D21" s="15" t="s">
        <v>22</v>
      </c>
      <c r="E21" s="16">
        <f>IF(ISBLANK('[2]H8 Sch 8 CCA Hist'!E23),0, '[2]H8 Sch 8 CCA Hist'!G23)</f>
        <v>0</v>
      </c>
      <c r="F21" s="17"/>
      <c r="G21" s="17"/>
      <c r="H21" s="17"/>
      <c r="I21" s="17"/>
      <c r="J21" s="17"/>
      <c r="K21" s="17"/>
      <c r="L21" s="18">
        <f t="shared" si="0"/>
        <v>0</v>
      </c>
      <c r="M21" s="18">
        <f t="shared" si="1"/>
        <v>0</v>
      </c>
      <c r="N21" s="18">
        <f t="shared" si="2"/>
        <v>0</v>
      </c>
      <c r="O21" s="19">
        <v>0</v>
      </c>
      <c r="P21" s="18">
        <f t="shared" si="3"/>
        <v>0</v>
      </c>
      <c r="Q21" s="18">
        <f t="shared" si="4"/>
        <v>0</v>
      </c>
      <c r="R21" s="25" t="s">
        <v>26</v>
      </c>
      <c r="S21" s="21"/>
      <c r="T21" s="21"/>
      <c r="U21" s="17"/>
      <c r="V21" s="18"/>
      <c r="W21" s="18">
        <f t="shared" si="6"/>
        <v>0</v>
      </c>
      <c r="X21" s="22" t="s">
        <v>23</v>
      </c>
    </row>
    <row r="22" spans="2:24" ht="12.75" customHeight="1" x14ac:dyDescent="0.35">
      <c r="B22" s="24" t="s">
        <v>28</v>
      </c>
      <c r="C22" s="14" t="str">
        <f>IF(ISBLANK('[2]H8 Sch 8 CCA Hist'!D24), "", '[2]H8 Sch 8 CCA Hist'!D24)</f>
        <v>Lease # 4</v>
      </c>
      <c r="D22" s="15" t="s">
        <v>22</v>
      </c>
      <c r="E22" s="16">
        <f>IF(ISBLANK('[2]H8 Sch 8 CCA Hist'!E24),0, '[2]H8 Sch 8 CCA Hist'!G24)</f>
        <v>0</v>
      </c>
      <c r="F22" s="17"/>
      <c r="G22" s="17"/>
      <c r="H22" s="17"/>
      <c r="I22" s="17"/>
      <c r="J22" s="17"/>
      <c r="K22" s="17"/>
      <c r="L22" s="18">
        <f t="shared" si="0"/>
        <v>0</v>
      </c>
      <c r="M22" s="18">
        <f t="shared" si="1"/>
        <v>0</v>
      </c>
      <c r="N22" s="18">
        <f t="shared" si="2"/>
        <v>0</v>
      </c>
      <c r="O22" s="19">
        <v>0</v>
      </c>
      <c r="P22" s="18">
        <f t="shared" si="3"/>
        <v>0</v>
      </c>
      <c r="Q22" s="18">
        <f t="shared" si="4"/>
        <v>0</v>
      </c>
      <c r="R22" s="25" t="s">
        <v>26</v>
      </c>
      <c r="S22" s="21"/>
      <c r="T22" s="21"/>
      <c r="U22" s="17"/>
      <c r="V22" s="18"/>
      <c r="W22" s="18">
        <f t="shared" si="6"/>
        <v>0</v>
      </c>
      <c r="X22" s="22" t="s">
        <v>23</v>
      </c>
    </row>
    <row r="23" spans="2:24" ht="12.75" customHeight="1" x14ac:dyDescent="0.35">
      <c r="B23" s="13">
        <f>IF(ISBLANK('[2]H8 Sch 8 CCA Hist'!C25), "", '[2]H8 Sch 8 CCA Hist'!C25)</f>
        <v>14</v>
      </c>
      <c r="C23" s="14" t="str">
        <f>IF(ISBLANK('[2]H8 Sch 8 CCA Hist'!D25), "", '[2]H8 Sch 8 CCA Hist'!D25)</f>
        <v>Limited Period Patents, Franchises, Concessions or Licences</v>
      </c>
      <c r="D23" s="15" t="s">
        <v>22</v>
      </c>
      <c r="E23" s="16">
        <f>IF(ISBLANK('[2]H8 Sch 8 CCA Hist'!E25),0, '[2]H8 Sch 8 CCA Hist'!G25)</f>
        <v>0</v>
      </c>
      <c r="F23" s="17"/>
      <c r="G23" s="17"/>
      <c r="H23" s="17"/>
      <c r="I23" s="17"/>
      <c r="J23" s="17"/>
      <c r="K23" s="17"/>
      <c r="L23" s="18">
        <f t="shared" si="0"/>
        <v>0</v>
      </c>
      <c r="M23" s="18">
        <f t="shared" si="1"/>
        <v>0</v>
      </c>
      <c r="N23" s="18">
        <f t="shared" si="2"/>
        <v>0</v>
      </c>
      <c r="O23" s="19">
        <v>0</v>
      </c>
      <c r="P23" s="18">
        <f t="shared" si="3"/>
        <v>0</v>
      </c>
      <c r="Q23" s="18">
        <f t="shared" si="4"/>
        <v>0</v>
      </c>
      <c r="R23" s="25" t="s">
        <v>26</v>
      </c>
      <c r="S23" s="21"/>
      <c r="T23" s="21"/>
      <c r="U23" s="17"/>
      <c r="V23" s="18"/>
      <c r="W23" s="18">
        <f t="shared" si="6"/>
        <v>0</v>
      </c>
      <c r="X23" s="22" t="s">
        <v>23</v>
      </c>
    </row>
    <row r="24" spans="2:24" ht="12.75" customHeight="1" x14ac:dyDescent="0.35">
      <c r="B24" s="27">
        <v>14.1</v>
      </c>
      <c r="C24" s="28" t="s">
        <v>29</v>
      </c>
      <c r="D24" s="15" t="s">
        <v>22</v>
      </c>
      <c r="E24" s="16">
        <f>IF(ISBLANK('[2]H8 Sch 8 CCA Hist'!E26),0, '[2]H8 Sch 8 CCA Hist'!G26)</f>
        <v>0</v>
      </c>
      <c r="F24" s="23"/>
      <c r="G24" s="23"/>
      <c r="H24" s="17"/>
      <c r="I24" s="17"/>
      <c r="J24" s="17"/>
      <c r="K24" s="17"/>
      <c r="L24" s="18">
        <f t="shared" si="0"/>
        <v>0</v>
      </c>
      <c r="M24" s="18">
        <f t="shared" si="1"/>
        <v>0</v>
      </c>
      <c r="N24" s="18">
        <f t="shared" si="2"/>
        <v>0</v>
      </c>
      <c r="O24" s="19"/>
      <c r="P24" s="18">
        <f t="shared" si="3"/>
        <v>0</v>
      </c>
      <c r="Q24" s="18">
        <f t="shared" si="4"/>
        <v>0</v>
      </c>
      <c r="R24" s="20">
        <v>7.0000000000000007E-2</v>
      </c>
      <c r="S24" s="21"/>
      <c r="T24" s="21"/>
      <c r="U24" s="18">
        <f t="shared" ref="U24:U34" si="7">IF(OR(L24&lt;0,T24&gt;0),0,(L24+P24-Q24)*R24)</f>
        <v>0</v>
      </c>
      <c r="V24" s="18"/>
      <c r="W24" s="18">
        <f t="shared" si="6"/>
        <v>0</v>
      </c>
      <c r="X24" s="22" t="s">
        <v>23</v>
      </c>
    </row>
    <row r="25" spans="2:24" ht="12.75" customHeight="1" x14ac:dyDescent="0.35">
      <c r="B25" s="27">
        <v>14.1</v>
      </c>
      <c r="C25" s="28" t="s">
        <v>30</v>
      </c>
      <c r="D25" s="15" t="s">
        <v>22</v>
      </c>
      <c r="E25" s="16">
        <f>IF(ISBLANK('[2]H8 Sch 8 CCA Hist'!E27),0, '[2]H8 Sch 8 CCA Hist'!G27)</f>
        <v>3504341</v>
      </c>
      <c r="F25" s="17"/>
      <c r="G25" s="17"/>
      <c r="H25" s="17"/>
      <c r="I25" s="17"/>
      <c r="J25" s="17"/>
      <c r="K25" s="17"/>
      <c r="L25" s="18">
        <f t="shared" si="0"/>
        <v>3504341</v>
      </c>
      <c r="M25" s="18">
        <f t="shared" si="1"/>
        <v>0</v>
      </c>
      <c r="N25" s="18">
        <f t="shared" si="2"/>
        <v>0</v>
      </c>
      <c r="O25" s="19">
        <v>0.5</v>
      </c>
      <c r="P25" s="18">
        <f t="shared" si="3"/>
        <v>0</v>
      </c>
      <c r="Q25" s="18">
        <f t="shared" si="4"/>
        <v>0</v>
      </c>
      <c r="R25" s="20">
        <v>0.05</v>
      </c>
      <c r="S25" s="21"/>
      <c r="T25" s="21"/>
      <c r="U25" s="18">
        <f t="shared" si="7"/>
        <v>175217.05000000002</v>
      </c>
      <c r="V25" s="18"/>
      <c r="W25" s="18">
        <f t="shared" si="6"/>
        <v>3329123.95</v>
      </c>
      <c r="X25" s="22" t="s">
        <v>23</v>
      </c>
    </row>
    <row r="26" spans="2:24" ht="12.75" customHeight="1" x14ac:dyDescent="0.35">
      <c r="B26" s="13">
        <f>IF(ISBLANK('[2]H8 Sch 8 CCA Hist'!C28), "", '[2]H8 Sch 8 CCA Hist'!C28)</f>
        <v>17</v>
      </c>
      <c r="C26" s="14" t="str">
        <f>IF(ISBLANK('[2]H8 Sch 8 CCA Hist'!D28), "", '[2]H8 Sch 8 CCA Hist'!D28)</f>
        <v>Elec. Generation Equip. (Non-Bldng, acq'd post Feb 27/00); Roads, Lots, Storage</v>
      </c>
      <c r="D26" s="15" t="s">
        <v>22</v>
      </c>
      <c r="E26" s="16">
        <f>IF(ISBLANK('[2]H8 Sch 8 CCA Hist'!E28),0, '[2]H8 Sch 8 CCA Hist'!G28)</f>
        <v>0</v>
      </c>
      <c r="F26" s="17"/>
      <c r="G26" s="17"/>
      <c r="H26" s="17"/>
      <c r="I26" s="17"/>
      <c r="J26" s="17"/>
      <c r="K26" s="17"/>
      <c r="L26" s="18">
        <f t="shared" si="0"/>
        <v>0</v>
      </c>
      <c r="M26" s="18">
        <f t="shared" si="1"/>
        <v>0</v>
      </c>
      <c r="N26" s="18">
        <f t="shared" si="2"/>
        <v>0</v>
      </c>
      <c r="O26" s="19">
        <v>0.5</v>
      </c>
      <c r="P26" s="18">
        <f t="shared" si="3"/>
        <v>0</v>
      </c>
      <c r="Q26" s="18">
        <f t="shared" si="4"/>
        <v>0</v>
      </c>
      <c r="R26" s="20">
        <v>0.08</v>
      </c>
      <c r="S26" s="21"/>
      <c r="T26" s="21"/>
      <c r="U26" s="18">
        <f t="shared" si="7"/>
        <v>0</v>
      </c>
      <c r="V26" s="18"/>
      <c r="W26" s="18">
        <f t="shared" si="6"/>
        <v>0</v>
      </c>
      <c r="X26" s="22" t="s">
        <v>23</v>
      </c>
    </row>
    <row r="27" spans="2:24" ht="12.75" customHeight="1" x14ac:dyDescent="0.35">
      <c r="B27" s="13">
        <f>IF(ISBLANK('[2]H8 Sch 8 CCA Hist'!C29), "", '[2]H8 Sch 8 CCA Hist'!C29)</f>
        <v>42</v>
      </c>
      <c r="C27" s="14" t="str">
        <f>IF(ISBLANK('[2]H8 Sch 8 CCA Hist'!D29), "", '[2]H8 Sch 8 CCA Hist'!D29)</f>
        <v>Fibre Optic Cable</v>
      </c>
      <c r="D27" s="15" t="s">
        <v>22</v>
      </c>
      <c r="E27" s="16">
        <f>IF(ISBLANK('[2]H8 Sch 8 CCA Hist'!E29),0, '[2]H8 Sch 8 CCA Hist'!G29)</f>
        <v>0</v>
      </c>
      <c r="F27" s="17"/>
      <c r="G27" s="17"/>
      <c r="H27" s="17"/>
      <c r="I27" s="17"/>
      <c r="J27" s="17"/>
      <c r="K27" s="17"/>
      <c r="L27" s="18">
        <f t="shared" si="0"/>
        <v>0</v>
      </c>
      <c r="M27" s="18">
        <f t="shared" si="1"/>
        <v>0</v>
      </c>
      <c r="N27" s="18">
        <f t="shared" si="2"/>
        <v>0</v>
      </c>
      <c r="O27" s="19">
        <v>0.5</v>
      </c>
      <c r="P27" s="18">
        <f t="shared" si="3"/>
        <v>0</v>
      </c>
      <c r="Q27" s="18">
        <f t="shared" si="4"/>
        <v>0</v>
      </c>
      <c r="R27" s="20">
        <v>0.12</v>
      </c>
      <c r="S27" s="21"/>
      <c r="T27" s="21"/>
      <c r="U27" s="18">
        <f t="shared" si="7"/>
        <v>0</v>
      </c>
      <c r="V27" s="18"/>
      <c r="W27" s="18">
        <f t="shared" si="6"/>
        <v>0</v>
      </c>
      <c r="X27" s="22" t="s">
        <v>23</v>
      </c>
    </row>
    <row r="28" spans="2:24" ht="12.75" customHeight="1" x14ac:dyDescent="0.35">
      <c r="B28" s="13">
        <f>IF(ISBLANK('[2]H8 Sch 8 CCA Hist'!C30), "", '[2]H8 Sch 8 CCA Hist'!C30)</f>
        <v>43.1</v>
      </c>
      <c r="C28" s="14" t="str">
        <f>IF(ISBLANK('[2]H8 Sch 8 CCA Hist'!D30), "", '[2]H8 Sch 8 CCA Hist'!D30)</f>
        <v>Certain Clean Energy/Energy-Efficient Generation Equipment</v>
      </c>
      <c r="D28" s="15" t="s">
        <v>22</v>
      </c>
      <c r="E28" s="16">
        <f>IF(ISBLANK('[2]H8 Sch 8 CCA Hist'!E30),0, '[2]H8 Sch 8 CCA Hist'!G30)</f>
        <v>0</v>
      </c>
      <c r="F28" s="17"/>
      <c r="G28" s="17"/>
      <c r="H28" s="17"/>
      <c r="I28" s="17"/>
      <c r="J28" s="17"/>
      <c r="K28" s="17"/>
      <c r="L28" s="18">
        <f t="shared" si="0"/>
        <v>0</v>
      </c>
      <c r="M28" s="18">
        <f t="shared" si="1"/>
        <v>0</v>
      </c>
      <c r="N28" s="18">
        <f t="shared" si="2"/>
        <v>0</v>
      </c>
      <c r="O28" s="19">
        <f>(2+(1/3))</f>
        <v>2.3333333333333335</v>
      </c>
      <c r="P28" s="18">
        <f t="shared" si="3"/>
        <v>0</v>
      </c>
      <c r="Q28" s="18">
        <f t="shared" si="4"/>
        <v>0</v>
      </c>
      <c r="R28" s="20">
        <v>0.3</v>
      </c>
      <c r="S28" s="21"/>
      <c r="T28" s="21"/>
      <c r="U28" s="18">
        <f t="shared" si="7"/>
        <v>0</v>
      </c>
      <c r="V28" s="18"/>
      <c r="W28" s="18">
        <f t="shared" si="6"/>
        <v>0</v>
      </c>
      <c r="X28" s="22" t="s">
        <v>23</v>
      </c>
    </row>
    <row r="29" spans="2:24" ht="12.75" customHeight="1" x14ac:dyDescent="0.35">
      <c r="B29" s="13">
        <f>IF(ISBLANK('[2]H8 Sch 8 CCA Hist'!C31), "", '[2]H8 Sch 8 CCA Hist'!C31)</f>
        <v>43.2</v>
      </c>
      <c r="C29" s="14" t="str">
        <f>IF(ISBLANK('[2]H8 Sch 8 CCA Hist'!D31), "", '[2]H8 Sch 8 CCA Hist'!D31)</f>
        <v>Certain Clean Energy/Energy-Efficient Generation Equipment</v>
      </c>
      <c r="D29" s="15" t="s">
        <v>22</v>
      </c>
      <c r="E29" s="16">
        <f>IF(ISBLANK('[2]H8 Sch 8 CCA Hist'!E31),0, '[2]H8 Sch 8 CCA Hist'!G31)</f>
        <v>0</v>
      </c>
      <c r="F29" s="17"/>
      <c r="G29" s="17"/>
      <c r="H29" s="17"/>
      <c r="I29" s="17"/>
      <c r="J29" s="17"/>
      <c r="K29" s="17"/>
      <c r="L29" s="18">
        <f t="shared" si="0"/>
        <v>0</v>
      </c>
      <c r="M29" s="18">
        <f t="shared" si="1"/>
        <v>0</v>
      </c>
      <c r="N29" s="18">
        <f t="shared" si="2"/>
        <v>0</v>
      </c>
      <c r="O29" s="19">
        <v>1</v>
      </c>
      <c r="P29" s="18">
        <f t="shared" si="3"/>
        <v>0</v>
      </c>
      <c r="Q29" s="18">
        <f t="shared" si="4"/>
        <v>0</v>
      </c>
      <c r="R29" s="20">
        <v>0.5</v>
      </c>
      <c r="S29" s="21"/>
      <c r="T29" s="21"/>
      <c r="U29" s="18">
        <f t="shared" si="7"/>
        <v>0</v>
      </c>
      <c r="V29" s="18"/>
      <c r="W29" s="18">
        <f t="shared" si="6"/>
        <v>0</v>
      </c>
      <c r="X29" s="22" t="s">
        <v>23</v>
      </c>
    </row>
    <row r="30" spans="2:24" ht="12.75" customHeight="1" x14ac:dyDescent="0.35">
      <c r="B30" s="13">
        <f>IF(ISBLANK('[2]H8 Sch 8 CCA Hist'!C32), "", '[2]H8 Sch 8 CCA Hist'!C32)</f>
        <v>45</v>
      </c>
      <c r="C30" s="14" t="str">
        <f>IF(ISBLANK('[2]H8 Sch 8 CCA Hist'!D32), "", '[2]H8 Sch 8 CCA Hist'!D32)</f>
        <v>Computers &amp; System Software (acq'd post Mar 22/04 and pre Mar 19/07)</v>
      </c>
      <c r="D30" s="15" t="s">
        <v>22</v>
      </c>
      <c r="E30" s="16">
        <f>IF(ISBLANK('[2]H8 Sch 8 CCA Hist'!E32),0, '[2]H8 Sch 8 CCA Hist'!G32)</f>
        <v>375</v>
      </c>
      <c r="F30" s="23"/>
      <c r="G30" s="23"/>
      <c r="H30" s="17"/>
      <c r="I30" s="17"/>
      <c r="J30" s="17"/>
      <c r="K30" s="17"/>
      <c r="L30" s="18">
        <f t="shared" si="0"/>
        <v>375</v>
      </c>
      <c r="M30" s="18">
        <f t="shared" si="1"/>
        <v>0</v>
      </c>
      <c r="N30" s="18">
        <f t="shared" si="2"/>
        <v>0</v>
      </c>
      <c r="O30" s="19"/>
      <c r="P30" s="18">
        <f t="shared" si="3"/>
        <v>0</v>
      </c>
      <c r="Q30" s="18">
        <f t="shared" si="4"/>
        <v>0</v>
      </c>
      <c r="R30" s="20">
        <v>0.45</v>
      </c>
      <c r="S30" s="21"/>
      <c r="T30" s="21"/>
      <c r="U30" s="18">
        <f t="shared" si="7"/>
        <v>168.75</v>
      </c>
      <c r="V30" s="18"/>
      <c r="W30" s="18">
        <f t="shared" si="6"/>
        <v>206.25</v>
      </c>
      <c r="X30" s="22" t="s">
        <v>23</v>
      </c>
    </row>
    <row r="31" spans="2:24" ht="12.75" customHeight="1" x14ac:dyDescent="0.35">
      <c r="B31" s="13">
        <f>IF(ISBLANK('[2]H8 Sch 8 CCA Hist'!C33), "", '[2]H8 Sch 8 CCA Hist'!C33)</f>
        <v>46</v>
      </c>
      <c r="C31" s="14" t="str">
        <f>IF(ISBLANK('[2]H8 Sch 8 CCA Hist'!D33), "", '[2]H8 Sch 8 CCA Hist'!D33)</f>
        <v>Data Network Infrastructure Equipment (acq'd post Mar 22/04)</v>
      </c>
      <c r="D31" s="15" t="s">
        <v>22</v>
      </c>
      <c r="E31" s="16">
        <f>IF(ISBLANK('[2]H8 Sch 8 CCA Hist'!E33),0, '[2]H8 Sch 8 CCA Hist'!G33)</f>
        <v>0</v>
      </c>
      <c r="F31" s="17"/>
      <c r="G31" s="17"/>
      <c r="H31" s="17"/>
      <c r="I31" s="17"/>
      <c r="J31" s="17"/>
      <c r="K31" s="17"/>
      <c r="L31" s="18">
        <f t="shared" si="0"/>
        <v>0</v>
      </c>
      <c r="M31" s="18">
        <f t="shared" si="1"/>
        <v>0</v>
      </c>
      <c r="N31" s="18">
        <f t="shared" si="2"/>
        <v>0</v>
      </c>
      <c r="O31" s="19">
        <v>0.5</v>
      </c>
      <c r="P31" s="18">
        <f t="shared" si="3"/>
        <v>0</v>
      </c>
      <c r="Q31" s="18">
        <f t="shared" si="4"/>
        <v>0</v>
      </c>
      <c r="R31" s="20">
        <v>0.3</v>
      </c>
      <c r="S31" s="21"/>
      <c r="T31" s="21"/>
      <c r="U31" s="18">
        <f t="shared" si="7"/>
        <v>0</v>
      </c>
      <c r="V31" s="18"/>
      <c r="W31" s="18">
        <f t="shared" si="6"/>
        <v>0</v>
      </c>
      <c r="X31" s="22" t="s">
        <v>23</v>
      </c>
    </row>
    <row r="32" spans="2:24" ht="12.75" customHeight="1" x14ac:dyDescent="0.35">
      <c r="B32" s="13">
        <f>IF(ISBLANK('[2]H8 Sch 8 CCA Hist'!C34), "", '[2]H8 Sch 8 CCA Hist'!C34)</f>
        <v>47</v>
      </c>
      <c r="C32" s="14" t="str">
        <f>IF(ISBLANK('[2]H8 Sch 8 CCA Hist'!D34), "", '[2]H8 Sch 8 CCA Hist'!D34)</f>
        <v>Distribution System (acq'd post Feb 22/05)</v>
      </c>
      <c r="D32" s="15" t="s">
        <v>22</v>
      </c>
      <c r="E32" s="16">
        <f>IF(ISBLANK('[2]H8 Sch 8 CCA Hist'!E34),0, '[2]H8 Sch 8 CCA Hist'!G34)</f>
        <v>72078405</v>
      </c>
      <c r="F32" s="17">
        <v>11599000</v>
      </c>
      <c r="G32" s="17"/>
      <c r="H32" s="17"/>
      <c r="I32" s="17"/>
      <c r="J32" s="17"/>
      <c r="K32" s="17"/>
      <c r="L32" s="18">
        <f t="shared" si="0"/>
        <v>83677405</v>
      </c>
      <c r="M32" s="18">
        <f t="shared" si="1"/>
        <v>0</v>
      </c>
      <c r="N32" s="18">
        <f t="shared" si="2"/>
        <v>0</v>
      </c>
      <c r="O32" s="19">
        <v>0.5</v>
      </c>
      <c r="P32" s="18">
        <f t="shared" si="3"/>
        <v>0</v>
      </c>
      <c r="Q32" s="18">
        <f t="shared" si="4"/>
        <v>5799500</v>
      </c>
      <c r="R32" s="20">
        <v>0.08</v>
      </c>
      <c r="S32" s="21"/>
      <c r="T32" s="21"/>
      <c r="U32" s="18">
        <f t="shared" si="7"/>
        <v>6230232.4000000004</v>
      </c>
      <c r="V32" s="18"/>
      <c r="W32" s="18">
        <f t="shared" si="6"/>
        <v>77447172.599999994</v>
      </c>
      <c r="X32" s="22" t="s">
        <v>23</v>
      </c>
    </row>
    <row r="33" spans="2:24" ht="12.75" customHeight="1" x14ac:dyDescent="0.35">
      <c r="B33" s="13">
        <f>IF(ISBLANK('[2]H8 Sch 8 CCA Hist'!C35), "", '[2]H8 Sch 8 CCA Hist'!C35)</f>
        <v>50</v>
      </c>
      <c r="C33" s="14" t="str">
        <f>IF(ISBLANK('[2]H8 Sch 8 CCA Hist'!D35), "", '[2]H8 Sch 8 CCA Hist'!D35)</f>
        <v>General Purpose Computer Hardware &amp; Software (acq'd post Mar 18/07)</v>
      </c>
      <c r="D33" s="15" t="s">
        <v>22</v>
      </c>
      <c r="E33" s="16">
        <f>IF(ISBLANK('[2]H8 Sch 8 CCA Hist'!E35),0, '[2]H8 Sch 8 CCA Hist'!G35)</f>
        <v>1541199</v>
      </c>
      <c r="F33" s="17">
        <v>849000</v>
      </c>
      <c r="G33" s="17"/>
      <c r="H33" s="17"/>
      <c r="I33" s="17"/>
      <c r="J33" s="17"/>
      <c r="K33" s="17"/>
      <c r="L33" s="18">
        <f t="shared" si="0"/>
        <v>2390199</v>
      </c>
      <c r="M33" s="18">
        <f t="shared" si="1"/>
        <v>0</v>
      </c>
      <c r="N33" s="18">
        <f t="shared" si="2"/>
        <v>0</v>
      </c>
      <c r="O33" s="19">
        <v>0.5</v>
      </c>
      <c r="P33" s="18">
        <f t="shared" si="3"/>
        <v>0</v>
      </c>
      <c r="Q33" s="18">
        <f t="shared" si="4"/>
        <v>424500</v>
      </c>
      <c r="R33" s="20">
        <v>0.55000000000000004</v>
      </c>
      <c r="S33" s="21"/>
      <c r="T33" s="21"/>
      <c r="U33" s="18">
        <f t="shared" si="7"/>
        <v>1081134.4500000002</v>
      </c>
      <c r="V33" s="18"/>
      <c r="W33" s="18">
        <f t="shared" si="6"/>
        <v>1309064.5499999998</v>
      </c>
      <c r="X33" s="22" t="s">
        <v>23</v>
      </c>
    </row>
    <row r="34" spans="2:24" ht="12.75" customHeight="1" x14ac:dyDescent="0.35">
      <c r="B34" s="13">
        <f>IF(ISBLANK('[2]H8 Sch 8 CCA Hist'!C36), "", '[2]H8 Sch 8 CCA Hist'!C36)</f>
        <v>95</v>
      </c>
      <c r="C34" s="14" t="str">
        <f>IF(ISBLANK('[2]H8 Sch 8 CCA Hist'!D36), "", '[2]H8 Sch 8 CCA Hist'!D36)</f>
        <v>CWIP</v>
      </c>
      <c r="D34" s="15" t="s">
        <v>22</v>
      </c>
      <c r="E34" s="16">
        <f>IF(ISBLANK('[2]H8 Sch 8 CCA Hist'!E36),0, '[2]H8 Sch 8 CCA Hist'!G36)</f>
        <v>0</v>
      </c>
      <c r="F34" s="17"/>
      <c r="G34" s="17"/>
      <c r="H34" s="17"/>
      <c r="I34" s="17"/>
      <c r="J34" s="17"/>
      <c r="K34" s="17"/>
      <c r="L34" s="18">
        <f t="shared" si="0"/>
        <v>0</v>
      </c>
      <c r="M34" s="18">
        <f t="shared" si="1"/>
        <v>0</v>
      </c>
      <c r="N34" s="18">
        <f t="shared" si="2"/>
        <v>0</v>
      </c>
      <c r="O34" s="19">
        <v>0</v>
      </c>
      <c r="P34" s="18">
        <f t="shared" si="3"/>
        <v>0</v>
      </c>
      <c r="Q34" s="18">
        <f t="shared" si="4"/>
        <v>0</v>
      </c>
      <c r="R34" s="20">
        <v>0</v>
      </c>
      <c r="S34" s="21"/>
      <c r="T34" s="21"/>
      <c r="U34" s="18">
        <f t="shared" si="7"/>
        <v>0</v>
      </c>
      <c r="V34" s="18"/>
      <c r="W34" s="18">
        <f t="shared" si="6"/>
        <v>0</v>
      </c>
      <c r="X34" s="22" t="s">
        <v>23</v>
      </c>
    </row>
    <row r="35" spans="2:24" ht="12.75" customHeight="1" x14ac:dyDescent="0.35">
      <c r="B35" s="27" t="str">
        <f>IF(ISBLANK('[2]H8 Sch 8 CCA Hist'!C37), "", '[2]H8 Sch 8 CCA Hist'!C37)</f>
        <v/>
      </c>
      <c r="C35" s="28" t="str">
        <f>IF(ISBLANK('[2]H8 Sch 8 CCA Hist'!D37), "", '[2]H8 Sch 8 CCA Hist'!D37)</f>
        <v/>
      </c>
      <c r="D35" s="15" t="s">
        <v>22</v>
      </c>
      <c r="E35" s="16">
        <f>IF(ISBLANK('[2]H8 Sch 8 CCA Hist'!E37),0, '[2]H8 Sch 8 CCA Hist'!G37)</f>
        <v>0</v>
      </c>
      <c r="F35" s="17"/>
      <c r="G35" s="17"/>
      <c r="H35" s="17"/>
      <c r="I35" s="17"/>
      <c r="J35" s="17"/>
      <c r="K35" s="17"/>
      <c r="L35" s="18">
        <f t="shared" si="0"/>
        <v>0</v>
      </c>
      <c r="M35" s="18">
        <f t="shared" si="1"/>
        <v>0</v>
      </c>
      <c r="N35" s="18">
        <f t="shared" si="2"/>
        <v>0</v>
      </c>
      <c r="O35" s="19"/>
      <c r="P35" s="26">
        <f t="shared" si="3"/>
        <v>0</v>
      </c>
      <c r="Q35" s="18">
        <f t="shared" si="4"/>
        <v>0</v>
      </c>
      <c r="R35" s="29"/>
      <c r="S35" s="21"/>
      <c r="T35" s="21"/>
      <c r="U35" s="17"/>
      <c r="V35" s="18"/>
      <c r="W35" s="18">
        <f t="shared" si="6"/>
        <v>0</v>
      </c>
      <c r="X35" s="22" t="s">
        <v>23</v>
      </c>
    </row>
    <row r="36" spans="2:24" ht="12.75" customHeight="1" x14ac:dyDescent="0.35">
      <c r="B36" s="27" t="str">
        <f>IF(ISBLANK('[2]H8 Sch 8 CCA Hist'!C38), "", '[2]H8 Sch 8 CCA Hist'!C38)</f>
        <v/>
      </c>
      <c r="C36" s="28" t="str">
        <f>IF(ISBLANK('[2]H8 Sch 8 CCA Hist'!D38), "", '[2]H8 Sch 8 CCA Hist'!D38)</f>
        <v/>
      </c>
      <c r="D36" s="15" t="s">
        <v>22</v>
      </c>
      <c r="E36" s="16">
        <f>IF(ISBLANK('[2]H8 Sch 8 CCA Hist'!E38),0, '[2]H8 Sch 8 CCA Hist'!G38)</f>
        <v>0</v>
      </c>
      <c r="F36" s="17"/>
      <c r="G36" s="17"/>
      <c r="H36" s="17"/>
      <c r="I36" s="17"/>
      <c r="J36" s="17"/>
      <c r="K36" s="17"/>
      <c r="L36" s="18">
        <f t="shared" si="0"/>
        <v>0</v>
      </c>
      <c r="M36" s="18">
        <f t="shared" si="1"/>
        <v>0</v>
      </c>
      <c r="N36" s="18">
        <f t="shared" si="2"/>
        <v>0</v>
      </c>
      <c r="O36" s="19"/>
      <c r="P36" s="26">
        <f t="shared" si="3"/>
        <v>0</v>
      </c>
      <c r="Q36" s="18">
        <f t="shared" si="4"/>
        <v>0</v>
      </c>
      <c r="R36" s="29"/>
      <c r="S36" s="21"/>
      <c r="T36" s="21"/>
      <c r="U36" s="17"/>
      <c r="V36" s="18"/>
      <c r="W36" s="18">
        <f t="shared" si="6"/>
        <v>0</v>
      </c>
      <c r="X36" s="22" t="s">
        <v>23</v>
      </c>
    </row>
    <row r="37" spans="2:24" ht="12.75" customHeight="1" x14ac:dyDescent="0.35">
      <c r="B37" s="27" t="str">
        <f>IF(ISBLANK('[2]H8 Sch 8 CCA Hist'!C39), "", '[2]H8 Sch 8 CCA Hist'!C39)</f>
        <v/>
      </c>
      <c r="C37" s="28" t="str">
        <f>IF(ISBLANK('[2]H8 Sch 8 CCA Hist'!D39), "", '[2]H8 Sch 8 CCA Hist'!D39)</f>
        <v/>
      </c>
      <c r="D37" s="15" t="s">
        <v>22</v>
      </c>
      <c r="E37" s="16">
        <f>IF(ISBLANK('[2]H8 Sch 8 CCA Hist'!E39),0, '[2]H8 Sch 8 CCA Hist'!G39)</f>
        <v>0</v>
      </c>
      <c r="F37" s="17"/>
      <c r="G37" s="17"/>
      <c r="H37" s="17"/>
      <c r="I37" s="17"/>
      <c r="J37" s="17"/>
      <c r="K37" s="17"/>
      <c r="L37" s="18">
        <f t="shared" si="0"/>
        <v>0</v>
      </c>
      <c r="M37" s="18">
        <f t="shared" si="1"/>
        <v>0</v>
      </c>
      <c r="N37" s="18">
        <f t="shared" si="2"/>
        <v>0</v>
      </c>
      <c r="O37" s="19"/>
      <c r="P37" s="26">
        <f t="shared" si="3"/>
        <v>0</v>
      </c>
      <c r="Q37" s="18">
        <f t="shared" si="4"/>
        <v>0</v>
      </c>
      <c r="R37" s="29"/>
      <c r="S37" s="21"/>
      <c r="T37" s="21"/>
      <c r="U37" s="17"/>
      <c r="V37" s="18"/>
      <c r="W37" s="18">
        <f t="shared" si="6"/>
        <v>0</v>
      </c>
      <c r="X37" s="22" t="s">
        <v>23</v>
      </c>
    </row>
    <row r="38" spans="2:24" ht="12.75" customHeight="1" x14ac:dyDescent="0.35">
      <c r="B38" s="27" t="str">
        <f>IF(ISBLANK('[2]H8 Sch 8 CCA Hist'!C40), "", '[2]H8 Sch 8 CCA Hist'!C40)</f>
        <v/>
      </c>
      <c r="C38" s="28" t="str">
        <f>IF(ISBLANK('[2]H8 Sch 8 CCA Hist'!D40), "", '[2]H8 Sch 8 CCA Hist'!D40)</f>
        <v/>
      </c>
      <c r="D38" s="15" t="s">
        <v>22</v>
      </c>
      <c r="E38" s="16">
        <f>IF(ISBLANK('[2]H8 Sch 8 CCA Hist'!E40),0, '[2]H8 Sch 8 CCA Hist'!G40)</f>
        <v>0</v>
      </c>
      <c r="F38" s="17"/>
      <c r="G38" s="17"/>
      <c r="H38" s="17"/>
      <c r="I38" s="17"/>
      <c r="J38" s="17"/>
      <c r="K38" s="17"/>
      <c r="L38" s="18">
        <f t="shared" si="0"/>
        <v>0</v>
      </c>
      <c r="M38" s="18">
        <f t="shared" si="1"/>
        <v>0</v>
      </c>
      <c r="N38" s="18">
        <f t="shared" si="2"/>
        <v>0</v>
      </c>
      <c r="O38" s="19"/>
      <c r="P38" s="26">
        <f t="shared" si="3"/>
        <v>0</v>
      </c>
      <c r="Q38" s="18">
        <f t="shared" si="4"/>
        <v>0</v>
      </c>
      <c r="R38" s="29"/>
      <c r="S38" s="21"/>
      <c r="T38" s="21"/>
      <c r="U38" s="17"/>
      <c r="V38" s="18"/>
      <c r="W38" s="18">
        <f t="shared" si="6"/>
        <v>0</v>
      </c>
      <c r="X38" s="22" t="s">
        <v>23</v>
      </c>
    </row>
    <row r="39" spans="2:24" ht="12.75" customHeight="1" x14ac:dyDescent="0.35">
      <c r="B39" s="27" t="str">
        <f>IF(ISBLANK('[2]H8 Sch 8 CCA Hist'!C41), "", '[2]H8 Sch 8 CCA Hist'!C41)</f>
        <v/>
      </c>
      <c r="C39" s="28" t="str">
        <f>IF(ISBLANK('[2]H8 Sch 8 CCA Hist'!D41), "", '[2]H8 Sch 8 CCA Hist'!D41)</f>
        <v/>
      </c>
      <c r="D39" s="15" t="s">
        <v>22</v>
      </c>
      <c r="E39" s="16">
        <f>IF(ISBLANK('[2]H8 Sch 8 CCA Hist'!E41),0, '[2]H8 Sch 8 CCA Hist'!G41)</f>
        <v>0</v>
      </c>
      <c r="F39" s="17"/>
      <c r="G39" s="17"/>
      <c r="H39" s="17"/>
      <c r="I39" s="17"/>
      <c r="J39" s="17"/>
      <c r="K39" s="17"/>
      <c r="L39" s="18">
        <f t="shared" si="0"/>
        <v>0</v>
      </c>
      <c r="M39" s="18">
        <f t="shared" si="1"/>
        <v>0</v>
      </c>
      <c r="N39" s="18">
        <f t="shared" si="2"/>
        <v>0</v>
      </c>
      <c r="O39" s="19"/>
      <c r="P39" s="26">
        <f t="shared" si="3"/>
        <v>0</v>
      </c>
      <c r="Q39" s="18">
        <f t="shared" si="4"/>
        <v>0</v>
      </c>
      <c r="R39" s="29"/>
      <c r="S39" s="21"/>
      <c r="T39" s="21"/>
      <c r="U39" s="17"/>
      <c r="V39" s="18"/>
      <c r="W39" s="18">
        <f t="shared" si="6"/>
        <v>0</v>
      </c>
      <c r="X39" s="22" t="s">
        <v>23</v>
      </c>
    </row>
    <row r="40" spans="2:24" ht="12.75" customHeight="1" x14ac:dyDescent="0.35">
      <c r="B40" s="27" t="str">
        <f>IF(ISBLANK('[2]H8 Sch 8 CCA Hist'!C42), "", '[2]H8 Sch 8 CCA Hist'!C42)</f>
        <v/>
      </c>
      <c r="C40" s="28" t="str">
        <f>IF(ISBLANK('[2]H8 Sch 8 CCA Hist'!D42), "", '[2]H8 Sch 8 CCA Hist'!D42)</f>
        <v/>
      </c>
      <c r="D40" s="15" t="s">
        <v>22</v>
      </c>
      <c r="E40" s="16">
        <f>IF(ISBLANK('[2]H8 Sch 8 CCA Hist'!E42),0, '[2]H8 Sch 8 CCA Hist'!G42)</f>
        <v>0</v>
      </c>
      <c r="F40" s="17"/>
      <c r="G40" s="17"/>
      <c r="H40" s="17"/>
      <c r="I40" s="17"/>
      <c r="J40" s="17"/>
      <c r="K40" s="17"/>
      <c r="L40" s="18">
        <f t="shared" si="0"/>
        <v>0</v>
      </c>
      <c r="M40" s="18">
        <f t="shared" si="1"/>
        <v>0</v>
      </c>
      <c r="N40" s="18">
        <f t="shared" si="2"/>
        <v>0</v>
      </c>
      <c r="O40" s="19"/>
      <c r="P40" s="26">
        <f t="shared" si="3"/>
        <v>0</v>
      </c>
      <c r="Q40" s="18">
        <f t="shared" si="4"/>
        <v>0</v>
      </c>
      <c r="R40" s="29"/>
      <c r="S40" s="21"/>
      <c r="T40" s="21"/>
      <c r="U40" s="17"/>
      <c r="V40" s="18"/>
      <c r="W40" s="18">
        <f t="shared" si="6"/>
        <v>0</v>
      </c>
      <c r="X40" s="22" t="s">
        <v>23</v>
      </c>
    </row>
    <row r="41" spans="2:24" ht="12.75" customHeight="1" x14ac:dyDescent="0.35">
      <c r="B41" s="27" t="str">
        <f>IF(ISBLANK('[2]H8 Sch 8 CCA Hist'!C43), "", '[2]H8 Sch 8 CCA Hist'!C43)</f>
        <v/>
      </c>
      <c r="C41" s="28" t="str">
        <f>IF(ISBLANK('[2]H8 Sch 8 CCA Hist'!D43), "", '[2]H8 Sch 8 CCA Hist'!D43)</f>
        <v/>
      </c>
      <c r="D41" s="15" t="s">
        <v>22</v>
      </c>
      <c r="E41" s="16">
        <f>IF(ISBLANK('[2]H8 Sch 8 CCA Hist'!E43),0, '[2]H8 Sch 8 CCA Hist'!G43)</f>
        <v>0</v>
      </c>
      <c r="F41" s="17"/>
      <c r="G41" s="17"/>
      <c r="H41" s="17"/>
      <c r="I41" s="17"/>
      <c r="J41" s="17"/>
      <c r="K41" s="17"/>
      <c r="L41" s="18">
        <f t="shared" si="0"/>
        <v>0</v>
      </c>
      <c r="M41" s="18">
        <f t="shared" si="1"/>
        <v>0</v>
      </c>
      <c r="N41" s="18">
        <f t="shared" si="2"/>
        <v>0</v>
      </c>
      <c r="O41" s="19"/>
      <c r="P41" s="26">
        <f t="shared" si="3"/>
        <v>0</v>
      </c>
      <c r="Q41" s="18">
        <f t="shared" si="4"/>
        <v>0</v>
      </c>
      <c r="R41" s="29"/>
      <c r="S41" s="21"/>
      <c r="T41" s="21"/>
      <c r="U41" s="17"/>
      <c r="V41" s="18"/>
      <c r="W41" s="18">
        <f t="shared" si="6"/>
        <v>0</v>
      </c>
      <c r="X41" s="22" t="s">
        <v>23</v>
      </c>
    </row>
    <row r="42" spans="2:24" ht="12.75" customHeight="1" thickBot="1" x14ac:dyDescent="0.4">
      <c r="B42" s="27" t="str">
        <f>IF(ISBLANK('[2]H8 Sch 8 CCA Hist'!C44), "", '[2]H8 Sch 8 CCA Hist'!C44)</f>
        <v/>
      </c>
      <c r="C42" s="28" t="str">
        <f>IF(ISBLANK('[2]H8 Sch 8 CCA Hist'!D44), "", '[2]H8 Sch 8 CCA Hist'!D44)</f>
        <v/>
      </c>
      <c r="D42" s="15" t="s">
        <v>22</v>
      </c>
      <c r="E42" s="16">
        <f>IF(ISBLANK('[2]H8 Sch 8 CCA Hist'!E44),0, '[2]H8 Sch 8 CCA Hist'!G44)</f>
        <v>0</v>
      </c>
      <c r="F42" s="17"/>
      <c r="G42" s="17"/>
      <c r="H42" s="17"/>
      <c r="I42" s="17"/>
      <c r="J42" s="17"/>
      <c r="K42" s="17"/>
      <c r="L42" s="18">
        <f>IFERROR(E42+F42+H42-K42,"")</f>
        <v>0</v>
      </c>
      <c r="M42" s="18">
        <f t="shared" si="1"/>
        <v>0</v>
      </c>
      <c r="N42" s="18">
        <f t="shared" si="2"/>
        <v>0</v>
      </c>
      <c r="O42" s="19"/>
      <c r="P42" s="26">
        <f t="shared" si="3"/>
        <v>0</v>
      </c>
      <c r="Q42" s="18">
        <f t="shared" si="4"/>
        <v>0</v>
      </c>
      <c r="R42" s="29"/>
      <c r="S42" s="21"/>
      <c r="T42" s="21"/>
      <c r="U42" s="17"/>
      <c r="V42" s="18"/>
      <c r="W42" s="18">
        <f t="shared" si="6"/>
        <v>0</v>
      </c>
      <c r="X42" s="22" t="s">
        <v>23</v>
      </c>
    </row>
    <row r="43" spans="2:24" ht="12.75" customHeight="1" thickBot="1" x14ac:dyDescent="0.4">
      <c r="B43" s="30"/>
      <c r="C43" s="31" t="s">
        <v>31</v>
      </c>
      <c r="D43" s="32"/>
      <c r="E43" s="33">
        <f>SUM(E10:E42)</f>
        <v>195355577</v>
      </c>
      <c r="F43" s="33">
        <f>SUM(F10:F42)</f>
        <v>17943213</v>
      </c>
      <c r="G43" s="33">
        <f t="shared" ref="G43:Q43" si="8">SUM(G10:G42)</f>
        <v>0</v>
      </c>
      <c r="H43" s="33">
        <f t="shared" si="8"/>
        <v>0</v>
      </c>
      <c r="I43" s="33">
        <f t="shared" si="8"/>
        <v>0</v>
      </c>
      <c r="J43" s="33">
        <f t="shared" si="8"/>
        <v>0</v>
      </c>
      <c r="K43" s="33">
        <f t="shared" si="8"/>
        <v>0</v>
      </c>
      <c r="L43" s="33">
        <f t="shared" si="8"/>
        <v>213298790</v>
      </c>
      <c r="M43" s="33">
        <f t="shared" si="8"/>
        <v>0</v>
      </c>
      <c r="N43" s="33">
        <f t="shared" si="8"/>
        <v>0</v>
      </c>
      <c r="O43" s="33"/>
      <c r="P43" s="33">
        <f t="shared" si="8"/>
        <v>0</v>
      </c>
      <c r="Q43" s="33">
        <f t="shared" si="8"/>
        <v>8971606.5</v>
      </c>
      <c r="R43" s="34"/>
      <c r="S43" s="35">
        <f>SUM(S10:S42)</f>
        <v>0</v>
      </c>
      <c r="T43" s="35">
        <f>SUM(T10:T42)</f>
        <v>0</v>
      </c>
      <c r="U43" s="48">
        <f>SUM(U10:U42)</f>
        <v>14339200.16</v>
      </c>
      <c r="V43" s="36" t="s">
        <v>32</v>
      </c>
      <c r="W43" s="37">
        <f>SUM(W10:W42)</f>
        <v>198959589.84000003</v>
      </c>
      <c r="X43" s="38"/>
    </row>
    <row r="44" spans="2:24" x14ac:dyDescent="0.35">
      <c r="B44" s="38"/>
      <c r="C44" s="38"/>
      <c r="D44" s="39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</row>
    <row r="45" spans="2:24" ht="15" customHeight="1" x14ac:dyDescent="0.35">
      <c r="B45" s="40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2:24" ht="15" customHeight="1" x14ac:dyDescent="0.35">
      <c r="B46" s="41" t="s">
        <v>34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</row>
    <row r="47" spans="2:24" ht="15" customHeight="1" x14ac:dyDescent="0.35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</row>
    <row r="48" spans="2:24" ht="31.5" customHeight="1" x14ac:dyDescent="0.35">
      <c r="B48" s="42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</row>
    <row r="49" spans="2:24" ht="15" customHeight="1" x14ac:dyDescent="0.35"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2:24" ht="15" customHeight="1" x14ac:dyDescent="0.35">
      <c r="B50" s="42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2:24" ht="15" customHeight="1" x14ac:dyDescent="0.35">
      <c r="B51" s="42"/>
      <c r="C51" s="46"/>
      <c r="D51" s="47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2:24" ht="15" customHeight="1" x14ac:dyDescent="0.35">
      <c r="B52" s="42"/>
      <c r="C52" s="46"/>
      <c r="D52" s="47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2:24" ht="15" customHeight="1" x14ac:dyDescent="0.35">
      <c r="B53" s="42"/>
      <c r="C53" s="46"/>
      <c r="D53" s="47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2:24" ht="15" customHeight="1" x14ac:dyDescent="0.35">
      <c r="B54" s="42"/>
      <c r="C54" s="46"/>
      <c r="D54" s="47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2:24" ht="15" customHeight="1" x14ac:dyDescent="0.35">
      <c r="B55" s="42"/>
      <c r="C55" s="46"/>
      <c r="D55" s="47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2:24" ht="15" customHeight="1" x14ac:dyDescent="0.35"/>
    <row r="57" spans="2:24" ht="15" customHeight="1" x14ac:dyDescent="0.35"/>
    <row r="58" spans="2:24" ht="15" customHeight="1" x14ac:dyDescent="0.35"/>
    <row r="59" spans="2:24" ht="15" customHeight="1" x14ac:dyDescent="0.35"/>
    <row r="60" spans="2:24" ht="15" customHeight="1" x14ac:dyDescent="0.35"/>
    <row r="61" spans="2:24" ht="15" customHeight="1" x14ac:dyDescent="0.35"/>
    <row r="62" spans="2:24" ht="15" customHeight="1" x14ac:dyDescent="0.35"/>
    <row r="63" spans="2:24" ht="15" customHeight="1" x14ac:dyDescent="0.35"/>
    <row r="64" spans="2:24" ht="15" customHeight="1" x14ac:dyDescent="0.35"/>
    <row r="65" s="4" customFormat="1" ht="15" customHeight="1" x14ac:dyDescent="0.35"/>
    <row r="66" s="4" customFormat="1" ht="15" customHeight="1" x14ac:dyDescent="0.35"/>
  </sheetData>
  <mergeCells count="9">
    <mergeCell ref="C47:X47"/>
    <mergeCell ref="C48:X48"/>
    <mergeCell ref="C49:X49"/>
    <mergeCell ref="B1:E1"/>
    <mergeCell ref="B2:Q2"/>
    <mergeCell ref="B3:Q3"/>
    <mergeCell ref="B4:Q4"/>
    <mergeCell ref="B45:X45"/>
    <mergeCell ref="B46:X46"/>
  </mergeCells>
  <conditionalFormatting sqref="F11:G11 F15:G23 R24:R25 F25:G29 F31:G42 R34:R42 T35:T42">
    <cfRule type="expression" dxfId="14" priority="14" stopIfTrue="1">
      <formula>ISBLANK(F11)</formula>
    </cfRule>
  </conditionalFormatting>
  <conditionalFormatting sqref="B24:B25 B10:E10 B15:C18 B23:C23 C19:C22 B11:C12 E11:E42 B26:C42">
    <cfRule type="expression" dxfId="13" priority="15" stopIfTrue="1">
      <formula>LEN(B10)&gt;0</formula>
    </cfRule>
  </conditionalFormatting>
  <conditionalFormatting sqref="C24:C25">
    <cfRule type="expression" dxfId="12" priority="13" stopIfTrue="1">
      <formula>LEN(C24)&gt;0</formula>
    </cfRule>
  </conditionalFormatting>
  <conditionalFormatting sqref="F24:G24">
    <cfRule type="expression" dxfId="11" priority="12" stopIfTrue="1">
      <formula>LEN(F24)&gt;0</formula>
    </cfRule>
  </conditionalFormatting>
  <conditionalFormatting sqref="B13:C13">
    <cfRule type="expression" dxfId="10" priority="11" stopIfTrue="1">
      <formula>LEN(B13)&gt;0</formula>
    </cfRule>
  </conditionalFormatting>
  <conditionalFormatting sqref="F13:G13">
    <cfRule type="expression" dxfId="9" priority="10" stopIfTrue="1">
      <formula>LEN(F13)&gt;0</formula>
    </cfRule>
  </conditionalFormatting>
  <conditionalFormatting sqref="F14:G14">
    <cfRule type="expression" dxfId="8" priority="8" stopIfTrue="1">
      <formula>ISBLANK(F14)</formula>
    </cfRule>
  </conditionalFormatting>
  <conditionalFormatting sqref="B14:C14">
    <cfRule type="expression" dxfId="7" priority="9" stopIfTrue="1">
      <formula>LEN(B14)&gt;0</formula>
    </cfRule>
  </conditionalFormatting>
  <conditionalFormatting sqref="F12:G12">
    <cfRule type="expression" dxfId="6" priority="7" stopIfTrue="1">
      <formula>LEN(F12)&gt;0</formula>
    </cfRule>
  </conditionalFormatting>
  <conditionalFormatting sqref="F30:G30">
    <cfRule type="expression" dxfId="5" priority="6" stopIfTrue="1">
      <formula>LEN(F30)&gt;0</formula>
    </cfRule>
  </conditionalFormatting>
  <conditionalFormatting sqref="O35:P42 H10:K42">
    <cfRule type="expression" dxfId="4" priority="5" stopIfTrue="1">
      <formula>ISBLANK(H10)</formula>
    </cfRule>
  </conditionalFormatting>
  <conditionalFormatting sqref="D11:D42">
    <cfRule type="expression" dxfId="3" priority="4" stopIfTrue="1">
      <formula>LEN(D11)&gt;0</formula>
    </cfRule>
  </conditionalFormatting>
  <conditionalFormatting sqref="F10">
    <cfRule type="expression" dxfId="2" priority="3" stopIfTrue="1">
      <formula>ISBLANK(F10)</formula>
    </cfRule>
  </conditionalFormatting>
  <conditionalFormatting sqref="G10">
    <cfRule type="expression" dxfId="1" priority="2" stopIfTrue="1">
      <formula>ISBLANK(G10)</formula>
    </cfRule>
  </conditionalFormatting>
  <conditionalFormatting sqref="S35:S42">
    <cfRule type="expression" dxfId="0" priority="1" stopIfTrue="1">
      <formula>ISBLANK(S35)</formula>
    </cfRule>
  </conditionalFormatting>
  <hyperlinks>
    <hyperlink ref="D10" location="'H8 Sch 8 CCA Hist'!A1" display="H8"/>
    <hyperlink ref="X10" location="'T8 Sch 8 CCA Test'!A1" display="T8"/>
    <hyperlink ref="V43" location="'B1 Sch 1 Taxable Income Bridge'!A1" display="B1"/>
    <hyperlink ref="B46" r:id="rId1"/>
    <hyperlink ref="D11:D42" location="'H8 Sch 8 CCA Hist'!A1" display="H8"/>
    <hyperlink ref="X11:X42" location="'T8 Sch 8 CCA Test'!A1" display="T8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B8 Sch 8 CCA - Bill C-97</vt:lpstr>
      <vt:lpstr>2019 B8 Sch 8 CCA - without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Carlini</dc:creator>
  <cp:lastModifiedBy>Matt Carlini</cp:lastModifiedBy>
  <dcterms:created xsi:type="dcterms:W3CDTF">2019-08-20T17:45:03Z</dcterms:created>
  <dcterms:modified xsi:type="dcterms:W3CDTF">2019-08-20T18:03:06Z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