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2020 - FULL " sheetId="2" r:id="rId1"/>
  </sheets>
  <calcPr calcId="145621"/>
</workbook>
</file>

<file path=xl/calcChain.xml><?xml version="1.0" encoding="utf-8"?>
<calcChain xmlns="http://schemas.openxmlformats.org/spreadsheetml/2006/main">
  <c r="H32" i="2" l="1"/>
  <c r="M32" i="2" s="1"/>
  <c r="G32" i="2"/>
  <c r="F32" i="2"/>
  <c r="D32" i="2"/>
  <c r="E32" i="2" s="1"/>
  <c r="F31" i="2"/>
  <c r="H31" i="2" s="1"/>
  <c r="D31" i="2"/>
  <c r="E31" i="2" s="1"/>
  <c r="F30" i="2"/>
  <c r="H30" i="2" s="1"/>
  <c r="E30" i="2"/>
  <c r="D30" i="2"/>
  <c r="H29" i="2"/>
  <c r="M29" i="2" s="1"/>
  <c r="G29" i="2"/>
  <c r="F29" i="2"/>
  <c r="D29" i="2"/>
  <c r="E29" i="2" s="1"/>
  <c r="I29" i="2" s="1"/>
  <c r="K29" i="2" s="1"/>
  <c r="F28" i="2"/>
  <c r="H28" i="2" s="1"/>
  <c r="D28" i="2"/>
  <c r="E28" i="2" s="1"/>
  <c r="G27" i="2"/>
  <c r="I27" i="2" s="1"/>
  <c r="K27" i="2" s="1"/>
  <c r="F27" i="2"/>
  <c r="H27" i="2" s="1"/>
  <c r="E27" i="2"/>
  <c r="D27" i="2"/>
  <c r="F26" i="2"/>
  <c r="H26" i="2" s="1"/>
  <c r="D26" i="2"/>
  <c r="E26" i="2" s="1"/>
  <c r="F25" i="2"/>
  <c r="H25" i="2" s="1"/>
  <c r="E25" i="2"/>
  <c r="D25" i="2"/>
  <c r="H24" i="2"/>
  <c r="M24" i="2" s="1"/>
  <c r="G24" i="2"/>
  <c r="F24" i="2"/>
  <c r="D24" i="2"/>
  <c r="E24" i="2" s="1"/>
  <c r="G23" i="2"/>
  <c r="F23" i="2"/>
  <c r="H23" i="2" s="1"/>
  <c r="D23" i="2"/>
  <c r="E23" i="2" s="1"/>
  <c r="F22" i="2"/>
  <c r="H22" i="2" s="1"/>
  <c r="E22" i="2"/>
  <c r="D22" i="2"/>
  <c r="I21" i="2"/>
  <c r="K21" i="2" s="1"/>
  <c r="H21" i="2"/>
  <c r="M21" i="2" s="1"/>
  <c r="G21" i="2"/>
  <c r="F21" i="2"/>
  <c r="E21" i="2"/>
  <c r="D21" i="2"/>
  <c r="F20" i="2"/>
  <c r="H20" i="2" s="1"/>
  <c r="D20" i="2"/>
  <c r="E20" i="2" s="1"/>
  <c r="H19" i="2"/>
  <c r="M19" i="2" s="1"/>
  <c r="G19" i="2"/>
  <c r="I19" i="2" s="1"/>
  <c r="K19" i="2" s="1"/>
  <c r="F19" i="2"/>
  <c r="D19" i="2"/>
  <c r="E19" i="2" s="1"/>
  <c r="F18" i="2"/>
  <c r="H18" i="2" s="1"/>
  <c r="D18" i="2"/>
  <c r="E18" i="2" s="1"/>
  <c r="F17" i="2"/>
  <c r="H17" i="2" s="1"/>
  <c r="E17" i="2"/>
  <c r="D17" i="2"/>
  <c r="H15" i="2"/>
  <c r="M15" i="2" s="1"/>
  <c r="G15" i="2"/>
  <c r="F15" i="2"/>
  <c r="D15" i="2"/>
  <c r="E15" i="2" s="1"/>
  <c r="I15" i="2" s="1"/>
  <c r="K15" i="2" s="1"/>
  <c r="F14" i="2"/>
  <c r="H14" i="2" s="1"/>
  <c r="D14" i="2"/>
  <c r="E14" i="2" s="1"/>
  <c r="F13" i="2"/>
  <c r="H13" i="2" s="1"/>
  <c r="E13" i="2"/>
  <c r="D13" i="2"/>
  <c r="H12" i="2"/>
  <c r="M12" i="2" s="1"/>
  <c r="F12" i="2"/>
  <c r="G12" i="2" s="1"/>
  <c r="D12" i="2"/>
  <c r="E12" i="2" s="1"/>
  <c r="F11" i="2"/>
  <c r="H11" i="2" s="1"/>
  <c r="D11" i="2"/>
  <c r="E11" i="2" s="1"/>
  <c r="G10" i="2"/>
  <c r="F10" i="2"/>
  <c r="H10" i="2" s="1"/>
  <c r="D10" i="2"/>
  <c r="E10" i="2" s="1"/>
  <c r="F9" i="2"/>
  <c r="H9" i="2" s="1"/>
  <c r="D9" i="2"/>
  <c r="E9" i="2" s="1"/>
  <c r="F8" i="2"/>
  <c r="G8" i="2" s="1"/>
  <c r="I8" i="2" s="1"/>
  <c r="K8" i="2" s="1"/>
  <c r="E8" i="2"/>
  <c r="D8" i="2"/>
  <c r="H7" i="2"/>
  <c r="J7" i="2" s="1"/>
  <c r="G7" i="2"/>
  <c r="F7" i="2"/>
  <c r="D7" i="2"/>
  <c r="E7" i="2" s="1"/>
  <c r="F6" i="2"/>
  <c r="G6" i="2" s="1"/>
  <c r="D6" i="2"/>
  <c r="E6" i="2" s="1"/>
  <c r="M5" i="2"/>
  <c r="K5" i="2"/>
  <c r="J5" i="2"/>
  <c r="J11" i="2" l="1"/>
  <c r="M11" i="2"/>
  <c r="M18" i="2"/>
  <c r="J18" i="2"/>
  <c r="J30" i="2"/>
  <c r="M30" i="2"/>
  <c r="M14" i="2"/>
  <c r="J14" i="2"/>
  <c r="J22" i="2"/>
  <c r="M22" i="2"/>
  <c r="I6" i="2"/>
  <c r="K6" i="2" s="1"/>
  <c r="J25" i="2"/>
  <c r="M25" i="2"/>
  <c r="N25" i="2" s="1"/>
  <c r="J28" i="2"/>
  <c r="M28" i="2"/>
  <c r="I12" i="2"/>
  <c r="K12" i="2" s="1"/>
  <c r="L12" i="2" s="1"/>
  <c r="N12" i="2" s="1"/>
  <c r="M23" i="2"/>
  <c r="J23" i="2"/>
  <c r="M9" i="2"/>
  <c r="J9" i="2"/>
  <c r="I23" i="2"/>
  <c r="K23" i="2" s="1"/>
  <c r="M31" i="2"/>
  <c r="N31" i="2" s="1"/>
  <c r="J31" i="2"/>
  <c r="I7" i="2"/>
  <c r="K7" i="2" s="1"/>
  <c r="L7" i="2" s="1"/>
  <c r="M10" i="2"/>
  <c r="J10" i="2"/>
  <c r="N19" i="2"/>
  <c r="L21" i="2"/>
  <c r="N21" i="2" s="1"/>
  <c r="L19" i="2"/>
  <c r="J26" i="2"/>
  <c r="M26" i="2"/>
  <c r="I10" i="2"/>
  <c r="K10" i="2" s="1"/>
  <c r="L10" i="2" s="1"/>
  <c r="J13" i="2"/>
  <c r="M13" i="2"/>
  <c r="I24" i="2"/>
  <c r="K24" i="2" s="1"/>
  <c r="L24" i="2" s="1"/>
  <c r="N24" i="2" s="1"/>
  <c r="I32" i="2"/>
  <c r="K32" i="2" s="1"/>
  <c r="J17" i="2"/>
  <c r="M17" i="2"/>
  <c r="J20" i="2"/>
  <c r="M20" i="2"/>
  <c r="M27" i="2"/>
  <c r="J27" i="2"/>
  <c r="L27" i="2" s="1"/>
  <c r="G13" i="2"/>
  <c r="I13" i="2" s="1"/>
  <c r="K13" i="2" s="1"/>
  <c r="L13" i="2" s="1"/>
  <c r="J21" i="2"/>
  <c r="G22" i="2"/>
  <c r="I22" i="2" s="1"/>
  <c r="K22" i="2" s="1"/>
  <c r="L22" i="2" s="1"/>
  <c r="J29" i="2"/>
  <c r="L29" i="2" s="1"/>
  <c r="N29" i="2" s="1"/>
  <c r="G30" i="2"/>
  <c r="I30" i="2" s="1"/>
  <c r="K30" i="2" s="1"/>
  <c r="J15" i="2"/>
  <c r="L15" i="2" s="1"/>
  <c r="N15" i="2" s="1"/>
  <c r="G17" i="2"/>
  <c r="I17" i="2" s="1"/>
  <c r="K17" i="2" s="1"/>
  <c r="L17" i="2" s="1"/>
  <c r="J24" i="2"/>
  <c r="G25" i="2"/>
  <c r="I25" i="2" s="1"/>
  <c r="K25" i="2" s="1"/>
  <c r="L25" i="2" s="1"/>
  <c r="J32" i="2"/>
  <c r="H8" i="2"/>
  <c r="G11" i="2"/>
  <c r="I11" i="2" s="1"/>
  <c r="K11" i="2" s="1"/>
  <c r="L11" i="2" s="1"/>
  <c r="J19" i="2"/>
  <c r="G20" i="2"/>
  <c r="I20" i="2" s="1"/>
  <c r="K20" i="2" s="1"/>
  <c r="G28" i="2"/>
  <c r="I28" i="2" s="1"/>
  <c r="K28" i="2" s="1"/>
  <c r="L28" i="2" s="1"/>
  <c r="J12" i="2"/>
  <c r="G14" i="2"/>
  <c r="I14" i="2" s="1"/>
  <c r="K14" i="2" s="1"/>
  <c r="L14" i="2" s="1"/>
  <c r="G31" i="2"/>
  <c r="I31" i="2" s="1"/>
  <c r="K31" i="2" s="1"/>
  <c r="L31" i="2" s="1"/>
  <c r="H6" i="2"/>
  <c r="M7" i="2"/>
  <c r="G9" i="2"/>
  <c r="I9" i="2" s="1"/>
  <c r="K9" i="2" s="1"/>
  <c r="G18" i="2"/>
  <c r="I18" i="2" s="1"/>
  <c r="K18" i="2" s="1"/>
  <c r="L18" i="2" s="1"/>
  <c r="G26" i="2"/>
  <c r="I26" i="2" s="1"/>
  <c r="K26" i="2" s="1"/>
  <c r="L26" i="2" s="1"/>
  <c r="N7" i="2" l="1"/>
  <c r="N20" i="2"/>
  <c r="N10" i="2"/>
  <c r="M6" i="2"/>
  <c r="J6" i="2"/>
  <c r="L6" i="2" s="1"/>
  <c r="J8" i="2"/>
  <c r="L8" i="2" s="1"/>
  <c r="M8" i="2"/>
  <c r="N8" i="2" s="1"/>
  <c r="N17" i="2"/>
  <c r="N26" i="2"/>
  <c r="N18" i="2"/>
  <c r="L32" i="2"/>
  <c r="N32" i="2" s="1"/>
  <c r="N22" i="2"/>
  <c r="L20" i="2"/>
  <c r="N27" i="2"/>
  <c r="N11" i="2"/>
  <c r="L9" i="2"/>
  <c r="N9" i="2" s="1"/>
  <c r="L30" i="2"/>
  <c r="N30" i="2" s="1"/>
  <c r="N13" i="2"/>
  <c r="L23" i="2"/>
  <c r="N23" i="2" s="1"/>
  <c r="N28" i="2"/>
  <c r="N14" i="2"/>
  <c r="N6" i="2" l="1"/>
</calcChain>
</file>

<file path=xl/sharedStrings.xml><?xml version="1.0" encoding="utf-8"?>
<sst xmlns="http://schemas.openxmlformats.org/spreadsheetml/2006/main" count="48" uniqueCount="43">
  <si>
    <t>Dry Core Transformer Losses Proposed for 2020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</si>
  <si>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</si>
  <si>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</si>
  <si>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</si>
  <si>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</si>
  <si>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</si>
  <si>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</si>
  <si>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</si>
  <si>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</si>
  <si>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</si>
  <si>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</si>
  <si>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</si>
  <si>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</si>
  <si>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</si>
  <si>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</si>
  <si>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</si>
  <si>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</si>
  <si>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25 KVA 1 PH, 1.2kV BIL</t>
  </si>
  <si>
    <t>37.5 KVA 1 PH, 1.2kV BIL</t>
  </si>
  <si>
    <t>50 KVA 1 PH, 1.2kV BIL</t>
  </si>
  <si>
    <t>75 KVA 1 PH, 1.2kV BIL</t>
  </si>
  <si>
    <t>100 KVA 1 PH, 1.2kV BIL</t>
  </si>
  <si>
    <t>150 KVA 1 PH, 1.2kV BIL</t>
  </si>
  <si>
    <t>167 KVA 1 PH, 1.2kV BIL</t>
  </si>
  <si>
    <t>200 KVA 1 PH, 1.2kV BIL</t>
  </si>
  <si>
    <t>225 KVA 1 PH, 1.2kV BIL</t>
  </si>
  <si>
    <t>250 KVA 1 PH, 1.2kV BIL</t>
  </si>
  <si>
    <t>*15 KVA 3 PH, 1.2kV BIL</t>
  </si>
  <si>
    <t>*45 KVA 3 PH, 1.2kV BIL</t>
  </si>
  <si>
    <t>*75 KVA 3 PH, 1.2kV BIL</t>
  </si>
  <si>
    <t>*112.5 KVA 3 PH, 1.2kV BIL</t>
  </si>
  <si>
    <t>*150 KVA 3 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</si>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</sst>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$&quot;#,##0.0000"/>
    <numFmt numFmtId="166" formatCode="0.000"/>
    <numFmt numFmtId="167" formatCode="_-* #,##0_-;\-* #,##0_-;_-* &quot;-&quot;??_-;_-@_-"/>
    <numFmt numFmtId="168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0" xfId="0" applyFont="1" applyFill="1" applyBorder="1"/>
    <xf numFmtId="16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8" fontId="1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 wrapText="1"/>
    </xf>
    <xf numFmtId="0" fontId="1" fillId="0" borderId="5" xfId="0" applyFont="1" applyFill="1" applyBorder="1"/>
    <xf numFmtId="0" fontId="1" fillId="0" borderId="6" xfId="0" applyFont="1" applyFill="1" applyBorder="1" applyAlignment="1">
      <alignment horizontal="center" wrapText="1"/>
    </xf>
    <xf numFmtId="165" fontId="1" fillId="0" borderId="6" xfId="0" applyNumberFormat="1" applyFont="1" applyFill="1" applyBorder="1" applyAlignment="1">
      <alignment horizontal="center" wrapText="1"/>
    </xf>
    <xf numFmtId="165" fontId="1" fillId="0" borderId="7" xfId="0" applyNumberFormat="1" applyFont="1" applyFill="1" applyBorder="1" applyAlignment="1">
      <alignment horizontal="center" wrapText="1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 applyAlignment="1">
      <alignment horizontal="center" wrapText="1"/>
    </xf>
    <xf numFmtId="166" fontId="1" fillId="0" borderId="11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 wrapText="1"/>
    </xf>
    <xf numFmtId="166" fontId="1" fillId="0" borderId="10" xfId="0" applyNumberFormat="1" applyFont="1" applyFill="1" applyBorder="1" applyAlignment="1">
      <alignment horizontal="center" wrapText="1"/>
    </xf>
    <xf numFmtId="167" fontId="1" fillId="0" borderId="10" xfId="1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8" fontId="1" fillId="0" borderId="12" xfId="0" applyNumberFormat="1" applyFont="1" applyFill="1" applyBorder="1" applyAlignment="1">
      <alignment horizontal="center" wrapText="1"/>
    </xf>
    <xf numFmtId="168" fontId="1" fillId="0" borderId="13" xfId="0" applyNumberFormat="1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7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5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166" fontId="1" fillId="0" borderId="17" xfId="0" applyNumberFormat="1" applyFont="1" applyFill="1" applyBorder="1" applyAlignment="1">
      <alignment horizontal="center" wrapText="1"/>
    </xf>
    <xf numFmtId="1" fontId="1" fillId="0" borderId="17" xfId="0" applyNumberFormat="1" applyFont="1" applyFill="1" applyBorder="1" applyAlignment="1">
      <alignment horizontal="center" wrapText="1"/>
    </xf>
    <xf numFmtId="167" fontId="1" fillId="0" borderId="17" xfId="1" applyNumberFormat="1" applyFont="1" applyFill="1" applyBorder="1" applyAlignment="1">
      <alignment horizontal="center" wrapText="1"/>
    </xf>
    <xf numFmtId="168" fontId="1" fillId="0" borderId="17" xfId="0" applyNumberFormat="1" applyFont="1" applyFill="1" applyBorder="1" applyAlignment="1">
      <alignment horizontal="center" wrapText="1"/>
    </xf>
    <xf numFmtId="168" fontId="1" fillId="0" borderId="19" xfId="0" applyNumberFormat="1" applyFont="1" applyFill="1" applyBorder="1" applyAlignment="1">
      <alignment horizontal="center" wrapText="1"/>
    </xf>
    <xf numFmtId="168" fontId="1" fillId="0" borderId="20" xfId="0" applyNumberFormat="1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2"/>
  <sheetViews>
    <sheetView tabSelected="1" workbookViewId="0">
      <selection activeCell="D11" sqref="D11"/>
    </sheetView>
  </sheetViews>
  <sheetFormatPr defaultRowHeight="12.75" x14ac:dyDescent="0.2"/>
  <cols>
    <col min="1" max="1" width="26.85546875" style="6" customWidth="1"/>
    <col min="2" max="3" width="8" style="5" customWidth="1"/>
    <col min="4" max="4" width="10.5703125" style="5" customWidth="1"/>
    <col min="5" max="5" width="9.85546875" style="5" customWidth="1"/>
    <col min="6" max="6" width="8.85546875" style="5" customWidth="1"/>
    <col min="7" max="7" width="9.140625" style="5"/>
    <col min="8" max="8" width="9" style="5" customWidth="1"/>
    <col min="9" max="9" width="9.42578125" style="5" customWidth="1"/>
    <col min="10" max="10" width="14.5703125" style="5" customWidth="1"/>
    <col min="11" max="11" width="12.85546875" style="5" customWidth="1"/>
    <col min="12" max="12" width="11.42578125" style="17" customWidth="1"/>
    <col min="13" max="13" width="13" style="5" customWidth="1"/>
    <col min="14" max="16384" width="9.140625" style="6"/>
  </cols>
  <sheetData>
    <row r="1" spans="1:14" ht="20.25" x14ac:dyDescent="0.3">
      <c r="A1" s="2" t="s">
        <v>0</v>
      </c>
      <c r="B1" s="3"/>
      <c r="C1" s="3"/>
      <c r="D1" s="4"/>
      <c r="F1" s="4"/>
      <c r="G1" s="3"/>
      <c r="H1" s="3"/>
      <c r="I1" s="3"/>
      <c r="J1" s="3"/>
      <c r="K1" s="3"/>
      <c r="L1" s="3"/>
      <c r="M1" s="3"/>
    </row>
    <row r="3" spans="1:14" ht="13.5" thickBot="1" x14ac:dyDescent="0.25">
      <c r="J3" s="1"/>
      <c r="K3" s="1"/>
      <c r="L3" s="1"/>
      <c r="M3" s="1"/>
    </row>
    <row r="4" spans="1:14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</row>
    <row r="5" spans="1:14" x14ac:dyDescent="0.2">
      <c r="A5" s="19" t="s">
        <v>15</v>
      </c>
      <c r="B5" s="20"/>
      <c r="C5" s="20"/>
      <c r="D5" s="20"/>
      <c r="E5" s="20"/>
      <c r="F5" s="20"/>
      <c r="G5" s="20"/>
      <c r="H5" s="20"/>
      <c r="I5" s="20"/>
      <c r="J5" s="21">
        <f>((2.9017+2.0474+0.02452)+(3.0128+2.1882+0.02621)+(3.3399+2.4642+0.02951))/3</f>
        <v>5.3448133333333336</v>
      </c>
      <c r="K5" s="22">
        <f>((0.077+0.089)/2)+(0.0034+0.0005+0)+0</f>
        <v>8.6899999999999991E-2</v>
      </c>
      <c r="L5" s="11" t="s">
        <v>16</v>
      </c>
      <c r="M5" s="22">
        <f>((4.9237)+(4.506)+(4.2896))/3</f>
        <v>4.5731000000000002</v>
      </c>
      <c r="N5" s="23"/>
    </row>
    <row r="6" spans="1:14" ht="12" customHeight="1" x14ac:dyDescent="0.2">
      <c r="A6" s="24" t="s">
        <v>17</v>
      </c>
      <c r="B6" s="25">
        <v>150</v>
      </c>
      <c r="C6" s="25">
        <v>900</v>
      </c>
      <c r="D6" s="26">
        <f t="shared" ref="D6:D27" si="0">B6/1000*0.75</f>
        <v>0.11249999999999999</v>
      </c>
      <c r="E6" s="27">
        <f>D6*8760/12</f>
        <v>82.124999999999986</v>
      </c>
      <c r="F6" s="26">
        <f t="shared" ref="F6:F26" si="1">C6/1000*0.0714*0.75</f>
        <v>4.8195000000000009E-2</v>
      </c>
      <c r="G6" s="27">
        <f>F6*8760/12*0.2489</f>
        <v>8.7568869150000026</v>
      </c>
      <c r="H6" s="28">
        <f t="shared" ref="H6:I15" si="2">F6+D6</f>
        <v>0.160695</v>
      </c>
      <c r="I6" s="29">
        <f t="shared" si="2"/>
        <v>90.881886914999995</v>
      </c>
      <c r="J6" s="30">
        <f>+$H6*$J$5</f>
        <v>0.85888477860000012</v>
      </c>
      <c r="K6" s="30">
        <f t="shared" ref="K6:K15" si="3">+I6*$K$5</f>
        <v>7.8976359729134984</v>
      </c>
      <c r="L6" s="30">
        <f t="shared" ref="L6:L15" si="4">+K6+J6</f>
        <v>8.7565207515134986</v>
      </c>
      <c r="M6" s="31">
        <f>+$H6*$M$5</f>
        <v>0.73487430450000002</v>
      </c>
      <c r="N6" s="32">
        <f>M6+L6</f>
        <v>9.4913950560134985</v>
      </c>
    </row>
    <row r="7" spans="1:14" ht="12" customHeight="1" x14ac:dyDescent="0.2">
      <c r="A7" s="12" t="s">
        <v>18</v>
      </c>
      <c r="B7" s="33">
        <v>200</v>
      </c>
      <c r="C7" s="33">
        <v>1200</v>
      </c>
      <c r="D7" s="26">
        <f t="shared" si="0"/>
        <v>0.15000000000000002</v>
      </c>
      <c r="E7" s="34">
        <f t="shared" ref="E7:E32" si="5">D7*8760/12</f>
        <v>109.50000000000001</v>
      </c>
      <c r="F7" s="26">
        <f t="shared" si="1"/>
        <v>6.4260000000000012E-2</v>
      </c>
      <c r="G7" s="34">
        <f t="shared" ref="G7:G15" si="6">F7*8760/12*0.2489</f>
        <v>11.675849220000003</v>
      </c>
      <c r="H7" s="26">
        <f t="shared" si="2"/>
        <v>0.21426000000000003</v>
      </c>
      <c r="I7" s="35">
        <f t="shared" si="2"/>
        <v>121.17584922000002</v>
      </c>
      <c r="J7" s="36">
        <f t="shared" ref="J7:J32" si="7">+$H7*$J$5</f>
        <v>1.1451797048000003</v>
      </c>
      <c r="K7" s="36">
        <f t="shared" si="3"/>
        <v>10.530181297218</v>
      </c>
      <c r="L7" s="36">
        <f t="shared" si="4"/>
        <v>11.675361002018001</v>
      </c>
      <c r="M7" s="37">
        <f t="shared" ref="M7:M15" si="8">+H7*$M$5</f>
        <v>0.97983240600000021</v>
      </c>
      <c r="N7" s="32">
        <f t="shared" ref="N7:N15" si="9">M7+L7</f>
        <v>12.655193408018</v>
      </c>
    </row>
    <row r="8" spans="1:14" ht="12" customHeight="1" x14ac:dyDescent="0.2">
      <c r="A8" s="12" t="s">
        <v>19</v>
      </c>
      <c r="B8" s="33">
        <v>250</v>
      </c>
      <c r="C8" s="33">
        <v>1600</v>
      </c>
      <c r="D8" s="26">
        <f t="shared" si="0"/>
        <v>0.1875</v>
      </c>
      <c r="E8" s="34">
        <f t="shared" si="5"/>
        <v>136.875</v>
      </c>
      <c r="F8" s="26">
        <f t="shared" si="1"/>
        <v>8.5680000000000006E-2</v>
      </c>
      <c r="G8" s="34">
        <f t="shared" si="6"/>
        <v>15.567798960000003</v>
      </c>
      <c r="H8" s="26">
        <f t="shared" si="2"/>
        <v>0.27317999999999998</v>
      </c>
      <c r="I8" s="35">
        <f t="shared" si="2"/>
        <v>152.44279896</v>
      </c>
      <c r="J8" s="36">
        <f t="shared" si="7"/>
        <v>1.4600961064</v>
      </c>
      <c r="K8" s="36">
        <f t="shared" si="3"/>
        <v>13.247279229623999</v>
      </c>
      <c r="L8" s="36">
        <f t="shared" si="4"/>
        <v>14.707375336023999</v>
      </c>
      <c r="M8" s="37">
        <f t="shared" si="8"/>
        <v>1.249279458</v>
      </c>
      <c r="N8" s="32">
        <f t="shared" si="9"/>
        <v>15.956654794023999</v>
      </c>
    </row>
    <row r="9" spans="1:14" ht="12" customHeight="1" x14ac:dyDescent="0.2">
      <c r="A9" s="12" t="s">
        <v>20</v>
      </c>
      <c r="B9" s="33">
        <v>350</v>
      </c>
      <c r="C9" s="33">
        <v>1900</v>
      </c>
      <c r="D9" s="26">
        <f t="shared" si="0"/>
        <v>0.26249999999999996</v>
      </c>
      <c r="E9" s="34">
        <f t="shared" si="5"/>
        <v>191.62499999999997</v>
      </c>
      <c r="F9" s="26">
        <f t="shared" si="1"/>
        <v>0.101745</v>
      </c>
      <c r="G9" s="34">
        <f t="shared" si="6"/>
        <v>18.486761264999998</v>
      </c>
      <c r="H9" s="26">
        <f t="shared" si="2"/>
        <v>0.36424499999999993</v>
      </c>
      <c r="I9" s="35">
        <f t="shared" si="2"/>
        <v>210.11176126499998</v>
      </c>
      <c r="J9" s="36">
        <f t="shared" si="7"/>
        <v>1.9468215325999998</v>
      </c>
      <c r="K9" s="36">
        <f t="shared" si="3"/>
        <v>18.258712053928498</v>
      </c>
      <c r="L9" s="36">
        <f t="shared" si="4"/>
        <v>20.2055335865285</v>
      </c>
      <c r="M9" s="37">
        <f t="shared" si="8"/>
        <v>1.6657288094999998</v>
      </c>
      <c r="N9" s="32">
        <f t="shared" si="9"/>
        <v>21.871262396028499</v>
      </c>
    </row>
    <row r="10" spans="1:14" ht="12" customHeight="1" x14ac:dyDescent="0.2">
      <c r="A10" s="12" t="s">
        <v>21</v>
      </c>
      <c r="B10" s="33">
        <v>400</v>
      </c>
      <c r="C10" s="33">
        <v>2600</v>
      </c>
      <c r="D10" s="26">
        <f t="shared" si="0"/>
        <v>0.30000000000000004</v>
      </c>
      <c r="E10" s="34">
        <f t="shared" si="5"/>
        <v>219.00000000000003</v>
      </c>
      <c r="F10" s="26">
        <f t="shared" si="1"/>
        <v>0.13923000000000002</v>
      </c>
      <c r="G10" s="34">
        <f t="shared" si="6"/>
        <v>25.297673310000004</v>
      </c>
      <c r="H10" s="26">
        <f t="shared" si="2"/>
        <v>0.43923000000000006</v>
      </c>
      <c r="I10" s="35">
        <f t="shared" si="2"/>
        <v>244.29767331000002</v>
      </c>
      <c r="J10" s="36">
        <f t="shared" si="7"/>
        <v>2.3476023604000007</v>
      </c>
      <c r="K10" s="36">
        <f t="shared" si="3"/>
        <v>21.229467810639001</v>
      </c>
      <c r="L10" s="36">
        <f t="shared" si="4"/>
        <v>23.577070171039001</v>
      </c>
      <c r="M10" s="37">
        <f t="shared" si="8"/>
        <v>2.0086427130000004</v>
      </c>
      <c r="N10" s="32">
        <f t="shared" si="9"/>
        <v>25.585712884039001</v>
      </c>
    </row>
    <row r="11" spans="1:14" ht="12" customHeight="1" x14ac:dyDescent="0.2">
      <c r="A11" s="12" t="s">
        <v>22</v>
      </c>
      <c r="B11" s="33">
        <v>525</v>
      </c>
      <c r="C11" s="33">
        <v>3500</v>
      </c>
      <c r="D11" s="26">
        <f t="shared" si="0"/>
        <v>0.39375000000000004</v>
      </c>
      <c r="E11" s="34">
        <f t="shared" si="5"/>
        <v>287.43750000000006</v>
      </c>
      <c r="F11" s="26">
        <f t="shared" si="1"/>
        <v>0.18742500000000001</v>
      </c>
      <c r="G11" s="34">
        <f t="shared" si="6"/>
        <v>34.054560225000003</v>
      </c>
      <c r="H11" s="26">
        <f t="shared" si="2"/>
        <v>0.581175</v>
      </c>
      <c r="I11" s="35">
        <f t="shared" si="2"/>
        <v>321.49206022500005</v>
      </c>
      <c r="J11" s="36">
        <f t="shared" si="7"/>
        <v>3.1062718890000003</v>
      </c>
      <c r="K11" s="36">
        <f t="shared" si="3"/>
        <v>27.9376600335525</v>
      </c>
      <c r="L11" s="36">
        <f t="shared" si="4"/>
        <v>31.043931922552503</v>
      </c>
      <c r="M11" s="37">
        <f t="shared" si="8"/>
        <v>2.6577713924999999</v>
      </c>
      <c r="N11" s="32">
        <f t="shared" si="9"/>
        <v>33.701703315052505</v>
      </c>
    </row>
    <row r="12" spans="1:14" ht="12" customHeight="1" x14ac:dyDescent="0.2">
      <c r="A12" s="12" t="s">
        <v>23</v>
      </c>
      <c r="B12" s="33">
        <v>650</v>
      </c>
      <c r="C12" s="33">
        <v>4400</v>
      </c>
      <c r="D12" s="26">
        <f t="shared" si="0"/>
        <v>0.48750000000000004</v>
      </c>
      <c r="E12" s="34">
        <f t="shared" si="5"/>
        <v>355.875</v>
      </c>
      <c r="F12" s="26">
        <f t="shared" si="1"/>
        <v>0.23562000000000005</v>
      </c>
      <c r="G12" s="34">
        <f t="shared" si="6"/>
        <v>42.811447140000006</v>
      </c>
      <c r="H12" s="26">
        <f t="shared" si="2"/>
        <v>0.7231200000000001</v>
      </c>
      <c r="I12" s="35">
        <f t="shared" si="2"/>
        <v>398.68644713999998</v>
      </c>
      <c r="J12" s="36">
        <f t="shared" si="7"/>
        <v>3.8649414176000008</v>
      </c>
      <c r="K12" s="36">
        <f t="shared" si="3"/>
        <v>34.645852256465993</v>
      </c>
      <c r="L12" s="36">
        <f t="shared" si="4"/>
        <v>38.510793674065994</v>
      </c>
      <c r="M12" s="37">
        <f t="shared" si="8"/>
        <v>3.3069000720000004</v>
      </c>
      <c r="N12" s="32">
        <f t="shared" si="9"/>
        <v>41.817693746065991</v>
      </c>
    </row>
    <row r="13" spans="1:14" ht="12" customHeight="1" x14ac:dyDescent="0.2">
      <c r="A13" s="12" t="s">
        <v>24</v>
      </c>
      <c r="B13" s="33">
        <v>696</v>
      </c>
      <c r="C13" s="33">
        <v>4700</v>
      </c>
      <c r="D13" s="26">
        <f t="shared" si="0"/>
        <v>0.52200000000000002</v>
      </c>
      <c r="E13" s="34">
        <f t="shared" si="5"/>
        <v>381.06</v>
      </c>
      <c r="F13" s="26">
        <f t="shared" si="1"/>
        <v>0.25168500000000005</v>
      </c>
      <c r="G13" s="34">
        <f t="shared" si="6"/>
        <v>45.730409445000014</v>
      </c>
      <c r="H13" s="26">
        <f t="shared" si="2"/>
        <v>0.77368500000000007</v>
      </c>
      <c r="I13" s="35">
        <f t="shared" si="2"/>
        <v>426.79040944500002</v>
      </c>
      <c r="J13" s="36">
        <f t="shared" si="7"/>
        <v>4.1352019038000005</v>
      </c>
      <c r="K13" s="36">
        <f t="shared" si="3"/>
        <v>37.088086580770501</v>
      </c>
      <c r="L13" s="36">
        <f t="shared" si="4"/>
        <v>41.223288484570503</v>
      </c>
      <c r="M13" s="37">
        <f t="shared" si="8"/>
        <v>3.5381388735000003</v>
      </c>
      <c r="N13" s="32">
        <f t="shared" si="9"/>
        <v>44.761427358070506</v>
      </c>
    </row>
    <row r="14" spans="1:14" ht="12" customHeight="1" x14ac:dyDescent="0.2">
      <c r="A14" s="12" t="s">
        <v>25</v>
      </c>
      <c r="B14" s="33">
        <v>748</v>
      </c>
      <c r="C14" s="33">
        <v>5050</v>
      </c>
      <c r="D14" s="26">
        <f t="shared" si="0"/>
        <v>0.56099999999999994</v>
      </c>
      <c r="E14" s="34">
        <f t="shared" si="5"/>
        <v>409.53</v>
      </c>
      <c r="F14" s="26">
        <f t="shared" si="1"/>
        <v>0.27042749999999999</v>
      </c>
      <c r="G14" s="34">
        <f t="shared" si="6"/>
        <v>49.135865467499997</v>
      </c>
      <c r="H14" s="26">
        <f t="shared" si="2"/>
        <v>0.83142749999999999</v>
      </c>
      <c r="I14" s="35">
        <f t="shared" si="2"/>
        <v>458.6658654675</v>
      </c>
      <c r="J14" s="36">
        <f t="shared" si="7"/>
        <v>4.4438247877000006</v>
      </c>
      <c r="K14" s="36">
        <f t="shared" si="3"/>
        <v>39.858063709125744</v>
      </c>
      <c r="L14" s="36">
        <f t="shared" si="4"/>
        <v>44.301888496825747</v>
      </c>
      <c r="M14" s="37">
        <f t="shared" si="8"/>
        <v>3.80220110025</v>
      </c>
      <c r="N14" s="32">
        <f t="shared" si="9"/>
        <v>48.104089597075749</v>
      </c>
    </row>
    <row r="15" spans="1:14" ht="12" customHeight="1" x14ac:dyDescent="0.2">
      <c r="A15" s="12" t="s">
        <v>26</v>
      </c>
      <c r="B15" s="33">
        <v>800</v>
      </c>
      <c r="C15" s="33">
        <v>5400</v>
      </c>
      <c r="D15" s="26">
        <f t="shared" si="0"/>
        <v>0.60000000000000009</v>
      </c>
      <c r="E15" s="34">
        <f t="shared" si="5"/>
        <v>438.00000000000006</v>
      </c>
      <c r="F15" s="26">
        <f t="shared" si="1"/>
        <v>0.28917000000000004</v>
      </c>
      <c r="G15" s="34">
        <f t="shared" si="6"/>
        <v>52.541321490000009</v>
      </c>
      <c r="H15" s="26">
        <f t="shared" si="2"/>
        <v>0.88917000000000013</v>
      </c>
      <c r="I15" s="35">
        <f t="shared" si="2"/>
        <v>490.54132149000009</v>
      </c>
      <c r="J15" s="36">
        <f t="shared" si="7"/>
        <v>4.7524476716000006</v>
      </c>
      <c r="K15" s="36">
        <f t="shared" si="3"/>
        <v>42.628040837481002</v>
      </c>
      <c r="L15" s="36">
        <f t="shared" si="4"/>
        <v>47.380488509081005</v>
      </c>
      <c r="M15" s="37">
        <f t="shared" si="8"/>
        <v>4.0662633270000006</v>
      </c>
      <c r="N15" s="32">
        <f t="shared" si="9"/>
        <v>51.446751836081006</v>
      </c>
    </row>
    <row r="16" spans="1:14" x14ac:dyDescent="0.2">
      <c r="A16" s="12"/>
      <c r="B16" s="33"/>
      <c r="C16" s="33"/>
      <c r="D16" s="26" t="s">
        <v>16</v>
      </c>
      <c r="E16" s="34" t="s">
        <v>16</v>
      </c>
      <c r="F16" s="26" t="s">
        <v>16</v>
      </c>
      <c r="G16" s="33"/>
      <c r="H16" s="26" t="s">
        <v>16</v>
      </c>
      <c r="I16" s="35"/>
      <c r="J16" s="36" t="s">
        <v>16</v>
      </c>
      <c r="K16" s="33"/>
      <c r="L16" s="38"/>
      <c r="M16" s="39"/>
      <c r="N16" s="40"/>
    </row>
    <row r="17" spans="1:14" ht="12" customHeight="1" x14ac:dyDescent="0.2">
      <c r="A17" s="12" t="s">
        <v>27</v>
      </c>
      <c r="B17" s="33">
        <v>125</v>
      </c>
      <c r="C17" s="33">
        <v>650</v>
      </c>
      <c r="D17" s="26">
        <f t="shared" si="0"/>
        <v>9.375E-2</v>
      </c>
      <c r="E17" s="34">
        <f t="shared" si="5"/>
        <v>68.4375</v>
      </c>
      <c r="F17" s="26">
        <f t="shared" si="1"/>
        <v>3.4807500000000005E-2</v>
      </c>
      <c r="G17" s="34">
        <f t="shared" ref="G17:G32" si="10">F17*8760/12*0.2489</f>
        <v>6.324418327500001</v>
      </c>
      <c r="H17" s="26">
        <f t="shared" ref="H17:I32" si="11">F17+D17</f>
        <v>0.12855749999999999</v>
      </c>
      <c r="I17" s="35">
        <f t="shared" si="11"/>
        <v>74.761918327499998</v>
      </c>
      <c r="J17" s="36">
        <f t="shared" si="7"/>
        <v>0.68711584010000004</v>
      </c>
      <c r="K17" s="36">
        <f t="shared" ref="K17:K25" si="12">+I17*$K$5</f>
        <v>6.496810702659749</v>
      </c>
      <c r="L17" s="36">
        <f t="shared" ref="L17:L25" si="13">+K17+J17</f>
        <v>7.1839265427597487</v>
      </c>
      <c r="M17" s="37">
        <f t="shared" ref="M17:M25" si="14">+H17*$M$5</f>
        <v>0.58790630324999993</v>
      </c>
      <c r="N17" s="32">
        <f t="shared" ref="N17:N25" si="15">M17+L17</f>
        <v>7.7718328460097483</v>
      </c>
    </row>
    <row r="18" spans="1:14" ht="12" customHeight="1" x14ac:dyDescent="0.2">
      <c r="A18" s="12" t="s">
        <v>28</v>
      </c>
      <c r="B18" s="33">
        <v>300</v>
      </c>
      <c r="C18" s="33">
        <v>1800</v>
      </c>
      <c r="D18" s="26">
        <f t="shared" si="0"/>
        <v>0.22499999999999998</v>
      </c>
      <c r="E18" s="34">
        <f t="shared" si="5"/>
        <v>164.24999999999997</v>
      </c>
      <c r="F18" s="26">
        <f t="shared" si="1"/>
        <v>9.6390000000000017E-2</v>
      </c>
      <c r="G18" s="34">
        <f t="shared" si="10"/>
        <v>17.513773830000005</v>
      </c>
      <c r="H18" s="26">
        <f t="shared" si="11"/>
        <v>0.32139000000000001</v>
      </c>
      <c r="I18" s="35">
        <f t="shared" si="11"/>
        <v>181.76377382999999</v>
      </c>
      <c r="J18" s="36">
        <f t="shared" si="7"/>
        <v>1.7177695572000002</v>
      </c>
      <c r="K18" s="36">
        <f t="shared" si="12"/>
        <v>15.795271945826997</v>
      </c>
      <c r="L18" s="36">
        <f t="shared" si="13"/>
        <v>17.513041503026997</v>
      </c>
      <c r="M18" s="37">
        <f t="shared" si="14"/>
        <v>1.469748609</v>
      </c>
      <c r="N18" s="32">
        <f t="shared" si="15"/>
        <v>18.982790112026997</v>
      </c>
    </row>
    <row r="19" spans="1:14" ht="12" customHeight="1" x14ac:dyDescent="0.2">
      <c r="A19" s="12" t="s">
        <v>29</v>
      </c>
      <c r="B19" s="33">
        <v>400</v>
      </c>
      <c r="C19" s="33">
        <v>2400</v>
      </c>
      <c r="D19" s="26">
        <f t="shared" si="0"/>
        <v>0.30000000000000004</v>
      </c>
      <c r="E19" s="34">
        <f t="shared" si="5"/>
        <v>219.00000000000003</v>
      </c>
      <c r="F19" s="26">
        <f t="shared" si="1"/>
        <v>0.12852000000000002</v>
      </c>
      <c r="G19" s="34">
        <f t="shared" si="10"/>
        <v>23.351698440000007</v>
      </c>
      <c r="H19" s="26">
        <f t="shared" si="11"/>
        <v>0.42852000000000007</v>
      </c>
      <c r="I19" s="35">
        <f t="shared" si="11"/>
        <v>242.35169844000004</v>
      </c>
      <c r="J19" s="36">
        <f t="shared" si="7"/>
        <v>2.2903594096000006</v>
      </c>
      <c r="K19" s="36">
        <f t="shared" si="12"/>
        <v>21.060362594436</v>
      </c>
      <c r="L19" s="36">
        <f t="shared" si="13"/>
        <v>23.350722004036001</v>
      </c>
      <c r="M19" s="37">
        <f t="shared" si="14"/>
        <v>1.9596648120000004</v>
      </c>
      <c r="N19" s="32">
        <f t="shared" si="15"/>
        <v>25.310386816036001</v>
      </c>
    </row>
    <row r="20" spans="1:14" ht="12" customHeight="1" x14ac:dyDescent="0.2">
      <c r="A20" s="12" t="s">
        <v>30</v>
      </c>
      <c r="B20" s="33">
        <v>600</v>
      </c>
      <c r="C20" s="33">
        <v>3400</v>
      </c>
      <c r="D20" s="26">
        <f t="shared" si="0"/>
        <v>0.44999999999999996</v>
      </c>
      <c r="E20" s="34">
        <f t="shared" si="5"/>
        <v>328.49999999999994</v>
      </c>
      <c r="F20" s="26">
        <f t="shared" si="1"/>
        <v>0.18207000000000001</v>
      </c>
      <c r="G20" s="34">
        <f t="shared" si="10"/>
        <v>33.081572790000003</v>
      </c>
      <c r="H20" s="26">
        <f t="shared" si="11"/>
        <v>0.63206999999999991</v>
      </c>
      <c r="I20" s="35">
        <f>G20+E20</f>
        <v>361.58157278999994</v>
      </c>
      <c r="J20" s="36">
        <f t="shared" si="7"/>
        <v>3.3782961635999995</v>
      </c>
      <c r="K20" s="36">
        <f t="shared" si="12"/>
        <v>31.421438675450993</v>
      </c>
      <c r="L20" s="36">
        <f t="shared" si="13"/>
        <v>34.799734839050991</v>
      </c>
      <c r="M20" s="37">
        <f>+H20*$M$5</f>
        <v>2.8905193169999999</v>
      </c>
      <c r="N20" s="32">
        <f t="shared" si="15"/>
        <v>37.69025415605099</v>
      </c>
    </row>
    <row r="21" spans="1:14" ht="12" customHeight="1" x14ac:dyDescent="0.2">
      <c r="A21" s="12" t="s">
        <v>31</v>
      </c>
      <c r="B21" s="33">
        <v>700</v>
      </c>
      <c r="C21" s="33">
        <v>4500</v>
      </c>
      <c r="D21" s="26">
        <f t="shared" si="0"/>
        <v>0.52499999999999991</v>
      </c>
      <c r="E21" s="34">
        <f t="shared" si="5"/>
        <v>383.24999999999994</v>
      </c>
      <c r="F21" s="26">
        <f t="shared" si="1"/>
        <v>0.24097500000000002</v>
      </c>
      <c r="G21" s="34">
        <f t="shared" si="10"/>
        <v>43.784434575000006</v>
      </c>
      <c r="H21" s="26">
        <f t="shared" si="11"/>
        <v>0.76597499999999996</v>
      </c>
      <c r="I21" s="35">
        <f t="shared" si="11"/>
        <v>427.03443457499998</v>
      </c>
      <c r="J21" s="36">
        <f t="shared" si="7"/>
        <v>4.0939933929999999</v>
      </c>
      <c r="K21" s="36">
        <f t="shared" si="12"/>
        <v>37.109292364567494</v>
      </c>
      <c r="L21" s="36">
        <f t="shared" si="13"/>
        <v>41.203285757567492</v>
      </c>
      <c r="M21" s="37">
        <f t="shared" si="14"/>
        <v>3.5028802725000001</v>
      </c>
      <c r="N21" s="32">
        <f t="shared" si="15"/>
        <v>44.706166030067493</v>
      </c>
    </row>
    <row r="22" spans="1:14" ht="12" customHeight="1" x14ac:dyDescent="0.2">
      <c r="A22" s="12" t="s">
        <v>32</v>
      </c>
      <c r="B22" s="33">
        <v>900</v>
      </c>
      <c r="C22" s="33">
        <v>5300</v>
      </c>
      <c r="D22" s="26">
        <f t="shared" si="0"/>
        <v>0.67500000000000004</v>
      </c>
      <c r="E22" s="34">
        <f t="shared" si="5"/>
        <v>492.75</v>
      </c>
      <c r="F22" s="26">
        <f t="shared" si="1"/>
        <v>0.28381500000000004</v>
      </c>
      <c r="G22" s="34">
        <f t="shared" si="10"/>
        <v>51.568334055000015</v>
      </c>
      <c r="H22" s="26">
        <f t="shared" si="11"/>
        <v>0.95881500000000008</v>
      </c>
      <c r="I22" s="35">
        <f t="shared" si="11"/>
        <v>544.31833405500004</v>
      </c>
      <c r="J22" s="36">
        <f t="shared" si="7"/>
        <v>5.1246871962000009</v>
      </c>
      <c r="K22" s="36">
        <f t="shared" si="12"/>
        <v>47.301263229379501</v>
      </c>
      <c r="L22" s="36">
        <f t="shared" si="13"/>
        <v>52.425950425579501</v>
      </c>
      <c r="M22" s="37">
        <f t="shared" si="14"/>
        <v>4.3847568765000009</v>
      </c>
      <c r="N22" s="32">
        <f t="shared" si="15"/>
        <v>56.8107073020795</v>
      </c>
    </row>
    <row r="23" spans="1:14" ht="12" customHeight="1" x14ac:dyDescent="0.2">
      <c r="A23" s="12" t="s">
        <v>33</v>
      </c>
      <c r="B23" s="33">
        <v>1100</v>
      </c>
      <c r="C23" s="33">
        <v>6300</v>
      </c>
      <c r="D23" s="26">
        <f t="shared" si="0"/>
        <v>0.82500000000000007</v>
      </c>
      <c r="E23" s="34">
        <f t="shared" si="5"/>
        <v>602.25000000000011</v>
      </c>
      <c r="F23" s="26">
        <f t="shared" si="1"/>
        <v>0.33736500000000003</v>
      </c>
      <c r="G23" s="34">
        <f t="shared" si="10"/>
        <v>61.298208405000011</v>
      </c>
      <c r="H23" s="26">
        <f t="shared" si="11"/>
        <v>1.1623650000000001</v>
      </c>
      <c r="I23" s="35">
        <f t="shared" si="11"/>
        <v>663.54820840500008</v>
      </c>
      <c r="J23" s="36">
        <f t="shared" si="7"/>
        <v>6.2126239502000011</v>
      </c>
      <c r="K23" s="36">
        <f t="shared" si="12"/>
        <v>57.662339310394501</v>
      </c>
      <c r="L23" s="36">
        <f t="shared" si="13"/>
        <v>63.874963260594498</v>
      </c>
      <c r="M23" s="37">
        <f t="shared" si="14"/>
        <v>5.315611381500001</v>
      </c>
      <c r="N23" s="32">
        <f t="shared" si="15"/>
        <v>69.190574642094504</v>
      </c>
    </row>
    <row r="24" spans="1:14" ht="12" customHeight="1" x14ac:dyDescent="0.2">
      <c r="A24" s="12" t="s">
        <v>34</v>
      </c>
      <c r="B24" s="33">
        <v>2400</v>
      </c>
      <c r="C24" s="33">
        <v>7600</v>
      </c>
      <c r="D24" s="26">
        <f t="shared" si="0"/>
        <v>1.7999999999999998</v>
      </c>
      <c r="E24" s="34">
        <f t="shared" si="5"/>
        <v>1313.9999999999998</v>
      </c>
      <c r="F24" s="26">
        <f t="shared" si="1"/>
        <v>0.40698000000000001</v>
      </c>
      <c r="G24" s="34">
        <f t="shared" si="10"/>
        <v>73.947045059999994</v>
      </c>
      <c r="H24" s="26">
        <f t="shared" si="11"/>
        <v>2.2069799999999997</v>
      </c>
      <c r="I24" s="35">
        <f t="shared" si="11"/>
        <v>1387.9470450599997</v>
      </c>
      <c r="J24" s="36">
        <f t="shared" si="7"/>
        <v>11.795896130399999</v>
      </c>
      <c r="K24" s="36">
        <f t="shared" si="12"/>
        <v>120.61259821571396</v>
      </c>
      <c r="L24" s="36">
        <f t="shared" si="13"/>
        <v>132.40849434611397</v>
      </c>
      <c r="M24" s="37">
        <f t="shared" si="14"/>
        <v>10.092740237999999</v>
      </c>
      <c r="N24" s="32">
        <f t="shared" si="15"/>
        <v>142.50123458411397</v>
      </c>
    </row>
    <row r="25" spans="1:14" ht="12" customHeight="1" x14ac:dyDescent="0.2">
      <c r="A25" s="12" t="s">
        <v>35</v>
      </c>
      <c r="B25" s="33">
        <v>3000</v>
      </c>
      <c r="C25" s="33">
        <v>12000</v>
      </c>
      <c r="D25" s="26">
        <f t="shared" si="0"/>
        <v>2.25</v>
      </c>
      <c r="E25" s="34">
        <f t="shared" si="5"/>
        <v>1642.5</v>
      </c>
      <c r="F25" s="26">
        <f t="shared" si="1"/>
        <v>0.64260000000000006</v>
      </c>
      <c r="G25" s="34">
        <f t="shared" si="10"/>
        <v>116.75849220000001</v>
      </c>
      <c r="H25" s="26">
        <f t="shared" si="11"/>
        <v>2.8925999999999998</v>
      </c>
      <c r="I25" s="35">
        <f t="shared" si="11"/>
        <v>1759.2584922000001</v>
      </c>
      <c r="J25" s="36">
        <f t="shared" si="7"/>
        <v>15.460407048</v>
      </c>
      <c r="K25" s="36">
        <f t="shared" si="12"/>
        <v>152.87956297218</v>
      </c>
      <c r="L25" s="36">
        <f t="shared" si="13"/>
        <v>168.33997002018</v>
      </c>
      <c r="M25" s="37">
        <f t="shared" si="14"/>
        <v>13.22814906</v>
      </c>
      <c r="N25" s="32">
        <f t="shared" si="15"/>
        <v>181.56811908018</v>
      </c>
    </row>
    <row r="26" spans="1:14" x14ac:dyDescent="0.2">
      <c r="A26" s="12" t="s">
        <v>36</v>
      </c>
      <c r="B26" s="33">
        <v>3400</v>
      </c>
      <c r="C26" s="33">
        <v>13000</v>
      </c>
      <c r="D26" s="26">
        <f t="shared" si="0"/>
        <v>2.5499999999999998</v>
      </c>
      <c r="E26" s="34">
        <f t="shared" si="5"/>
        <v>1861.5</v>
      </c>
      <c r="F26" s="26">
        <f t="shared" si="1"/>
        <v>0.69615000000000005</v>
      </c>
      <c r="G26" s="34">
        <f t="shared" si="10"/>
        <v>126.48836655000001</v>
      </c>
      <c r="H26" s="26">
        <f t="shared" si="11"/>
        <v>3.2461500000000001</v>
      </c>
      <c r="I26" s="35">
        <f t="shared" si="11"/>
        <v>1987.9883665499999</v>
      </c>
      <c r="J26" s="36">
        <f t="shared" si="7"/>
        <v>17.350065802000003</v>
      </c>
      <c r="K26" s="36">
        <f>+I26*$K$5</f>
        <v>172.75618905319499</v>
      </c>
      <c r="L26" s="36">
        <f>+K26+J26</f>
        <v>190.106254855195</v>
      </c>
      <c r="M26" s="37">
        <f>+H26*$M$5</f>
        <v>14.844968565</v>
      </c>
      <c r="N26" s="32">
        <f>M26+L26</f>
        <v>204.95122342019499</v>
      </c>
    </row>
    <row r="27" spans="1:14" x14ac:dyDescent="0.2">
      <c r="A27" s="12" t="s">
        <v>37</v>
      </c>
      <c r="B27" s="33">
        <v>4500</v>
      </c>
      <c r="C27" s="33">
        <v>18000</v>
      </c>
      <c r="D27" s="26">
        <f t="shared" si="0"/>
        <v>3.375</v>
      </c>
      <c r="E27" s="34">
        <f t="shared" si="5"/>
        <v>2463.75</v>
      </c>
      <c r="F27" s="26">
        <f>C27/1000*0.0714*0.75</f>
        <v>0.96390000000000009</v>
      </c>
      <c r="G27" s="34">
        <f t="shared" si="10"/>
        <v>175.13773830000002</v>
      </c>
      <c r="H27" s="26">
        <f t="shared" si="11"/>
        <v>4.3388999999999998</v>
      </c>
      <c r="I27" s="35">
        <f t="shared" si="11"/>
        <v>2638.8877382999999</v>
      </c>
      <c r="J27" s="36">
        <f t="shared" si="7"/>
        <v>23.190610572000001</v>
      </c>
      <c r="K27" s="36">
        <f>+I27*$K$5</f>
        <v>229.31934445826997</v>
      </c>
      <c r="L27" s="36">
        <f>+K27+J27</f>
        <v>252.50995503026996</v>
      </c>
      <c r="M27" s="37">
        <f>+H27*$M$5</f>
        <v>19.84222359</v>
      </c>
      <c r="N27" s="32">
        <f>M27+L27</f>
        <v>272.35217862026997</v>
      </c>
    </row>
    <row r="28" spans="1:14" x14ac:dyDescent="0.2">
      <c r="A28" s="12" t="s">
        <v>38</v>
      </c>
      <c r="B28" s="33">
        <v>5400</v>
      </c>
      <c r="C28" s="33">
        <v>21000</v>
      </c>
      <c r="D28" s="26">
        <f>B28/1000*0.75</f>
        <v>4.0500000000000007</v>
      </c>
      <c r="E28" s="34">
        <f t="shared" si="5"/>
        <v>2956.5000000000005</v>
      </c>
      <c r="F28" s="26">
        <f>C28/1000*0.0714*0.75</f>
        <v>1.1245500000000002</v>
      </c>
      <c r="G28" s="34">
        <f t="shared" si="10"/>
        <v>204.32736135000002</v>
      </c>
      <c r="H28" s="26">
        <f t="shared" si="11"/>
        <v>5.1745500000000009</v>
      </c>
      <c r="I28" s="35">
        <f t="shared" si="11"/>
        <v>3160.8273613500005</v>
      </c>
      <c r="J28" s="36">
        <f t="shared" si="7"/>
        <v>27.657003834000005</v>
      </c>
      <c r="K28" s="36">
        <f>+I28*$K$5</f>
        <v>274.67589770131502</v>
      </c>
      <c r="L28" s="36">
        <f>+K28+J28</f>
        <v>302.33290153531505</v>
      </c>
      <c r="M28" s="37">
        <f>+H28*$M$5</f>
        <v>23.663734605000005</v>
      </c>
      <c r="N28" s="32">
        <f>M28+L28</f>
        <v>325.99663614031505</v>
      </c>
    </row>
    <row r="29" spans="1:14" x14ac:dyDescent="0.2">
      <c r="A29" s="12" t="s">
        <v>39</v>
      </c>
      <c r="B29" s="33">
        <v>6500</v>
      </c>
      <c r="C29" s="33">
        <v>25000</v>
      </c>
      <c r="D29" s="26">
        <f>B29/1000*0.75</f>
        <v>4.875</v>
      </c>
      <c r="E29" s="34">
        <f t="shared" si="5"/>
        <v>3558.75</v>
      </c>
      <c r="F29" s="26">
        <f>C29/1000*0.0714*0.75</f>
        <v>1.3387500000000001</v>
      </c>
      <c r="G29" s="34">
        <f t="shared" si="10"/>
        <v>243.24685875000003</v>
      </c>
      <c r="H29" s="26">
        <f t="shared" si="11"/>
        <v>6.2137500000000001</v>
      </c>
      <c r="I29" s="35">
        <f t="shared" si="11"/>
        <v>3801.9968587500002</v>
      </c>
      <c r="J29" s="36">
        <f t="shared" si="7"/>
        <v>33.211333850000003</v>
      </c>
      <c r="K29" s="36">
        <f>+I29*$K$5</f>
        <v>330.39352702537496</v>
      </c>
      <c r="L29" s="36">
        <f>+K29+J29</f>
        <v>363.60486087537498</v>
      </c>
      <c r="M29" s="37">
        <f>+H29*$M$5</f>
        <v>28.416100125</v>
      </c>
      <c r="N29" s="32">
        <f>M29+L29</f>
        <v>392.020961000375</v>
      </c>
    </row>
    <row r="30" spans="1:14" x14ac:dyDescent="0.2">
      <c r="A30" s="12" t="s">
        <v>40</v>
      </c>
      <c r="B30" s="33">
        <v>7700</v>
      </c>
      <c r="C30" s="33">
        <v>29000</v>
      </c>
      <c r="D30" s="26">
        <f t="shared" ref="D30:D32" si="16">B30/1000*0.75</f>
        <v>5.7750000000000004</v>
      </c>
      <c r="E30" s="34">
        <f t="shared" si="5"/>
        <v>4215.75</v>
      </c>
      <c r="F30" s="26">
        <f t="shared" ref="F30:F32" si="17">C30/1000*0.0714*0.75</f>
        <v>1.5529500000000001</v>
      </c>
      <c r="G30" s="34">
        <f t="shared" si="10"/>
        <v>282.16635615000007</v>
      </c>
      <c r="H30" s="26">
        <f t="shared" si="11"/>
        <v>7.3279500000000004</v>
      </c>
      <c r="I30" s="35">
        <f t="shared" si="11"/>
        <v>4497.91635615</v>
      </c>
      <c r="J30" s="36">
        <f t="shared" si="7"/>
        <v>39.166524866000003</v>
      </c>
      <c r="K30" s="36">
        <f t="shared" ref="K30:K32" si="18">+I30*$K$5</f>
        <v>390.86893134943494</v>
      </c>
      <c r="L30" s="36">
        <f t="shared" ref="L30:L32" si="19">+K30+J30</f>
        <v>430.03545621543492</v>
      </c>
      <c r="M30" s="37">
        <f t="shared" ref="M30:M32" si="20">+H30*$M$5</f>
        <v>33.511448145000003</v>
      </c>
      <c r="N30" s="32">
        <f t="shared" ref="N30:N32" si="21">M30+L30</f>
        <v>463.54690436043495</v>
      </c>
    </row>
    <row r="31" spans="1:14" x14ac:dyDescent="0.2">
      <c r="A31" s="12" t="s">
        <v>41</v>
      </c>
      <c r="B31" s="33">
        <v>9500</v>
      </c>
      <c r="C31" s="33">
        <v>35000</v>
      </c>
      <c r="D31" s="26">
        <f t="shared" si="16"/>
        <v>7.125</v>
      </c>
      <c r="E31" s="34">
        <f t="shared" si="5"/>
        <v>5201.25</v>
      </c>
      <c r="F31" s="26">
        <f t="shared" si="17"/>
        <v>1.87425</v>
      </c>
      <c r="G31" s="34">
        <f t="shared" si="10"/>
        <v>340.54560225000006</v>
      </c>
      <c r="H31" s="26">
        <f t="shared" si="11"/>
        <v>8.99925</v>
      </c>
      <c r="I31" s="35">
        <f t="shared" si="11"/>
        <v>5541.7956022500002</v>
      </c>
      <c r="J31" s="36">
        <f t="shared" si="7"/>
        <v>48.099311390000004</v>
      </c>
      <c r="K31" s="36">
        <f t="shared" si="18"/>
        <v>481.58203783552494</v>
      </c>
      <c r="L31" s="36">
        <f t="shared" si="19"/>
        <v>529.68134922552497</v>
      </c>
      <c r="M31" s="37">
        <f t="shared" si="20"/>
        <v>41.154470175</v>
      </c>
      <c r="N31" s="32">
        <f t="shared" si="21"/>
        <v>570.835819400525</v>
      </c>
    </row>
    <row r="32" spans="1:14" ht="13.5" thickBot="1" x14ac:dyDescent="0.25">
      <c r="A32" s="41" t="s">
        <v>42</v>
      </c>
      <c r="B32" s="42">
        <v>11000</v>
      </c>
      <c r="C32" s="43">
        <v>39000</v>
      </c>
      <c r="D32" s="44">
        <f t="shared" si="16"/>
        <v>8.25</v>
      </c>
      <c r="E32" s="45">
        <f t="shared" si="5"/>
        <v>6022.5</v>
      </c>
      <c r="F32" s="44">
        <f t="shared" si="17"/>
        <v>2.0884499999999999</v>
      </c>
      <c r="G32" s="45">
        <f t="shared" si="10"/>
        <v>379.46509965000001</v>
      </c>
      <c r="H32" s="44">
        <f t="shared" si="11"/>
        <v>10.33845</v>
      </c>
      <c r="I32" s="46">
        <f t="shared" si="11"/>
        <v>6401.9650996500004</v>
      </c>
      <c r="J32" s="47">
        <f t="shared" si="7"/>
        <v>55.257085406000002</v>
      </c>
      <c r="K32" s="47">
        <f t="shared" si="18"/>
        <v>556.33076715958498</v>
      </c>
      <c r="L32" s="47">
        <f t="shared" si="19"/>
        <v>611.58785256558497</v>
      </c>
      <c r="M32" s="48">
        <f t="shared" si="20"/>
        <v>47.278765695000004</v>
      </c>
      <c r="N32" s="49">
        <f t="shared" si="21"/>
        <v>658.86661826058503</v>
      </c>
    </row>
    <row r="33" spans="1:13" x14ac:dyDescent="0.2">
      <c r="A33" s="13"/>
      <c r="H33" s="14"/>
      <c r="I33" s="15"/>
      <c r="J33" s="16"/>
      <c r="K33" s="16"/>
      <c r="L33" s="16"/>
      <c r="M33" s="16"/>
    </row>
    <row r="34" spans="1:13" x14ac:dyDescent="0.2">
      <c r="C34" s="6"/>
      <c r="D34" s="18"/>
      <c r="E34" s="18"/>
      <c r="F34" s="18"/>
      <c r="G34" s="18"/>
      <c r="H34" s="6"/>
      <c r="I34" s="6"/>
      <c r="J34" s="6"/>
      <c r="K34" s="6"/>
      <c r="L34" s="6"/>
      <c r="M34" s="6"/>
    </row>
    <row r="35" spans="1:13" x14ac:dyDescent="0.2">
      <c r="C35" s="6"/>
      <c r="D35" s="18"/>
      <c r="E35" s="18"/>
      <c r="F35" s="18"/>
      <c r="G35" s="18"/>
      <c r="H35" s="6"/>
      <c r="I35" s="6"/>
      <c r="J35" s="6"/>
      <c r="K35" s="6"/>
      <c r="L35" s="6"/>
      <c r="M35" s="6"/>
    </row>
    <row r="36" spans="1:13" x14ac:dyDescent="0.2">
      <c r="B36" s="6"/>
      <c r="C36" s="6"/>
      <c r="D36" s="18"/>
      <c r="E36" s="18"/>
      <c r="F36" s="18"/>
      <c r="G36" s="18"/>
      <c r="H36" s="6"/>
      <c r="I36" s="6"/>
      <c r="J36" s="6"/>
      <c r="K36" s="6"/>
      <c r="L36" s="6"/>
      <c r="M36" s="6"/>
    </row>
    <row r="37" spans="1:13" x14ac:dyDescent="0.2">
      <c r="B37" s="6"/>
      <c r="C37" s="6"/>
      <c r="D37" s="18"/>
      <c r="E37" s="18"/>
      <c r="F37" s="18"/>
      <c r="G37" s="18"/>
      <c r="H37" s="6"/>
      <c r="I37" s="6"/>
      <c r="J37" s="6"/>
      <c r="K37" s="6"/>
      <c r="L37" s="6"/>
      <c r="M37" s="6"/>
    </row>
    <row r="38" spans="1:13" x14ac:dyDescent="0.2">
      <c r="B38" s="6"/>
      <c r="C38" s="6"/>
      <c r="D38" s="18"/>
      <c r="E38" s="18"/>
      <c r="F38" s="18"/>
      <c r="G38" s="18"/>
      <c r="H38" s="6"/>
      <c r="I38" s="6"/>
      <c r="J38" s="6"/>
      <c r="K38" s="6"/>
      <c r="L38" s="6"/>
      <c r="M38" s="6"/>
    </row>
    <row r="39" spans="1:13" x14ac:dyDescent="0.2">
      <c r="B39" s="6"/>
      <c r="C39" s="6"/>
      <c r="D39" s="18"/>
      <c r="E39" s="18"/>
      <c r="F39" s="18"/>
      <c r="G39" s="18"/>
      <c r="H39" s="6"/>
      <c r="I39" s="6"/>
      <c r="J39" s="6"/>
      <c r="K39" s="6"/>
      <c r="L39" s="6"/>
      <c r="M39" s="6"/>
    </row>
    <row r="40" spans="1:13" x14ac:dyDescent="0.2">
      <c r="B40" s="6"/>
      <c r="C40" s="6"/>
      <c r="D40" s="18"/>
      <c r="E40" s="18"/>
      <c r="F40" s="18"/>
      <c r="G40" s="18"/>
      <c r="H40" s="6"/>
      <c r="I40" s="6"/>
      <c r="J40" s="6"/>
      <c r="K40" s="6"/>
      <c r="L40" s="6"/>
      <c r="M40" s="6"/>
    </row>
    <row r="41" spans="1:13" x14ac:dyDescent="0.2">
      <c r="B41" s="6"/>
      <c r="C41" s="6"/>
      <c r="D41" s="18"/>
      <c r="E41" s="18"/>
      <c r="F41" s="18"/>
      <c r="G41" s="18"/>
      <c r="H41" s="6"/>
      <c r="I41" s="6"/>
      <c r="J41" s="6"/>
      <c r="K41" s="6"/>
      <c r="L41" s="6"/>
      <c r="M41" s="6"/>
    </row>
    <row r="42" spans="1:13" x14ac:dyDescent="0.2">
      <c r="B42" s="6"/>
      <c r="C42" s="6"/>
      <c r="D42" s="18"/>
      <c r="E42" s="18"/>
      <c r="F42" s="18"/>
      <c r="G42" s="18"/>
      <c r="H42" s="6"/>
      <c r="I42" s="6"/>
      <c r="J42" s="6"/>
      <c r="K42" s="6"/>
      <c r="L42" s="6"/>
      <c r="M42" s="6"/>
    </row>
    <row r="43" spans="1:13" x14ac:dyDescent="0.2">
      <c r="B43" s="6"/>
      <c r="C43" s="6"/>
      <c r="D43" s="18"/>
      <c r="E43" s="18"/>
      <c r="F43" s="18"/>
      <c r="G43" s="18"/>
      <c r="H43" s="6"/>
      <c r="I43" s="6"/>
      <c r="J43" s="6"/>
      <c r="K43" s="6"/>
      <c r="L43" s="6"/>
      <c r="M43" s="6"/>
    </row>
    <row r="44" spans="1:13" x14ac:dyDescent="0.2">
      <c r="B44" s="6"/>
      <c r="C44" s="6"/>
      <c r="D44" s="18"/>
      <c r="E44" s="18"/>
      <c r="F44" s="18"/>
      <c r="G44" s="18"/>
      <c r="H44" s="6"/>
      <c r="I44" s="6"/>
      <c r="J44" s="6"/>
      <c r="K44" s="6"/>
      <c r="L44" s="6"/>
      <c r="M44" s="6"/>
    </row>
    <row r="45" spans="1:13" x14ac:dyDescent="0.2">
      <c r="B45" s="6"/>
      <c r="C45" s="6"/>
      <c r="D45" s="6"/>
      <c r="E45" s="6"/>
      <c r="F45" s="18"/>
      <c r="G45" s="18"/>
      <c r="H45" s="6"/>
      <c r="I45" s="6"/>
      <c r="J45" s="6"/>
      <c r="K45" s="6"/>
      <c r="L45" s="6"/>
      <c r="M45" s="6"/>
    </row>
    <row r="46" spans="1:13" x14ac:dyDescent="0.2">
      <c r="B46" s="6"/>
      <c r="C46" s="6"/>
      <c r="D46" s="6"/>
      <c r="E46" s="6"/>
      <c r="F46" s="6"/>
      <c r="G46" s="18"/>
      <c r="H46" s="6"/>
      <c r="I46" s="6"/>
      <c r="J46" s="6"/>
      <c r="K46" s="6"/>
      <c r="L46" s="6"/>
      <c r="M46" s="6"/>
    </row>
    <row r="47" spans="1:13" x14ac:dyDescent="0.2">
      <c r="B47" s="6"/>
      <c r="C47" s="6"/>
      <c r="D47" s="6"/>
      <c r="E47" s="6"/>
      <c r="F47" s="6"/>
      <c r="G47" s="18"/>
      <c r="H47" s="6"/>
      <c r="I47" s="6"/>
      <c r="J47" s="6"/>
      <c r="K47" s="6"/>
      <c r="L47" s="6"/>
      <c r="M47" s="6"/>
    </row>
    <row r="48" spans="1:13" x14ac:dyDescent="0.2">
      <c r="B48" s="6"/>
      <c r="C48" s="6"/>
      <c r="D48" s="6"/>
      <c r="E48" s="6"/>
      <c r="F48" s="6"/>
      <c r="G48" s="18"/>
      <c r="H48" s="6"/>
      <c r="I48" s="6"/>
      <c r="J48" s="6"/>
      <c r="K48" s="6"/>
      <c r="L48" s="6"/>
      <c r="M48" s="6"/>
    </row>
    <row r="49" spans="2:13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2020 - FULL 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danielw</dc:creator>
  <cp:lastModifiedBy>danielw</cp:lastModifiedBy>
  <dcterms:created xsi:type="dcterms:W3CDTF">2019-09-26T14:25:07Z</dcterms:created>
  <dcterms:modified xsi:type="dcterms:W3CDTF">2019-10-04T19:22:43Z</dcterms:modified>
</cp:coreProperties>
</file>