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Settlement\True-Up 17-18\"/>
    </mc:Choice>
  </mc:AlternateContent>
  <bookViews>
    <workbookView xWindow="-120" yWindow="-120" windowWidth="28110" windowHeight="16440"/>
  </bookViews>
  <sheets>
    <sheet name="April 17" sheetId="21" r:id="rId1"/>
    <sheet name="May 17" sheetId="20" r:id="rId2"/>
    <sheet name="June 17" sheetId="19" r:id="rId3"/>
    <sheet name="July 17" sheetId="18" r:id="rId4"/>
    <sheet name="Aug 17" sheetId="17" r:id="rId5"/>
    <sheet name="Sept 17" sheetId="16" r:id="rId6"/>
    <sheet name="Oct 17" sheetId="15" r:id="rId7"/>
    <sheet name="Nov 17" sheetId="11" r:id="rId8"/>
    <sheet name="Dec 17" sheetId="14" r:id="rId9"/>
    <sheet name="Total True Up" sheetId="22" r:id="rId10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20" i="11" l="1"/>
  <c r="K30" i="11"/>
  <c r="B5" i="22"/>
  <c r="F32" i="14"/>
  <c r="E32" i="14"/>
  <c r="D32" i="14"/>
  <c r="F31" i="14"/>
  <c r="E31" i="14"/>
  <c r="D31" i="14"/>
  <c r="F30" i="14"/>
  <c r="E30" i="14"/>
  <c r="D30" i="14"/>
  <c r="F29" i="14"/>
  <c r="E29" i="14"/>
  <c r="D29" i="14"/>
  <c r="F28" i="14"/>
  <c r="E28" i="14"/>
  <c r="D28" i="14"/>
  <c r="F32" i="11"/>
  <c r="E32" i="11"/>
  <c r="D32" i="11"/>
  <c r="F31" i="11"/>
  <c r="E31" i="11"/>
  <c r="D31" i="11"/>
  <c r="F30" i="11"/>
  <c r="E30" i="11"/>
  <c r="D30" i="11"/>
  <c r="F29" i="11"/>
  <c r="E29" i="11"/>
  <c r="D29" i="11"/>
  <c r="F28" i="11"/>
  <c r="E28" i="11"/>
  <c r="D28" i="11"/>
  <c r="F32" i="15"/>
  <c r="E32" i="15"/>
  <c r="D32" i="15"/>
  <c r="F31" i="15"/>
  <c r="E31" i="15"/>
  <c r="D31" i="15"/>
  <c r="F30" i="15"/>
  <c r="E30" i="15"/>
  <c r="D30" i="15"/>
  <c r="F29" i="15"/>
  <c r="E29" i="15"/>
  <c r="D29" i="15"/>
  <c r="F28" i="15"/>
  <c r="E28" i="15"/>
  <c r="D28" i="15"/>
  <c r="F32" i="16"/>
  <c r="E32" i="16"/>
  <c r="D32" i="16"/>
  <c r="F31" i="16"/>
  <c r="E31" i="16"/>
  <c r="D31" i="16"/>
  <c r="F30" i="16"/>
  <c r="E30" i="16"/>
  <c r="D30" i="16"/>
  <c r="F29" i="16"/>
  <c r="E29" i="16"/>
  <c r="D29" i="16"/>
  <c r="F28" i="16"/>
  <c r="E28" i="16"/>
  <c r="D28" i="16"/>
  <c r="F32" i="17"/>
  <c r="E32" i="17"/>
  <c r="D32" i="17"/>
  <c r="F31" i="17"/>
  <c r="E31" i="17"/>
  <c r="D31" i="17"/>
  <c r="F30" i="17"/>
  <c r="E30" i="17"/>
  <c r="D30" i="17"/>
  <c r="F29" i="17"/>
  <c r="E29" i="17"/>
  <c r="D29" i="17"/>
  <c r="F28" i="17"/>
  <c r="E28" i="17"/>
  <c r="D28" i="17"/>
  <c r="F32" i="18"/>
  <c r="E32" i="18"/>
  <c r="D32" i="18"/>
  <c r="F31" i="18"/>
  <c r="E31" i="18"/>
  <c r="D31" i="18"/>
  <c r="F30" i="18"/>
  <c r="E30" i="18"/>
  <c r="D30" i="18"/>
  <c r="F29" i="18"/>
  <c r="E29" i="18"/>
  <c r="D29" i="18"/>
  <c r="F28" i="18"/>
  <c r="E28" i="18"/>
  <c r="D28" i="18"/>
  <c r="F32" i="19"/>
  <c r="E32" i="19"/>
  <c r="D32" i="19"/>
  <c r="F31" i="19"/>
  <c r="E31" i="19"/>
  <c r="D31" i="19"/>
  <c r="F30" i="19"/>
  <c r="E30" i="19"/>
  <c r="D30" i="19"/>
  <c r="F29" i="19"/>
  <c r="E29" i="19"/>
  <c r="D29" i="19"/>
  <c r="F28" i="19"/>
  <c r="E28" i="19"/>
  <c r="D28" i="19"/>
  <c r="F32" i="21"/>
  <c r="E32" i="21"/>
  <c r="D32" i="21"/>
  <c r="F31" i="21"/>
  <c r="E31" i="21"/>
  <c r="D31" i="21"/>
  <c r="F30" i="21"/>
  <c r="E30" i="21"/>
  <c r="D30" i="21"/>
  <c r="F29" i="21"/>
  <c r="E29" i="21"/>
  <c r="D29" i="21"/>
  <c r="F28" i="21"/>
  <c r="E28" i="21"/>
  <c r="D28" i="21"/>
  <c r="E11" i="14"/>
  <c r="F11" i="14" s="1"/>
  <c r="E10" i="14"/>
  <c r="F10" i="14" s="1"/>
  <c r="E9" i="14"/>
  <c r="F9" i="14" s="1"/>
  <c r="E8" i="14"/>
  <c r="F8" i="14" s="1"/>
  <c r="E7" i="14"/>
  <c r="F7" i="14" s="1"/>
  <c r="E11" i="11"/>
  <c r="F11" i="11" s="1"/>
  <c r="E10" i="11"/>
  <c r="F10" i="11" s="1"/>
  <c r="E9" i="11"/>
  <c r="F9" i="11" s="1"/>
  <c r="E8" i="11"/>
  <c r="F8" i="11" s="1"/>
  <c r="E7" i="11"/>
  <c r="F7" i="11" s="1"/>
  <c r="E11" i="15"/>
  <c r="F11" i="15" s="1"/>
  <c r="E10" i="15"/>
  <c r="F10" i="15" s="1"/>
  <c r="E9" i="15"/>
  <c r="F9" i="15" s="1"/>
  <c r="E8" i="15"/>
  <c r="F8" i="15" s="1"/>
  <c r="E7" i="15"/>
  <c r="F7" i="15" s="1"/>
  <c r="F11" i="16"/>
  <c r="E11" i="16"/>
  <c r="E10" i="16"/>
  <c r="F10" i="16" s="1"/>
  <c r="E9" i="16"/>
  <c r="F9" i="16" s="1"/>
  <c r="E8" i="16"/>
  <c r="F8" i="16" s="1"/>
  <c r="F7" i="16"/>
  <c r="E7" i="16"/>
  <c r="F11" i="17"/>
  <c r="E11" i="17"/>
  <c r="E10" i="17"/>
  <c r="F10" i="17" s="1"/>
  <c r="E9" i="17"/>
  <c r="F9" i="17" s="1"/>
  <c r="E8" i="17"/>
  <c r="F8" i="17" s="1"/>
  <c r="F7" i="17"/>
  <c r="E7" i="17"/>
  <c r="E11" i="18"/>
  <c r="F11" i="18" s="1"/>
  <c r="E10" i="18"/>
  <c r="F10" i="18" s="1"/>
  <c r="E9" i="18"/>
  <c r="F9" i="18" s="1"/>
  <c r="E8" i="18"/>
  <c r="F8" i="18" s="1"/>
  <c r="E7" i="18"/>
  <c r="F7" i="18" s="1"/>
  <c r="E11" i="19"/>
  <c r="F11" i="19" s="1"/>
  <c r="E10" i="19"/>
  <c r="F10" i="19" s="1"/>
  <c r="E9" i="19"/>
  <c r="F9" i="19" s="1"/>
  <c r="E8" i="19"/>
  <c r="F8" i="19" s="1"/>
  <c r="E7" i="19"/>
  <c r="F7" i="19" s="1"/>
  <c r="E11" i="20"/>
  <c r="E32" i="20" s="1"/>
  <c r="E10" i="20"/>
  <c r="F10" i="20" s="1"/>
  <c r="F31" i="20" s="1"/>
  <c r="E9" i="20"/>
  <c r="E30" i="20" s="1"/>
  <c r="E8" i="20"/>
  <c r="E29" i="20" s="1"/>
  <c r="E7" i="20"/>
  <c r="E28" i="20" s="1"/>
  <c r="E11" i="21"/>
  <c r="F11" i="21" s="1"/>
  <c r="E10" i="21"/>
  <c r="F10" i="21" s="1"/>
  <c r="E9" i="21"/>
  <c r="F9" i="21" s="1"/>
  <c r="E8" i="21"/>
  <c r="E7" i="21"/>
  <c r="F7" i="21" s="1"/>
  <c r="D32" i="20"/>
  <c r="D31" i="20"/>
  <c r="D30" i="20"/>
  <c r="D29" i="20"/>
  <c r="D28" i="20"/>
  <c r="E31" i="20"/>
  <c r="F11" i="20" l="1"/>
  <c r="F32" i="20" s="1"/>
  <c r="F8" i="20"/>
  <c r="F29" i="20" s="1"/>
  <c r="F7" i="20"/>
  <c r="F28" i="20" s="1"/>
  <c r="F9" i="20"/>
  <c r="F30" i="20" s="1"/>
  <c r="F8" i="21"/>
  <c r="F20" i="21" l="1"/>
  <c r="E9" i="22" l="1"/>
  <c r="K33" i="11" l="1"/>
  <c r="K28" i="11"/>
  <c r="K29" i="11"/>
  <c r="K31" i="11"/>
  <c r="K32" i="11"/>
  <c r="K29" i="15" l="1"/>
  <c r="K30" i="15"/>
  <c r="K31" i="15"/>
  <c r="K32" i="15"/>
  <c r="K28" i="15"/>
  <c r="K29" i="16" l="1"/>
  <c r="K30" i="16"/>
  <c r="K31" i="16"/>
  <c r="K32" i="16"/>
  <c r="K28" i="16"/>
  <c r="K29" i="17" l="1"/>
  <c r="K30" i="17"/>
  <c r="K31" i="17"/>
  <c r="K32" i="17"/>
  <c r="K28" i="17"/>
  <c r="K29" i="18" l="1"/>
  <c r="K30" i="18"/>
  <c r="K31" i="18"/>
  <c r="K32" i="18"/>
  <c r="K28" i="18"/>
  <c r="K29" i="19"/>
  <c r="K30" i="19"/>
  <c r="K31" i="19"/>
  <c r="K32" i="19"/>
  <c r="K28" i="19"/>
  <c r="K29" i="20"/>
  <c r="K30" i="20"/>
  <c r="K31" i="20"/>
  <c r="K32" i="20"/>
  <c r="K28" i="20"/>
  <c r="K29" i="21"/>
  <c r="K30" i="21"/>
  <c r="K31" i="21"/>
  <c r="K32" i="21"/>
  <c r="K28" i="21"/>
  <c r="G32" i="21" l="1"/>
  <c r="B32" i="21"/>
  <c r="G31" i="21"/>
  <c r="B31" i="21"/>
  <c r="G30" i="21"/>
  <c r="B30" i="21"/>
  <c r="G29" i="21"/>
  <c r="B29" i="21"/>
  <c r="G28" i="21"/>
  <c r="B28" i="21"/>
  <c r="G23" i="21"/>
  <c r="J22" i="21"/>
  <c r="I22" i="21"/>
  <c r="H22" i="21"/>
  <c r="E22" i="21"/>
  <c r="F22" i="21" s="1"/>
  <c r="J21" i="21"/>
  <c r="I21" i="21"/>
  <c r="H21" i="21"/>
  <c r="E21" i="21"/>
  <c r="F21" i="21" s="1"/>
  <c r="J20" i="21"/>
  <c r="I20" i="21"/>
  <c r="H20" i="21"/>
  <c r="E20" i="21"/>
  <c r="J19" i="21"/>
  <c r="I19" i="21"/>
  <c r="H19" i="21"/>
  <c r="E19" i="21"/>
  <c r="F19" i="21" s="1"/>
  <c r="J18" i="21"/>
  <c r="J23" i="21" s="1"/>
  <c r="I18" i="21"/>
  <c r="I23" i="21" s="1"/>
  <c r="H18" i="21"/>
  <c r="E18" i="21"/>
  <c r="F18" i="21" s="1"/>
  <c r="G12" i="21"/>
  <c r="G32" i="20"/>
  <c r="B32" i="20"/>
  <c r="G31" i="20"/>
  <c r="B31" i="20"/>
  <c r="G30" i="20"/>
  <c r="B30" i="20"/>
  <c r="G29" i="20"/>
  <c r="B29" i="20"/>
  <c r="G28" i="20"/>
  <c r="B28" i="20"/>
  <c r="G23" i="20"/>
  <c r="J22" i="20"/>
  <c r="I22" i="20"/>
  <c r="H22" i="20"/>
  <c r="E22" i="20"/>
  <c r="F22" i="20" s="1"/>
  <c r="J21" i="20"/>
  <c r="I21" i="20"/>
  <c r="H21" i="20"/>
  <c r="K21" i="20" s="1"/>
  <c r="E21" i="20"/>
  <c r="F21" i="20" s="1"/>
  <c r="J20" i="20"/>
  <c r="I20" i="20"/>
  <c r="H20" i="20"/>
  <c r="E20" i="20"/>
  <c r="F20" i="20" s="1"/>
  <c r="J19" i="20"/>
  <c r="I19" i="20"/>
  <c r="H19" i="20"/>
  <c r="E19" i="20"/>
  <c r="F19" i="20" s="1"/>
  <c r="J18" i="20"/>
  <c r="I18" i="20"/>
  <c r="H18" i="20"/>
  <c r="E18" i="20"/>
  <c r="F18" i="20" s="1"/>
  <c r="G12" i="20"/>
  <c r="J12" i="20"/>
  <c r="G32" i="19"/>
  <c r="B32" i="19"/>
  <c r="G31" i="19"/>
  <c r="B31" i="19"/>
  <c r="G30" i="19"/>
  <c r="B30" i="19"/>
  <c r="G29" i="19"/>
  <c r="B29" i="19"/>
  <c r="G28" i="19"/>
  <c r="B28" i="19"/>
  <c r="G23" i="19"/>
  <c r="J22" i="19"/>
  <c r="I22" i="19"/>
  <c r="H22" i="19"/>
  <c r="E22" i="19"/>
  <c r="F22" i="19" s="1"/>
  <c r="J21" i="19"/>
  <c r="I21" i="19"/>
  <c r="H21" i="19"/>
  <c r="E21" i="19"/>
  <c r="F21" i="19" s="1"/>
  <c r="J20" i="19"/>
  <c r="I20" i="19"/>
  <c r="H20" i="19"/>
  <c r="E20" i="19"/>
  <c r="F20" i="19" s="1"/>
  <c r="J19" i="19"/>
  <c r="I19" i="19"/>
  <c r="H19" i="19"/>
  <c r="E19" i="19"/>
  <c r="F19" i="19" s="1"/>
  <c r="J18" i="19"/>
  <c r="I18" i="19"/>
  <c r="I23" i="19" s="1"/>
  <c r="H18" i="19"/>
  <c r="E18" i="19"/>
  <c r="F18" i="19" s="1"/>
  <c r="G12" i="19"/>
  <c r="G32" i="18"/>
  <c r="B32" i="18"/>
  <c r="G31" i="18"/>
  <c r="B31" i="18"/>
  <c r="G30" i="18"/>
  <c r="B30" i="18"/>
  <c r="G29" i="18"/>
  <c r="B29" i="18"/>
  <c r="G28" i="18"/>
  <c r="B28" i="18"/>
  <c r="G23" i="18"/>
  <c r="J22" i="18"/>
  <c r="I22" i="18"/>
  <c r="H22" i="18"/>
  <c r="E22" i="18"/>
  <c r="F22" i="18" s="1"/>
  <c r="J21" i="18"/>
  <c r="I21" i="18"/>
  <c r="H21" i="18"/>
  <c r="E21" i="18"/>
  <c r="F21" i="18" s="1"/>
  <c r="J20" i="18"/>
  <c r="I20" i="18"/>
  <c r="H20" i="18"/>
  <c r="E20" i="18"/>
  <c r="F20" i="18" s="1"/>
  <c r="J19" i="18"/>
  <c r="I19" i="18"/>
  <c r="H19" i="18"/>
  <c r="E19" i="18"/>
  <c r="F19" i="18" s="1"/>
  <c r="J18" i="18"/>
  <c r="I18" i="18"/>
  <c r="I23" i="18" s="1"/>
  <c r="H18" i="18"/>
  <c r="E18" i="18"/>
  <c r="F18" i="18" s="1"/>
  <c r="G12" i="18"/>
  <c r="G32" i="17"/>
  <c r="B32" i="17"/>
  <c r="G31" i="17"/>
  <c r="B31" i="17"/>
  <c r="G30" i="17"/>
  <c r="B30" i="17"/>
  <c r="G29" i="17"/>
  <c r="B29" i="17"/>
  <c r="G28" i="17"/>
  <c r="B28" i="17"/>
  <c r="G23" i="17"/>
  <c r="J22" i="17"/>
  <c r="I22" i="17"/>
  <c r="H22" i="17"/>
  <c r="E22" i="17"/>
  <c r="F22" i="17" s="1"/>
  <c r="J21" i="17"/>
  <c r="I21" i="17"/>
  <c r="H21" i="17"/>
  <c r="E21" i="17"/>
  <c r="F21" i="17" s="1"/>
  <c r="J20" i="17"/>
  <c r="I20" i="17"/>
  <c r="H20" i="17"/>
  <c r="E20" i="17"/>
  <c r="F20" i="17" s="1"/>
  <c r="J19" i="17"/>
  <c r="I19" i="17"/>
  <c r="H19" i="17"/>
  <c r="E19" i="17"/>
  <c r="F19" i="17" s="1"/>
  <c r="J18" i="17"/>
  <c r="J23" i="17" s="1"/>
  <c r="I18" i="17"/>
  <c r="H18" i="17"/>
  <c r="E18" i="17"/>
  <c r="F18" i="17" s="1"/>
  <c r="G12" i="17"/>
  <c r="G32" i="16"/>
  <c r="B32" i="16"/>
  <c r="G31" i="16"/>
  <c r="B31" i="16"/>
  <c r="G30" i="16"/>
  <c r="B30" i="16"/>
  <c r="G29" i="16"/>
  <c r="B29" i="16"/>
  <c r="G28" i="16"/>
  <c r="B28" i="16"/>
  <c r="G23" i="16"/>
  <c r="J22" i="16"/>
  <c r="I22" i="16"/>
  <c r="H22" i="16"/>
  <c r="E22" i="16"/>
  <c r="F22" i="16" s="1"/>
  <c r="J21" i="16"/>
  <c r="I21" i="16"/>
  <c r="H21" i="16"/>
  <c r="E21" i="16"/>
  <c r="J20" i="16"/>
  <c r="I20" i="16"/>
  <c r="H20" i="16"/>
  <c r="E20" i="16"/>
  <c r="F20" i="16" s="1"/>
  <c r="J19" i="16"/>
  <c r="I19" i="16"/>
  <c r="H19" i="16"/>
  <c r="E19" i="16"/>
  <c r="J18" i="16"/>
  <c r="J23" i="16" s="1"/>
  <c r="I18" i="16"/>
  <c r="H18" i="16"/>
  <c r="E18" i="16"/>
  <c r="F18" i="16" s="1"/>
  <c r="G12" i="16"/>
  <c r="G32" i="15"/>
  <c r="B32" i="15"/>
  <c r="G31" i="15"/>
  <c r="B31" i="15"/>
  <c r="G30" i="15"/>
  <c r="B30" i="15"/>
  <c r="G29" i="15"/>
  <c r="B29" i="15"/>
  <c r="G28" i="15"/>
  <c r="B28" i="15"/>
  <c r="G23" i="15"/>
  <c r="J22" i="15"/>
  <c r="I22" i="15"/>
  <c r="H22" i="15"/>
  <c r="E22" i="15"/>
  <c r="F22" i="15" s="1"/>
  <c r="J21" i="15"/>
  <c r="I21" i="15"/>
  <c r="H21" i="15"/>
  <c r="E21" i="15"/>
  <c r="F21" i="15" s="1"/>
  <c r="J20" i="15"/>
  <c r="I20" i="15"/>
  <c r="H20" i="15"/>
  <c r="E20" i="15"/>
  <c r="J19" i="15"/>
  <c r="I19" i="15"/>
  <c r="H19" i="15"/>
  <c r="E19" i="15"/>
  <c r="F19" i="15" s="1"/>
  <c r="J18" i="15"/>
  <c r="I18" i="15"/>
  <c r="H18" i="15"/>
  <c r="E18" i="15"/>
  <c r="F18" i="15" s="1"/>
  <c r="G12" i="15"/>
  <c r="G32" i="14"/>
  <c r="B32" i="14"/>
  <c r="G31" i="14"/>
  <c r="B31" i="14"/>
  <c r="G30" i="14"/>
  <c r="B30" i="14"/>
  <c r="G29" i="14"/>
  <c r="B29" i="14"/>
  <c r="G28" i="14"/>
  <c r="B28" i="14"/>
  <c r="G23" i="14"/>
  <c r="J22" i="14"/>
  <c r="I22" i="14"/>
  <c r="H22" i="14"/>
  <c r="E22" i="14"/>
  <c r="F22" i="14" s="1"/>
  <c r="J21" i="14"/>
  <c r="I21" i="14"/>
  <c r="H21" i="14"/>
  <c r="E21" i="14"/>
  <c r="F21" i="14" s="1"/>
  <c r="J20" i="14"/>
  <c r="I20" i="14"/>
  <c r="H20" i="14"/>
  <c r="E20" i="14"/>
  <c r="F20" i="14" s="1"/>
  <c r="J19" i="14"/>
  <c r="I19" i="14"/>
  <c r="H19" i="14"/>
  <c r="E19" i="14"/>
  <c r="F19" i="14" s="1"/>
  <c r="J18" i="14"/>
  <c r="I18" i="14"/>
  <c r="H18" i="14"/>
  <c r="E18" i="14"/>
  <c r="F18" i="14" s="1"/>
  <c r="G12" i="14"/>
  <c r="G33" i="16" l="1"/>
  <c r="H12" i="18"/>
  <c r="J12" i="14"/>
  <c r="I23" i="16"/>
  <c r="I23" i="20"/>
  <c r="H33" i="21"/>
  <c r="H12" i="21"/>
  <c r="J23" i="19"/>
  <c r="I12" i="20"/>
  <c r="I12" i="14"/>
  <c r="K20" i="18"/>
  <c r="I12" i="18"/>
  <c r="H23" i="14"/>
  <c r="K22" i="17"/>
  <c r="H12" i="19"/>
  <c r="J23" i="14"/>
  <c r="K19" i="14"/>
  <c r="K29" i="14" s="1"/>
  <c r="F20" i="15"/>
  <c r="K20" i="17"/>
  <c r="K18" i="17"/>
  <c r="K22" i="18"/>
  <c r="K18" i="18"/>
  <c r="J23" i="18"/>
  <c r="K19" i="20"/>
  <c r="K21" i="14"/>
  <c r="K31" i="14" s="1"/>
  <c r="I23" i="14"/>
  <c r="G33" i="14"/>
  <c r="I23" i="15"/>
  <c r="H12" i="15"/>
  <c r="J12" i="15"/>
  <c r="I12" i="15"/>
  <c r="G33" i="15"/>
  <c r="H12" i="16"/>
  <c r="J12" i="16"/>
  <c r="I12" i="16"/>
  <c r="I23" i="17"/>
  <c r="H23" i="17"/>
  <c r="J12" i="17"/>
  <c r="I12" i="17"/>
  <c r="G33" i="17"/>
  <c r="H12" i="17"/>
  <c r="H23" i="18"/>
  <c r="G33" i="18"/>
  <c r="I33" i="19"/>
  <c r="I12" i="19"/>
  <c r="G33" i="19"/>
  <c r="J12" i="19"/>
  <c r="H23" i="20"/>
  <c r="J23" i="20"/>
  <c r="H12" i="20"/>
  <c r="G33" i="20"/>
  <c r="I33" i="21"/>
  <c r="J12" i="21"/>
  <c r="I12" i="21"/>
  <c r="G33" i="21"/>
  <c r="K19" i="21"/>
  <c r="K21" i="21"/>
  <c r="H23" i="21"/>
  <c r="K18" i="21"/>
  <c r="K20" i="21"/>
  <c r="K22" i="21"/>
  <c r="K18" i="20"/>
  <c r="K20" i="20"/>
  <c r="K22" i="20"/>
  <c r="K21" i="19"/>
  <c r="H23" i="19"/>
  <c r="K19" i="19"/>
  <c r="K18" i="19"/>
  <c r="K20" i="19"/>
  <c r="K22" i="19"/>
  <c r="J12" i="18"/>
  <c r="K19" i="18"/>
  <c r="K21" i="18"/>
  <c r="K19" i="17"/>
  <c r="K21" i="17"/>
  <c r="F19" i="16"/>
  <c r="K19" i="16"/>
  <c r="F21" i="16"/>
  <c r="K21" i="16"/>
  <c r="H23" i="16"/>
  <c r="K18" i="16"/>
  <c r="K20" i="16"/>
  <c r="K22" i="16"/>
  <c r="K19" i="15"/>
  <c r="K21" i="15"/>
  <c r="H23" i="15"/>
  <c r="K18" i="15"/>
  <c r="K20" i="15"/>
  <c r="K22" i="15"/>
  <c r="J23" i="15"/>
  <c r="H12" i="14"/>
  <c r="K18" i="14"/>
  <c r="K28" i="14" s="1"/>
  <c r="K20" i="14"/>
  <c r="K30" i="14" s="1"/>
  <c r="K22" i="14"/>
  <c r="K32" i="14" s="1"/>
  <c r="B28" i="11"/>
  <c r="H33" i="19" l="1"/>
  <c r="K12" i="15"/>
  <c r="I33" i="16"/>
  <c r="K12" i="21"/>
  <c r="I33" i="15"/>
  <c r="I33" i="18"/>
  <c r="K12" i="14"/>
  <c r="J33" i="15"/>
  <c r="J33" i="17"/>
  <c r="K23" i="18"/>
  <c r="J33" i="20"/>
  <c r="K23" i="21"/>
  <c r="J33" i="21"/>
  <c r="H33" i="14"/>
  <c r="I33" i="14"/>
  <c r="J33" i="14"/>
  <c r="J33" i="16"/>
  <c r="H33" i="16"/>
  <c r="K12" i="16"/>
  <c r="K23" i="17"/>
  <c r="I33" i="17"/>
  <c r="H33" i="17"/>
  <c r="J33" i="18"/>
  <c r="K23" i="19"/>
  <c r="J33" i="19"/>
  <c r="K12" i="19"/>
  <c r="K12" i="20"/>
  <c r="H33" i="20"/>
  <c r="I33" i="20"/>
  <c r="K23" i="20"/>
  <c r="H33" i="18"/>
  <c r="K12" i="18"/>
  <c r="K12" i="17"/>
  <c r="K23" i="16"/>
  <c r="H33" i="15"/>
  <c r="K23" i="15"/>
  <c r="K23" i="14"/>
  <c r="B29" i="11"/>
  <c r="B32" i="11"/>
  <c r="B30" i="11"/>
  <c r="B31" i="11"/>
  <c r="K33" i="21" l="1"/>
  <c r="K33" i="19"/>
  <c r="K33" i="16"/>
  <c r="K33" i="15"/>
  <c r="K33" i="17"/>
  <c r="K33" i="18"/>
  <c r="K33" i="14"/>
  <c r="K33" i="20"/>
  <c r="E18" i="11"/>
  <c r="F18" i="11" s="1"/>
  <c r="E20" i="11"/>
  <c r="F20" i="11" s="1"/>
  <c r="E19" i="11"/>
  <c r="E22" i="11"/>
  <c r="F22" i="11" s="1"/>
  <c r="E21" i="11"/>
  <c r="I20" i="11" l="1"/>
  <c r="G28" i="11"/>
  <c r="F21" i="11"/>
  <c r="G31" i="11"/>
  <c r="G30" i="11"/>
  <c r="F19" i="11"/>
  <c r="J19" i="11"/>
  <c r="I21" i="11"/>
  <c r="J21" i="11"/>
  <c r="H21" i="11"/>
  <c r="I18" i="11"/>
  <c r="H18" i="11"/>
  <c r="J18" i="11"/>
  <c r="H22" i="11"/>
  <c r="J22" i="11"/>
  <c r="I22" i="11"/>
  <c r="G32" i="11" l="1"/>
  <c r="J20" i="11"/>
  <c r="J23" i="11" s="1"/>
  <c r="H20" i="11"/>
  <c r="G23" i="11"/>
  <c r="G29" i="11"/>
  <c r="G33" i="11" s="1"/>
  <c r="G12" i="11"/>
  <c r="I19" i="11"/>
  <c r="H19" i="11"/>
  <c r="H23" i="11" s="1"/>
  <c r="K21" i="11"/>
  <c r="K22" i="11"/>
  <c r="K18" i="11"/>
  <c r="H5" i="22" l="1"/>
  <c r="I23" i="11"/>
  <c r="I12" i="11"/>
  <c r="J12" i="11"/>
  <c r="K19" i="11"/>
  <c r="K23" i="11" s="1"/>
  <c r="B6" i="22"/>
  <c r="H6" i="22" s="1"/>
  <c r="H12" i="11"/>
  <c r="B7" i="22"/>
  <c r="H7" i="22" s="1"/>
  <c r="H33" i="11"/>
  <c r="J33" i="11" l="1"/>
  <c r="B4" i="22"/>
  <c r="H4" i="22" s="1"/>
  <c r="I33" i="11"/>
  <c r="K12" i="11"/>
  <c r="B3" i="22"/>
  <c r="H3" i="22" s="1"/>
  <c r="H9" i="22" s="1"/>
  <c r="B9" i="22" l="1"/>
</calcChain>
</file>

<file path=xl/sharedStrings.xml><?xml version="1.0" encoding="utf-8"?>
<sst xmlns="http://schemas.openxmlformats.org/spreadsheetml/2006/main" count="516" uniqueCount="45">
  <si>
    <t>Tier 1</t>
  </si>
  <si>
    <t>Tier 2</t>
  </si>
  <si>
    <t>TOU Off-peak</t>
  </si>
  <si>
    <t>TOU On-peak</t>
  </si>
  <si>
    <t>TOU Mid-peak</t>
  </si>
  <si>
    <t>Difference</t>
  </si>
  <si>
    <t>kWh Volumes</t>
  </si>
  <si>
    <t>RPP Rate</t>
  </si>
  <si>
    <t>Estimated RPP Revenue</t>
  </si>
  <si>
    <t>Day 4 Initial RPP Settlement Calculation:</t>
  </si>
  <si>
    <t>Actual RPP Revenue</t>
  </si>
  <si>
    <t>Total Commodity</t>
  </si>
  <si>
    <t>GA Actual</t>
  </si>
  <si>
    <t>Estimated RPP Settlement</t>
  </si>
  <si>
    <t>Actual RPP Settlement</t>
  </si>
  <si>
    <t>RPP Settlement True-UP</t>
  </si>
  <si>
    <t>True-Up RPP Revenue</t>
  </si>
  <si>
    <t>RPP Revenue Prices</t>
  </si>
  <si>
    <t>Estimated GA</t>
  </si>
  <si>
    <t>Actual GA</t>
  </si>
  <si>
    <t>Estimated HOEP</t>
  </si>
  <si>
    <t>Actual HOEP</t>
  </si>
  <si>
    <t>True-up HOEP</t>
  </si>
  <si>
    <t>True-up GA</t>
  </si>
  <si>
    <t xml:space="preserve"> RPP Settlement Calculation based on Actual GA Price:</t>
  </si>
  <si>
    <t>RPP Settlement True-up based on Actual GA Price:</t>
  </si>
  <si>
    <t>GA Price Difference</t>
  </si>
  <si>
    <t>True-Up elements</t>
  </si>
  <si>
    <t>RPP Settlement - 1st True-UP</t>
  </si>
  <si>
    <t>HOEP Difference</t>
  </si>
  <si>
    <t>Settlement kWh Volumes</t>
  </si>
  <si>
    <t>Actual kWh Volumes</t>
  </si>
  <si>
    <t>True- Up Total</t>
  </si>
  <si>
    <t>Off Peak</t>
  </si>
  <si>
    <t>Mid Peak</t>
  </si>
  <si>
    <t>On Peak</t>
  </si>
  <si>
    <t>Took actual settlement values and inserted them on the first chart, used the OEB calculation of actual usage/HOEP/GA for second chart, compared the two</t>
  </si>
  <si>
    <t>Already submitted to IESO</t>
  </si>
  <si>
    <t>New True Up</t>
  </si>
  <si>
    <t>2017 True Up to Submit</t>
  </si>
  <si>
    <t>1598 Settlement Values (billed)</t>
  </si>
  <si>
    <t>Actual RPP Revenue and Actual GA Price:</t>
  </si>
  <si>
    <t>True Up of Settled to Actual</t>
  </si>
  <si>
    <t>GA 2nd Estimate</t>
  </si>
  <si>
    <t>Total Commodity Difference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</si>
</sst>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  <numFmt numFmtId="166" formatCode="_(&quot;$&quot;* #,##0.0000_);_(&quot;$&quot;* \(#,##0.0000\);_(&quot;$&quot;* &quot;-&quot;??_);_(@_)"/>
    <numFmt numFmtId="167" formatCode="_(&quot;$&quot;* #,##0_);_(&quot;$&quot;* \(#,##0\);_(&quot;$&quot;* &quot;-&quot;??_);_(@_)"/>
    <numFmt numFmtId="168" formatCode="_(&quot;$&quot;* #,##0.000_);_(&quot;$&quot;* \(#,##0.000\);_(&quot;$&quot;* &quot;-&quot;??_);_(@_)"/>
    <numFmt numFmtId="169" formatCode="_-&quot;$&quot;* #,##0.0000_-;\-&quot;$&quot;* #,##0.0000_-;_-&quot;$&quot;* &quot;-&quot;??_-;_-@_-"/>
    <numFmt numFmtId="170" formatCode="_-&quot;$&quot;* #,##0.00000_-;\-&quot;$&quot;* #,##0.00000_-;_-&quot;$&quot;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50">
    <xf numFmtId="0" fontId="0" fillId="0" borderId="0" xfId="0"/>
    <xf numFmtId="167" fontId="0" fillId="0" borderId="0" xfId="1" applyNumberFormat="1" applyFont="1"/>
    <xf numFmtId="167" fontId="0" fillId="0" borderId="0" xfId="0" applyNumberFormat="1"/>
    <xf numFmtId="0" fontId="0" fillId="0" borderId="0" xfId="0" applyBorder="1"/>
    <xf numFmtId="0" fontId="2" fillId="0" borderId="0" xfId="0" applyFont="1"/>
    <xf numFmtId="0" fontId="0" fillId="0" borderId="0" xfId="0" applyAlignment="1">
      <alignment horizontal="center"/>
    </xf>
    <xf numFmtId="165" fontId="0" fillId="0" borderId="1" xfId="0" applyNumberFormat="1" applyBorder="1"/>
    <xf numFmtId="165" fontId="0" fillId="0" borderId="0" xfId="2" applyNumberFormat="1" applyFont="1"/>
    <xf numFmtId="167" fontId="0" fillId="0" borderId="1" xfId="1" applyNumberFormat="1" applyFont="1" applyBorder="1"/>
    <xf numFmtId="0" fontId="3" fillId="0" borderId="0" xfId="0" applyFont="1"/>
    <xf numFmtId="167" fontId="0" fillId="0" borderId="0" xfId="1" applyNumberFormat="1" applyFont="1" applyBorder="1"/>
    <xf numFmtId="170" fontId="0" fillId="0" borderId="0" xfId="0" applyNumberFormat="1"/>
    <xf numFmtId="0" fontId="2" fillId="0" borderId="0" xfId="0" applyFont="1" applyBorder="1"/>
    <xf numFmtId="0" fontId="0" fillId="0" borderId="0" xfId="0" applyBorder="1" applyAlignment="1">
      <alignment horizontal="center"/>
    </xf>
    <xf numFmtId="166" fontId="0" fillId="0" borderId="0" xfId="0" applyNumberFormat="1" applyBorder="1"/>
    <xf numFmtId="165" fontId="0" fillId="0" borderId="0" xfId="0" applyNumberFormat="1" applyBorder="1"/>
    <xf numFmtId="167" fontId="0" fillId="0" borderId="0" xfId="0" applyNumberFormat="1" applyBorder="1"/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wrapText="1"/>
    </xf>
    <xf numFmtId="168" fontId="0" fillId="0" borderId="0" xfId="0" applyNumberFormat="1" applyBorder="1"/>
    <xf numFmtId="165" fontId="0" fillId="0" borderId="0" xfId="2" applyNumberFormat="1" applyFont="1" applyBorder="1"/>
    <xf numFmtId="164" fontId="0" fillId="0" borderId="0" xfId="0" applyNumberFormat="1"/>
    <xf numFmtId="0" fontId="3" fillId="0" borderId="0" xfId="0" applyFont="1" applyBorder="1"/>
    <xf numFmtId="0" fontId="2" fillId="0" borderId="0" xfId="0" applyFont="1" applyBorder="1" applyAlignment="1">
      <alignment wrapText="1"/>
    </xf>
    <xf numFmtId="166" fontId="0" fillId="0" borderId="0" xfId="1" applyNumberFormat="1" applyFont="1" applyBorder="1"/>
    <xf numFmtId="169" fontId="0" fillId="0" borderId="0" xfId="0" applyNumberFormat="1" applyBorder="1"/>
    <xf numFmtId="170" fontId="0" fillId="0" borderId="0" xfId="0" applyNumberFormat="1" applyBorder="1"/>
    <xf numFmtId="0" fontId="2" fillId="0" borderId="2" xfId="0" applyFont="1" applyBorder="1"/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0" fillId="0" borderId="3" xfId="0" applyBorder="1"/>
    <xf numFmtId="168" fontId="0" fillId="0" borderId="4" xfId="0" applyNumberFormat="1" applyBorder="1"/>
    <xf numFmtId="166" fontId="0" fillId="0" borderId="4" xfId="1" applyNumberFormat="1" applyFont="1" applyBorder="1"/>
    <xf numFmtId="169" fontId="0" fillId="0" borderId="4" xfId="0" applyNumberFormat="1" applyBorder="1"/>
    <xf numFmtId="0" fontId="0" fillId="0" borderId="5" xfId="0" applyBorder="1"/>
    <xf numFmtId="0" fontId="0" fillId="0" borderId="6" xfId="0" applyBorder="1"/>
    <xf numFmtId="168" fontId="0" fillId="0" borderId="7" xfId="0" applyNumberFormat="1" applyBorder="1"/>
    <xf numFmtId="166" fontId="0" fillId="0" borderId="7" xfId="1" applyNumberFormat="1" applyFont="1" applyBorder="1"/>
    <xf numFmtId="169" fontId="0" fillId="0" borderId="7" xfId="0" applyNumberFormat="1" applyBorder="1"/>
    <xf numFmtId="167" fontId="0" fillId="0" borderId="1" xfId="1" applyNumberFormat="1" applyFont="1" applyFill="1" applyBorder="1"/>
    <xf numFmtId="0" fontId="2" fillId="0" borderId="2" xfId="0" applyFont="1" applyBorder="1" applyAlignment="1">
      <alignment wrapText="1"/>
    </xf>
    <xf numFmtId="0" fontId="4" fillId="0" borderId="0" xfId="0" applyFont="1"/>
    <xf numFmtId="164" fontId="0" fillId="0" borderId="0" xfId="3" applyFont="1"/>
    <xf numFmtId="164" fontId="5" fillId="0" borderId="0" xfId="3" applyFont="1"/>
    <xf numFmtId="164" fontId="6" fillId="0" borderId="0" xfId="3" applyFont="1"/>
    <xf numFmtId="164" fontId="0" fillId="0" borderId="0" xfId="3" applyFont="1" applyAlignment="1">
      <alignment wrapText="1"/>
    </xf>
    <xf numFmtId="43" fontId="0" fillId="0" borderId="0" xfId="0" applyNumberFormat="1"/>
    <xf numFmtId="0" fontId="2" fillId="0" borderId="8" xfId="0" applyFont="1" applyBorder="1" applyAlignment="1">
      <alignment horizontal="center"/>
    </xf>
    <xf numFmtId="0" fontId="0" fillId="0" borderId="0" xfId="0" applyAlignment="1">
      <alignment horizontal="center"/>
    </xf>
    <xf numFmtId="164" fontId="0" fillId="0" borderId="0" xfId="3" applyFont="1" applyAlignment="1">
      <alignment horizontal="center"/>
    </xf>
  </cellXfs>
  <cellStyles count="4">
    <cellStyle name="Comma" xfId="3" builtinId="3"/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FF66FF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36"/>
  <sheetViews>
    <sheetView tabSelected="1" zoomScale="80" zoomScaleNormal="80" workbookViewId="0">
      <selection activeCell="H19" sqref="H19"/>
    </sheetView>
  </sheetViews>
  <sheetFormatPr defaultRowHeight="15" x14ac:dyDescent="0.25"/>
  <cols>
    <col min="1" max="1" width="43.5703125" customWidth="1"/>
    <col min="2" max="2" width="11.28515625" customWidth="1"/>
    <col min="3" max="3" width="15.7109375" customWidth="1"/>
    <col min="4" max="4" width="16.28515625" bestFit="1" customWidth="1"/>
    <col min="5" max="5" width="15" customWidth="1"/>
    <col min="6" max="6" width="12.7109375" customWidth="1"/>
    <col min="7" max="7" width="15.7109375" bestFit="1" customWidth="1"/>
    <col min="8" max="8" width="13.28515625" bestFit="1" customWidth="1"/>
    <col min="9" max="11" width="13.28515625" customWidth="1"/>
    <col min="12" max="12" width="6.28515625" customWidth="1"/>
    <col min="13" max="13" width="43.5703125" customWidth="1"/>
    <col min="14" max="14" width="11.28515625" customWidth="1"/>
    <col min="15" max="15" width="15.7109375" customWidth="1"/>
    <col min="16" max="20" width="14.85546875" customWidth="1"/>
    <col min="22" max="22" width="43.5703125" customWidth="1"/>
    <col min="23" max="23" width="11.28515625" customWidth="1"/>
    <col min="24" max="24" width="15.7109375" customWidth="1"/>
    <col min="25" max="29" width="14.85546875" customWidth="1"/>
    <col min="30" max="30" width="12.28515625" bestFit="1" customWidth="1"/>
  </cols>
  <sheetData>
    <row r="1" spans="1:32" ht="26.25" x14ac:dyDescent="0.4">
      <c r="A1" s="41" t="s">
        <v>28</v>
      </c>
    </row>
    <row r="3" spans="1:32" ht="18.75" x14ac:dyDescent="0.3">
      <c r="A3" s="9" t="s">
        <v>9</v>
      </c>
      <c r="M3" s="22"/>
      <c r="N3" s="3"/>
      <c r="O3" s="3"/>
      <c r="P3" s="3"/>
      <c r="Q3" s="3"/>
      <c r="R3" s="3"/>
      <c r="S3" s="3"/>
      <c r="T3" s="3"/>
      <c r="U3" s="3"/>
      <c r="V3" s="22"/>
      <c r="W3" s="3"/>
      <c r="X3" s="3"/>
      <c r="Y3" s="3"/>
      <c r="Z3" s="3"/>
      <c r="AA3" s="3"/>
      <c r="AB3" s="3"/>
      <c r="AC3" s="3"/>
      <c r="AD3" s="3"/>
      <c r="AE3" s="3"/>
      <c r="AF3" s="3"/>
    </row>
    <row r="4" spans="1:32" x14ac:dyDescent="0.25">
      <c r="A4" s="4"/>
      <c r="M4" s="12"/>
      <c r="N4" s="3"/>
      <c r="O4" s="3"/>
      <c r="P4" s="3"/>
      <c r="Q4" s="3"/>
      <c r="R4" s="3"/>
      <c r="S4" s="3"/>
      <c r="T4" s="3"/>
      <c r="U4" s="3"/>
      <c r="V4" s="12"/>
      <c r="W4" s="3"/>
      <c r="X4" s="3"/>
      <c r="Y4" s="3"/>
      <c r="Z4" s="3"/>
      <c r="AA4" s="3"/>
      <c r="AB4" s="3"/>
      <c r="AC4" s="3"/>
      <c r="AD4" s="3"/>
      <c r="AE4" s="3"/>
      <c r="AF4" s="3"/>
    </row>
    <row r="5" spans="1:32" x14ac:dyDescent="0.25">
      <c r="A5" s="4" t="s">
        <v>40</v>
      </c>
      <c r="M5" s="12"/>
      <c r="N5" s="3"/>
      <c r="O5" s="3"/>
      <c r="P5" s="3"/>
      <c r="Q5" s="3"/>
      <c r="R5" s="3"/>
      <c r="S5" s="3"/>
      <c r="T5" s="3"/>
      <c r="U5" s="3"/>
      <c r="V5" s="12"/>
      <c r="W5" s="3"/>
      <c r="X5" s="3"/>
      <c r="Y5" s="3"/>
      <c r="Z5" s="3"/>
      <c r="AA5" s="3"/>
      <c r="AB5" s="3"/>
      <c r="AC5" s="3"/>
      <c r="AD5" s="3"/>
      <c r="AE5" s="3"/>
      <c r="AF5" s="3"/>
    </row>
    <row r="6" spans="1:32" ht="45" x14ac:dyDescent="0.25">
      <c r="A6" s="27" t="s">
        <v>17</v>
      </c>
      <c r="B6" s="28" t="s">
        <v>7</v>
      </c>
      <c r="C6" s="29" t="s">
        <v>20</v>
      </c>
      <c r="D6" s="47" t="s">
        <v>43</v>
      </c>
      <c r="E6" s="29" t="s">
        <v>11</v>
      </c>
      <c r="F6" s="28" t="s">
        <v>5</v>
      </c>
      <c r="G6" s="29" t="s">
        <v>30</v>
      </c>
      <c r="H6" s="29" t="s">
        <v>8</v>
      </c>
      <c r="I6" s="29" t="s">
        <v>20</v>
      </c>
      <c r="J6" s="29" t="s">
        <v>18</v>
      </c>
      <c r="K6" s="29" t="s">
        <v>13</v>
      </c>
      <c r="M6" s="12"/>
      <c r="N6" s="17"/>
      <c r="O6" s="17"/>
      <c r="P6" s="17"/>
      <c r="Q6" s="23"/>
      <c r="R6" s="12"/>
      <c r="S6" s="17"/>
      <c r="T6" s="18"/>
      <c r="U6" s="3"/>
      <c r="V6" s="12"/>
      <c r="W6" s="17"/>
      <c r="X6" s="17"/>
      <c r="Y6" s="17"/>
      <c r="Z6" s="23"/>
      <c r="AA6" s="12"/>
      <c r="AB6" s="17"/>
      <c r="AC6" s="18"/>
      <c r="AD6" s="3"/>
      <c r="AE6" s="3"/>
      <c r="AF6" s="3"/>
    </row>
    <row r="7" spans="1:32" x14ac:dyDescent="0.25">
      <c r="A7" s="30" t="s">
        <v>0</v>
      </c>
      <c r="B7" s="32">
        <v>0.10299999999999999</v>
      </c>
      <c r="C7" s="32">
        <v>2.5870000000000001E-2</v>
      </c>
      <c r="D7" s="32">
        <v>0.1022</v>
      </c>
      <c r="E7" s="32">
        <f>+C7+D7</f>
        <v>0.12806999999999999</v>
      </c>
      <c r="F7" s="33">
        <f>+B7-E7</f>
        <v>-2.5069999999999995E-2</v>
      </c>
      <c r="G7" s="7">
        <v>4308014.5999999996</v>
      </c>
      <c r="H7" s="1"/>
      <c r="I7" s="1"/>
      <c r="J7" s="1"/>
      <c r="K7" s="1">
        <v>150373.82999999999</v>
      </c>
      <c r="M7" s="3"/>
      <c r="N7" s="19"/>
      <c r="O7" s="24"/>
      <c r="P7" s="24"/>
      <c r="Q7" s="24"/>
      <c r="R7" s="25"/>
      <c r="S7" s="20"/>
      <c r="T7" s="10"/>
      <c r="U7" s="3"/>
      <c r="V7" s="3"/>
      <c r="W7" s="24"/>
      <c r="X7" s="24"/>
      <c r="Y7" s="24"/>
      <c r="Z7" s="24"/>
      <c r="AA7" s="25"/>
      <c r="AB7" s="20"/>
      <c r="AC7" s="10"/>
      <c r="AD7" s="16"/>
      <c r="AE7" s="3"/>
      <c r="AF7" s="3"/>
    </row>
    <row r="8" spans="1:32" x14ac:dyDescent="0.25">
      <c r="A8" s="34" t="s">
        <v>1</v>
      </c>
      <c r="B8" s="24">
        <v>0.121</v>
      </c>
      <c r="C8" s="24">
        <v>2.5870000000000001E-2</v>
      </c>
      <c r="D8" s="24">
        <v>0.1022</v>
      </c>
      <c r="E8" s="24">
        <f t="shared" ref="E8:E11" si="0">+C8+D8</f>
        <v>0.12806999999999999</v>
      </c>
      <c r="F8" s="25">
        <f t="shared" ref="F8:F11" si="1">+B8-E8</f>
        <v>-7.069999999999993E-3</v>
      </c>
      <c r="G8" s="7">
        <v>3546649.91</v>
      </c>
      <c r="H8" s="1"/>
      <c r="I8" s="1"/>
      <c r="J8" s="1"/>
      <c r="K8" s="1">
        <v>187637.64</v>
      </c>
      <c r="M8" s="3"/>
      <c r="N8" s="19"/>
      <c r="O8" s="24"/>
      <c r="P8" s="24"/>
      <c r="Q8" s="24"/>
      <c r="R8" s="25"/>
      <c r="S8" s="20"/>
      <c r="T8" s="10"/>
      <c r="U8" s="3"/>
      <c r="V8" s="3"/>
      <c r="W8" s="24"/>
      <c r="X8" s="24"/>
      <c r="Y8" s="24"/>
      <c r="Z8" s="24"/>
      <c r="AA8" s="25"/>
      <c r="AB8" s="20"/>
      <c r="AC8" s="10"/>
      <c r="AD8" s="16"/>
      <c r="AE8" s="3"/>
      <c r="AF8" s="3"/>
    </row>
    <row r="9" spans="1:32" x14ac:dyDescent="0.25">
      <c r="A9" s="34" t="s">
        <v>2</v>
      </c>
      <c r="B9" s="24">
        <v>8.6999999999999994E-2</v>
      </c>
      <c r="C9" s="24">
        <v>2.3460000000000002E-2</v>
      </c>
      <c r="D9" s="24">
        <v>0.1022</v>
      </c>
      <c r="E9" s="24">
        <f t="shared" si="0"/>
        <v>0.12565999999999999</v>
      </c>
      <c r="F9" s="25">
        <f t="shared" si="1"/>
        <v>-3.866E-2</v>
      </c>
      <c r="G9" s="7">
        <v>35600625.229999997</v>
      </c>
      <c r="H9" s="1"/>
      <c r="I9" s="1"/>
      <c r="J9" s="1"/>
      <c r="K9" s="1">
        <v>758672.74</v>
      </c>
      <c r="M9" s="3"/>
      <c r="N9" s="19"/>
      <c r="O9" s="24"/>
      <c r="P9" s="24"/>
      <c r="Q9" s="24"/>
      <c r="R9" s="25"/>
      <c r="S9" s="20"/>
      <c r="T9" s="10"/>
      <c r="U9" s="3"/>
      <c r="V9" s="3"/>
      <c r="W9" s="24"/>
      <c r="X9" s="24"/>
      <c r="Y9" s="24"/>
      <c r="Z9" s="24"/>
      <c r="AA9" s="25"/>
      <c r="AB9" s="20"/>
      <c r="AC9" s="10"/>
      <c r="AD9" s="16"/>
      <c r="AE9" s="3"/>
      <c r="AF9" s="3"/>
    </row>
    <row r="10" spans="1:32" x14ac:dyDescent="0.25">
      <c r="A10" s="34" t="s">
        <v>4</v>
      </c>
      <c r="B10" s="24">
        <v>0.13200000000000001</v>
      </c>
      <c r="C10" s="24">
        <v>2.3460000000000002E-2</v>
      </c>
      <c r="D10" s="24">
        <v>0.1022</v>
      </c>
      <c r="E10" s="24">
        <f t="shared" si="0"/>
        <v>0.12565999999999999</v>
      </c>
      <c r="F10" s="25">
        <f t="shared" si="1"/>
        <v>6.3400000000000123E-3</v>
      </c>
      <c r="G10" s="7">
        <v>10122054.82</v>
      </c>
      <c r="H10" s="1"/>
      <c r="I10" s="1"/>
      <c r="J10" s="1"/>
      <c r="K10" s="1">
        <v>671200.11</v>
      </c>
      <c r="M10" s="3"/>
      <c r="N10" s="19"/>
      <c r="O10" s="24"/>
      <c r="P10" s="24"/>
      <c r="Q10" s="24"/>
      <c r="R10" s="25"/>
      <c r="S10" s="20"/>
      <c r="T10" s="10"/>
      <c r="U10" s="3"/>
      <c r="V10" s="3"/>
      <c r="W10" s="24"/>
      <c r="X10" s="24"/>
      <c r="Y10" s="24"/>
      <c r="Z10" s="24"/>
      <c r="AA10" s="25"/>
      <c r="AB10" s="20"/>
      <c r="AC10" s="10"/>
      <c r="AD10" s="16"/>
      <c r="AE10" s="3"/>
      <c r="AF10" s="3"/>
    </row>
    <row r="11" spans="1:32" x14ac:dyDescent="0.25">
      <c r="A11" s="35" t="s">
        <v>3</v>
      </c>
      <c r="B11" s="37">
        <v>0.18</v>
      </c>
      <c r="C11" s="37">
        <v>2.3460000000000002E-2</v>
      </c>
      <c r="D11" s="37">
        <v>0.1022</v>
      </c>
      <c r="E11" s="37">
        <f t="shared" si="0"/>
        <v>0.12565999999999999</v>
      </c>
      <c r="F11" s="38">
        <f t="shared" si="1"/>
        <v>5.4339999999999999E-2</v>
      </c>
      <c r="G11" s="7">
        <v>10758553.380000001</v>
      </c>
      <c r="H11" s="1"/>
      <c r="I11" s="1"/>
      <c r="J11" s="1"/>
      <c r="K11" s="1">
        <v>1229817.31</v>
      </c>
      <c r="M11" s="3"/>
      <c r="N11" s="19"/>
      <c r="O11" s="24"/>
      <c r="P11" s="24"/>
      <c r="Q11" s="24"/>
      <c r="R11" s="25"/>
      <c r="S11" s="20"/>
      <c r="T11" s="10"/>
      <c r="U11" s="3"/>
      <c r="V11" s="3"/>
      <c r="W11" s="24"/>
      <c r="X11" s="24"/>
      <c r="Y11" s="24"/>
      <c r="Z11" s="24"/>
      <c r="AA11" s="25"/>
      <c r="AB11" s="20"/>
      <c r="AC11" s="10"/>
      <c r="AD11" s="16"/>
      <c r="AE11" s="3"/>
      <c r="AF11" s="3"/>
    </row>
    <row r="12" spans="1:32" ht="15.75" thickBot="1" x14ac:dyDescent="0.3">
      <c r="G12" s="6">
        <f>SUM(G7:G11)</f>
        <v>64335897.939999998</v>
      </c>
      <c r="H12" s="8">
        <f t="shared" ref="H12:J12" si="2">SUM(H7:H11)</f>
        <v>0</v>
      </c>
      <c r="I12" s="8">
        <f t="shared" si="2"/>
        <v>0</v>
      </c>
      <c r="J12" s="8">
        <f t="shared" si="2"/>
        <v>0</v>
      </c>
      <c r="K12" s="39">
        <f>SUM(K7:K11)</f>
        <v>2997701.63</v>
      </c>
      <c r="M12" s="3"/>
      <c r="N12" s="3"/>
      <c r="O12" s="3"/>
      <c r="P12" s="3"/>
      <c r="Q12" s="10"/>
      <c r="R12" s="10"/>
      <c r="S12" s="15"/>
      <c r="T12" s="10"/>
      <c r="U12" s="3"/>
      <c r="V12" s="3"/>
      <c r="W12" s="3"/>
      <c r="X12" s="3"/>
      <c r="Y12" s="3"/>
      <c r="Z12" s="10"/>
      <c r="AA12" s="10"/>
      <c r="AB12" s="15"/>
      <c r="AC12" s="10"/>
      <c r="AD12" s="16"/>
      <c r="AE12" s="3"/>
      <c r="AF12" s="3"/>
    </row>
    <row r="13" spans="1:32" ht="15.75" thickTop="1" x14ac:dyDescent="0.25">
      <c r="I13" s="2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</row>
    <row r="14" spans="1:32" ht="18.75" x14ac:dyDescent="0.3">
      <c r="A14" s="9" t="s">
        <v>24</v>
      </c>
      <c r="M14" s="12"/>
      <c r="N14" s="3"/>
      <c r="O14" s="3"/>
      <c r="P14" s="3"/>
      <c r="Q14" s="3"/>
      <c r="R14" s="3"/>
      <c r="S14" s="3"/>
      <c r="T14" s="3"/>
      <c r="U14" s="3"/>
      <c r="V14" s="12"/>
      <c r="W14" s="3"/>
      <c r="X14" s="3"/>
      <c r="Y14" s="3"/>
      <c r="Z14" s="3"/>
      <c r="AA14" s="26"/>
      <c r="AB14" s="3"/>
      <c r="AC14" s="3"/>
      <c r="AD14" s="3"/>
      <c r="AE14" s="3"/>
      <c r="AF14" s="3"/>
    </row>
    <row r="15" spans="1:32" x14ac:dyDescent="0.25">
      <c r="A15" s="4"/>
      <c r="M15" s="12"/>
      <c r="N15" s="13"/>
      <c r="O15" s="13"/>
      <c r="P15" s="13"/>
      <c r="Q15" s="13"/>
      <c r="R15" s="13"/>
      <c r="S15" s="5"/>
      <c r="T15" s="5"/>
      <c r="V15" s="12"/>
      <c r="W15" s="13"/>
      <c r="X15" s="13"/>
      <c r="Y15" s="13"/>
      <c r="AA15" s="11"/>
    </row>
    <row r="16" spans="1:32" x14ac:dyDescent="0.25">
      <c r="A16" s="4" t="s">
        <v>41</v>
      </c>
      <c r="M16" s="3"/>
      <c r="N16" s="14"/>
      <c r="O16" s="15"/>
      <c r="P16" s="10"/>
      <c r="Q16" s="10"/>
      <c r="R16" s="10"/>
      <c r="S16" s="1"/>
      <c r="T16" s="1"/>
      <c r="V16" s="3"/>
      <c r="W16" s="14"/>
      <c r="X16" s="15"/>
      <c r="Y16" s="10"/>
      <c r="AA16" s="11"/>
    </row>
    <row r="17" spans="1:27" ht="30" x14ac:dyDescent="0.25">
      <c r="A17" s="27" t="s">
        <v>17</v>
      </c>
      <c r="B17" s="28" t="s">
        <v>7</v>
      </c>
      <c r="C17" s="29" t="s">
        <v>21</v>
      </c>
      <c r="D17" s="28" t="s">
        <v>12</v>
      </c>
      <c r="E17" s="29" t="s">
        <v>11</v>
      </c>
      <c r="F17" s="28" t="s">
        <v>5</v>
      </c>
      <c r="G17" s="29" t="s">
        <v>31</v>
      </c>
      <c r="H17" s="29" t="s">
        <v>10</v>
      </c>
      <c r="I17" s="29" t="s">
        <v>21</v>
      </c>
      <c r="J17" s="29" t="s">
        <v>19</v>
      </c>
      <c r="K17" s="29" t="s">
        <v>14</v>
      </c>
      <c r="M17" s="3"/>
      <c r="N17" s="14"/>
      <c r="O17" s="15"/>
      <c r="P17" s="10"/>
      <c r="Q17" s="10"/>
      <c r="R17" s="10"/>
      <c r="S17" s="1"/>
      <c r="T17" s="1"/>
      <c r="V17" s="3"/>
      <c r="W17" s="14"/>
      <c r="X17" s="15"/>
      <c r="Y17" s="10"/>
      <c r="AA17" s="11"/>
    </row>
    <row r="18" spans="1:27" x14ac:dyDescent="0.25">
      <c r="A18" s="30" t="s">
        <v>0</v>
      </c>
      <c r="B18" s="32">
        <v>0.10299999999999999</v>
      </c>
      <c r="C18" s="32">
        <v>9.6600000000000002E-3</v>
      </c>
      <c r="D18" s="32">
        <v>0.10778</v>
      </c>
      <c r="E18" s="32">
        <f>+C18+D18</f>
        <v>0.11744</v>
      </c>
      <c r="F18" s="33">
        <f>+B18-E18</f>
        <v>-1.4440000000000008E-2</v>
      </c>
      <c r="G18" s="7">
        <v>3717931.94</v>
      </c>
      <c r="H18" s="1">
        <f>+G18*B18</f>
        <v>382946.98981999996</v>
      </c>
      <c r="I18" s="1">
        <f>+G18*C18</f>
        <v>35915.222540399998</v>
      </c>
      <c r="J18" s="1">
        <f>+G18*D18</f>
        <v>400718.7044932</v>
      </c>
      <c r="K18" s="1">
        <f>+H18-I18-J18</f>
        <v>-53686.937213600031</v>
      </c>
      <c r="M18" s="3"/>
      <c r="N18" s="3"/>
      <c r="O18" s="3"/>
      <c r="P18" s="10"/>
      <c r="Q18" s="10"/>
      <c r="R18" s="10"/>
      <c r="S18" s="10"/>
      <c r="T18" s="10"/>
      <c r="V18" s="3"/>
      <c r="W18" s="3"/>
      <c r="X18" s="3"/>
      <c r="Y18" s="10"/>
      <c r="AA18" s="11"/>
    </row>
    <row r="19" spans="1:27" x14ac:dyDescent="0.25">
      <c r="A19" s="34" t="s">
        <v>1</v>
      </c>
      <c r="B19" s="24">
        <v>0.121</v>
      </c>
      <c r="C19" s="24">
        <v>9.6600000000000002E-3</v>
      </c>
      <c r="D19" s="24">
        <v>0.10778</v>
      </c>
      <c r="E19" s="24">
        <f t="shared" ref="E19:E22" si="3">+C19+D19</f>
        <v>0.11744</v>
      </c>
      <c r="F19" s="25">
        <f t="shared" ref="F19:F22" si="4">+B19-E19</f>
        <v>3.5599999999999937E-3</v>
      </c>
      <c r="G19" s="7">
        <v>2519587.0099999998</v>
      </c>
      <c r="H19" s="1">
        <f t="shared" ref="H19:H22" si="5">+G19*B19</f>
        <v>304870.02820999996</v>
      </c>
      <c r="I19" s="1">
        <f t="shared" ref="I19:I22" si="6">+G19*C19</f>
        <v>24339.2105166</v>
      </c>
      <c r="J19" s="1">
        <f t="shared" ref="J19:J22" si="7">+G19*D19</f>
        <v>271561.08793779998</v>
      </c>
      <c r="K19" s="1">
        <f t="shared" ref="K19:K22" si="8">+H19-I19-J19</f>
        <v>8969.729755599983</v>
      </c>
      <c r="M19" s="3"/>
      <c r="N19" s="3"/>
      <c r="O19" s="3"/>
      <c r="P19" s="3"/>
      <c r="Q19" s="3"/>
      <c r="R19" s="3"/>
      <c r="V19" s="3"/>
      <c r="W19" s="3"/>
      <c r="X19" s="3"/>
      <c r="Y19" s="3"/>
      <c r="AA19" s="11"/>
    </row>
    <row r="20" spans="1:27" x14ac:dyDescent="0.25">
      <c r="A20" s="34" t="s">
        <v>2</v>
      </c>
      <c r="B20" s="24">
        <v>8.6999999999999994E-2</v>
      </c>
      <c r="C20" s="24">
        <v>9.6600000000000002E-3</v>
      </c>
      <c r="D20" s="24">
        <v>0.10778</v>
      </c>
      <c r="E20" s="24">
        <f t="shared" si="3"/>
        <v>0.11744</v>
      </c>
      <c r="F20" s="25">
        <f>+B20-E20</f>
        <v>-3.0440000000000009E-2</v>
      </c>
      <c r="G20" s="7">
        <v>26549427.510000002</v>
      </c>
      <c r="H20" s="1">
        <f t="shared" si="5"/>
        <v>2309800.19337</v>
      </c>
      <c r="I20" s="1">
        <f t="shared" si="6"/>
        <v>256467.46974660002</v>
      </c>
      <c r="J20" s="1">
        <f t="shared" si="7"/>
        <v>2861497.2970278002</v>
      </c>
      <c r="K20" s="1">
        <f t="shared" si="8"/>
        <v>-808164.57340440014</v>
      </c>
      <c r="M20" s="12"/>
      <c r="N20" s="3"/>
      <c r="O20" s="3"/>
      <c r="P20" s="3"/>
      <c r="Q20" s="3"/>
      <c r="R20" s="3"/>
      <c r="V20" s="12"/>
      <c r="W20" s="3"/>
      <c r="X20" s="3"/>
      <c r="Y20" s="3"/>
    </row>
    <row r="21" spans="1:27" x14ac:dyDescent="0.25">
      <c r="A21" s="34" t="s">
        <v>4</v>
      </c>
      <c r="B21" s="24">
        <v>0.13200000000000001</v>
      </c>
      <c r="C21" s="24">
        <v>9.6600000000000002E-3</v>
      </c>
      <c r="D21" s="24">
        <v>0.10778</v>
      </c>
      <c r="E21" s="24">
        <f t="shared" si="3"/>
        <v>0.11744</v>
      </c>
      <c r="F21" s="25">
        <f t="shared" si="4"/>
        <v>1.4560000000000003E-2</v>
      </c>
      <c r="G21" s="7">
        <v>6604791.2199999997</v>
      </c>
      <c r="H21" s="1">
        <f t="shared" si="5"/>
        <v>871832.44104000006</v>
      </c>
      <c r="I21" s="1">
        <f t="shared" si="6"/>
        <v>63802.283185200002</v>
      </c>
      <c r="J21" s="1">
        <f t="shared" si="7"/>
        <v>711864.39769160002</v>
      </c>
      <c r="K21" s="1">
        <f t="shared" si="8"/>
        <v>96165.760163200088</v>
      </c>
      <c r="M21" s="3"/>
      <c r="N21" s="3"/>
      <c r="O21" s="3"/>
      <c r="P21" s="16"/>
      <c r="Q21" s="16"/>
      <c r="R21" s="16"/>
      <c r="S21" s="2"/>
      <c r="T21" s="2"/>
      <c r="V21" s="3"/>
      <c r="W21" s="3"/>
      <c r="X21" s="3"/>
      <c r="Y21" s="16"/>
    </row>
    <row r="22" spans="1:27" x14ac:dyDescent="0.25">
      <c r="A22" s="35" t="s">
        <v>3</v>
      </c>
      <c r="B22" s="37">
        <v>0.18</v>
      </c>
      <c r="C22" s="37">
        <v>9.6600000000000002E-3</v>
      </c>
      <c r="D22" s="37">
        <v>0.10778</v>
      </c>
      <c r="E22" s="37">
        <f t="shared" si="3"/>
        <v>0.11744</v>
      </c>
      <c r="F22" s="38">
        <f t="shared" si="4"/>
        <v>6.2559999999999991E-2</v>
      </c>
      <c r="G22" s="7">
        <v>6853514.9699999997</v>
      </c>
      <c r="H22" s="1">
        <f t="shared" si="5"/>
        <v>1233632.6945999998</v>
      </c>
      <c r="I22" s="1">
        <f t="shared" si="6"/>
        <v>66204.954610200002</v>
      </c>
      <c r="J22" s="1">
        <f t="shared" si="7"/>
        <v>738671.84346659994</v>
      </c>
      <c r="K22" s="1">
        <f t="shared" si="8"/>
        <v>428755.89652319998</v>
      </c>
      <c r="M22" s="3"/>
      <c r="N22" s="3"/>
      <c r="O22" s="3"/>
      <c r="P22" s="16"/>
      <c r="Q22" s="16"/>
      <c r="R22" s="16"/>
      <c r="S22" s="2"/>
      <c r="T22" s="2"/>
      <c r="V22" s="3"/>
      <c r="W22" s="3"/>
      <c r="X22" s="3"/>
      <c r="Y22" s="16"/>
    </row>
    <row r="23" spans="1:27" ht="15.75" thickBot="1" x14ac:dyDescent="0.3">
      <c r="G23" s="6">
        <f>SUM(G18:G22)</f>
        <v>46245252.649999999</v>
      </c>
      <c r="H23" s="39">
        <f t="shared" ref="H23:J23" si="9">SUM(H18:H22)</f>
        <v>5103082.3470399994</v>
      </c>
      <c r="I23" s="8">
        <f t="shared" si="9"/>
        <v>446729.14059900003</v>
      </c>
      <c r="J23" s="8">
        <f t="shared" si="9"/>
        <v>4984313.3306169994</v>
      </c>
      <c r="K23" s="8">
        <f>SUM(K18:K22)</f>
        <v>-327960.12417600013</v>
      </c>
      <c r="M23" s="3"/>
      <c r="N23" s="3"/>
      <c r="O23" s="3"/>
      <c r="P23" s="10"/>
      <c r="Q23" s="10"/>
      <c r="R23" s="10"/>
      <c r="S23" s="10"/>
      <c r="T23" s="10"/>
      <c r="V23" s="3"/>
      <c r="W23" s="3"/>
      <c r="X23" s="3"/>
      <c r="Y23" s="10"/>
    </row>
    <row r="24" spans="1:27" ht="15.75" thickTop="1" x14ac:dyDescent="0.25">
      <c r="A24" s="3"/>
      <c r="B24" s="3"/>
      <c r="C24" s="3"/>
      <c r="D24" s="3"/>
      <c r="E24" s="3"/>
      <c r="M24" s="3"/>
      <c r="N24" s="3"/>
      <c r="O24" s="3"/>
      <c r="P24" s="3"/>
      <c r="Q24" s="3"/>
      <c r="R24" s="3"/>
      <c r="V24" s="3"/>
      <c r="W24" s="3"/>
      <c r="X24" s="3"/>
      <c r="Y24" s="3"/>
    </row>
    <row r="25" spans="1:27" ht="18.75" x14ac:dyDescent="0.3">
      <c r="A25" s="9" t="s">
        <v>25</v>
      </c>
      <c r="M25" s="3"/>
      <c r="N25" s="3"/>
      <c r="O25" s="3"/>
      <c r="P25" s="3"/>
      <c r="Q25" s="3"/>
      <c r="R25" s="3"/>
      <c r="V25" s="3"/>
      <c r="W25" s="3"/>
      <c r="X25" s="3"/>
      <c r="Y25" s="3"/>
    </row>
    <row r="26" spans="1:27" x14ac:dyDescent="0.25">
      <c r="A26" s="4" t="s">
        <v>42</v>
      </c>
      <c r="M26" s="3"/>
      <c r="N26" s="3"/>
      <c r="O26" s="3"/>
      <c r="P26" s="3"/>
      <c r="Q26" s="3"/>
      <c r="R26" s="3"/>
      <c r="V26" s="3"/>
      <c r="W26" s="3"/>
      <c r="X26" s="3"/>
      <c r="Y26" s="3"/>
    </row>
    <row r="27" spans="1:27" ht="45" x14ac:dyDescent="0.25">
      <c r="A27" s="40" t="s">
        <v>27</v>
      </c>
      <c r="B27" s="28" t="s">
        <v>7</v>
      </c>
      <c r="C27" s="29" t="s">
        <v>29</v>
      </c>
      <c r="D27" s="29" t="s">
        <v>26</v>
      </c>
      <c r="E27" s="29" t="s">
        <v>44</v>
      </c>
      <c r="F27" s="28" t="s">
        <v>5</v>
      </c>
      <c r="G27" s="28" t="s">
        <v>6</v>
      </c>
      <c r="H27" s="29" t="s">
        <v>16</v>
      </c>
      <c r="I27" s="29" t="s">
        <v>22</v>
      </c>
      <c r="J27" s="29" t="s">
        <v>23</v>
      </c>
      <c r="K27" s="29" t="s">
        <v>15</v>
      </c>
    </row>
    <row r="28" spans="1:27" x14ac:dyDescent="0.25">
      <c r="A28" s="30" t="s">
        <v>0</v>
      </c>
      <c r="B28" s="31">
        <f>+B7-B18</f>
        <v>0</v>
      </c>
      <c r="C28" s="32"/>
      <c r="D28" s="32">
        <f t="shared" ref="D28:F32" si="10">+D7-D18</f>
        <v>-5.5800000000000016E-3</v>
      </c>
      <c r="E28" s="32">
        <f t="shared" si="10"/>
        <v>1.0629999999999987E-2</v>
      </c>
      <c r="F28" s="33">
        <f>+F7-F18</f>
        <v>-1.0629999999999987E-2</v>
      </c>
      <c r="G28" s="7">
        <f t="shared" ref="G28:G32" si="11">+G7-G18</f>
        <v>590082.65999999968</v>
      </c>
      <c r="H28" s="1"/>
      <c r="I28" s="1"/>
      <c r="J28" s="1"/>
      <c r="K28" s="1">
        <f>K18-K7</f>
        <v>-204060.76721360002</v>
      </c>
      <c r="M28" s="2"/>
      <c r="N28" s="21"/>
    </row>
    <row r="29" spans="1:27" x14ac:dyDescent="0.25">
      <c r="A29" s="34" t="s">
        <v>1</v>
      </c>
      <c r="B29" s="19">
        <f>+B8-B19</f>
        <v>0</v>
      </c>
      <c r="C29" s="24"/>
      <c r="D29" s="24">
        <f t="shared" si="10"/>
        <v>-5.5800000000000016E-3</v>
      </c>
      <c r="E29" s="24">
        <f t="shared" si="10"/>
        <v>1.0629999999999987E-2</v>
      </c>
      <c r="F29" s="25">
        <f t="shared" si="10"/>
        <v>-1.0629999999999987E-2</v>
      </c>
      <c r="G29" s="7">
        <f t="shared" si="11"/>
        <v>1027062.9000000004</v>
      </c>
      <c r="H29" s="1"/>
      <c r="I29" s="1"/>
      <c r="J29" s="1"/>
      <c r="K29" s="1">
        <f t="shared" ref="K29:K32" si="12">K19-K8</f>
        <v>-178667.91024440003</v>
      </c>
      <c r="M29" s="2"/>
      <c r="N29" s="21"/>
    </row>
    <row r="30" spans="1:27" x14ac:dyDescent="0.25">
      <c r="A30" s="34" t="s">
        <v>2</v>
      </c>
      <c r="B30" s="19">
        <f>+B9-B20</f>
        <v>0</v>
      </c>
      <c r="C30" s="24"/>
      <c r="D30" s="24">
        <f t="shared" si="10"/>
        <v>-5.5800000000000016E-3</v>
      </c>
      <c r="E30" s="24">
        <f>+E9-E20</f>
        <v>8.2199999999999912E-3</v>
      </c>
      <c r="F30" s="25">
        <f t="shared" si="10"/>
        <v>-8.2199999999999912E-3</v>
      </c>
      <c r="G30" s="7">
        <f t="shared" si="11"/>
        <v>9051197.7199999951</v>
      </c>
      <c r="H30" s="1"/>
      <c r="I30" s="1"/>
      <c r="J30" s="1"/>
      <c r="K30" s="1">
        <f t="shared" si="12"/>
        <v>-1566837.3134044001</v>
      </c>
      <c r="M30" s="2"/>
      <c r="N30" s="21"/>
    </row>
    <row r="31" spans="1:27" x14ac:dyDescent="0.25">
      <c r="A31" s="34" t="s">
        <v>4</v>
      </c>
      <c r="B31" s="19">
        <f>+B10-B21</f>
        <v>0</v>
      </c>
      <c r="C31" s="24"/>
      <c r="D31" s="24">
        <f t="shared" si="10"/>
        <v>-5.5800000000000016E-3</v>
      </c>
      <c r="E31" s="24">
        <f t="shared" si="10"/>
        <v>8.2199999999999912E-3</v>
      </c>
      <c r="F31" s="25">
        <f t="shared" si="10"/>
        <v>-8.2199999999999912E-3</v>
      </c>
      <c r="G31" s="7">
        <f t="shared" si="11"/>
        <v>3517263.6000000006</v>
      </c>
      <c r="H31" s="1"/>
      <c r="I31" s="1"/>
      <c r="J31" s="1"/>
      <c r="K31" s="1">
        <f t="shared" si="12"/>
        <v>-575034.3498367999</v>
      </c>
      <c r="M31" s="2"/>
      <c r="N31" s="21"/>
    </row>
    <row r="32" spans="1:27" x14ac:dyDescent="0.25">
      <c r="A32" s="35" t="s">
        <v>3</v>
      </c>
      <c r="B32" s="36">
        <f>+B11-B22</f>
        <v>0</v>
      </c>
      <c r="C32" s="37"/>
      <c r="D32" s="37">
        <f t="shared" si="10"/>
        <v>-5.5800000000000016E-3</v>
      </c>
      <c r="E32" s="37">
        <f t="shared" si="10"/>
        <v>8.2199999999999912E-3</v>
      </c>
      <c r="F32" s="38">
        <f t="shared" si="10"/>
        <v>-8.2199999999999912E-3</v>
      </c>
      <c r="G32" s="7">
        <f t="shared" si="11"/>
        <v>3905038.4100000011</v>
      </c>
      <c r="H32" s="1"/>
      <c r="I32" s="1"/>
      <c r="J32" s="1"/>
      <c r="K32" s="1">
        <f t="shared" si="12"/>
        <v>-801061.41347680008</v>
      </c>
      <c r="M32" s="2"/>
      <c r="N32" s="21"/>
    </row>
    <row r="33" spans="7:11" ht="15.75" thickBot="1" x14ac:dyDescent="0.3">
      <c r="G33" s="6">
        <f>SUM(G28:G32)</f>
        <v>18090645.289999995</v>
      </c>
      <c r="H33" s="8">
        <f t="shared" ref="H33:J33" si="13">SUM(H28:H32)</f>
        <v>0</v>
      </c>
      <c r="I33" s="8">
        <f t="shared" si="13"/>
        <v>0</v>
      </c>
      <c r="J33" s="8">
        <f t="shared" si="13"/>
        <v>0</v>
      </c>
      <c r="K33" s="8">
        <f>SUM(K28:K32)</f>
        <v>-3325661.7541760001</v>
      </c>
    </row>
    <row r="34" spans="7:11" ht="15.75" thickTop="1" x14ac:dyDescent="0.25"/>
    <row r="36" spans="7:11" x14ac:dyDescent="0.25">
      <c r="K36" s="2"/>
    </row>
  </sheetData>
  <pageMargins left="0.7" right="0.7" top="0.75" bottom="0.75" header="0.3" footer="0.3"/>
  <pageSetup scale="67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workbookViewId="0">
      <selection activeCell="B5" sqref="B5"/>
    </sheetView>
  </sheetViews>
  <sheetFormatPr defaultRowHeight="15" x14ac:dyDescent="0.25"/>
  <cols>
    <col min="1" max="1" width="10.5703125" style="42" bestFit="1" customWidth="1"/>
    <col min="2" max="2" width="15" style="42" bestFit="1" customWidth="1"/>
    <col min="3" max="3" width="9.140625" style="42"/>
    <col min="4" max="5" width="14.42578125" customWidth="1"/>
    <col min="7" max="8" width="14.140625" style="42" customWidth="1"/>
    <col min="9" max="9" width="48.5703125" style="42" bestFit="1" customWidth="1"/>
    <col min="10" max="16384" width="9.140625" style="42"/>
  </cols>
  <sheetData>
    <row r="1" spans="1:9" x14ac:dyDescent="0.25">
      <c r="A1" s="49" t="s">
        <v>38</v>
      </c>
      <c r="B1" s="49"/>
      <c r="D1" s="48" t="s">
        <v>37</v>
      </c>
      <c r="E1" s="48"/>
      <c r="G1" s="49" t="s">
        <v>39</v>
      </c>
      <c r="H1" s="49"/>
    </row>
    <row r="2" spans="1:9" x14ac:dyDescent="0.25">
      <c r="B2" s="42" t="s">
        <v>32</v>
      </c>
      <c r="E2" t="s">
        <v>32</v>
      </c>
    </row>
    <row r="3" spans="1:9" x14ac:dyDescent="0.25">
      <c r="A3" s="42" t="s">
        <v>0</v>
      </c>
      <c r="B3" s="44">
        <f>'April 17'!K28+'May 17'!K28+'June 17'!K28+'July 17'!K28+'Aug 17'!K28+'Sept 17'!K28+'Oct 17'!K28+'Nov 17'!K28+'Dec 17'!K28</f>
        <v>133896.18872339989</v>
      </c>
      <c r="D3" t="s">
        <v>0</v>
      </c>
      <c r="E3" s="42">
        <v>34353.988801300198</v>
      </c>
      <c r="G3" t="s">
        <v>0</v>
      </c>
      <c r="H3" s="42">
        <f>B3-E3</f>
        <v>99542.19992209968</v>
      </c>
    </row>
    <row r="4" spans="1:9" x14ac:dyDescent="0.25">
      <c r="A4" s="42" t="s">
        <v>1</v>
      </c>
      <c r="B4" s="44">
        <f>'April 17'!K29+'May 17'!K29+'June 17'!K29+'July 17'!K29+'Aug 17'!K29+'Sept 17'!K29+'Oct 17'!K29+'Nov 17'!K29+'Dec 17'!K29</f>
        <v>49592.030351399997</v>
      </c>
      <c r="D4" t="s">
        <v>1</v>
      </c>
      <c r="E4" s="42">
        <v>49889.878399900001</v>
      </c>
      <c r="G4" t="s">
        <v>1</v>
      </c>
      <c r="H4" s="43">
        <f t="shared" ref="H4:H7" si="0">B4-E4</f>
        <v>-297.84804850000364</v>
      </c>
    </row>
    <row r="5" spans="1:9" x14ac:dyDescent="0.25">
      <c r="A5" s="42" t="s">
        <v>33</v>
      </c>
      <c r="B5" s="44">
        <f>'April 17'!K30+'May 17'!K30+'June 17'!K30+'July 17'!K30+'Aug 17'!K30+'Sept 17'!K30+'Oct 17'!K30+'Nov 17'!K30+'Dec 17'!K30</f>
        <v>1025564.8497183007</v>
      </c>
      <c r="D5" t="s">
        <v>33</v>
      </c>
      <c r="E5" s="42">
        <v>59442.592674600099</v>
      </c>
      <c r="G5" t="s">
        <v>33</v>
      </c>
      <c r="H5" s="42">
        <f t="shared" si="0"/>
        <v>966122.25704370067</v>
      </c>
    </row>
    <row r="6" spans="1:9" x14ac:dyDescent="0.25">
      <c r="A6" s="42" t="s">
        <v>34</v>
      </c>
      <c r="B6" s="44">
        <f>'April 17'!K31+'May 17'!K31+'June 17'!K31+'July 17'!K31+'Aug 17'!K31+'Sept 17'!K31+'Oct 17'!K31+'Nov 17'!K31+'Dec 17'!K31</f>
        <v>135059.13248290034</v>
      </c>
      <c r="D6" t="s">
        <v>34</v>
      </c>
      <c r="E6" s="42">
        <v>58192.3594411999</v>
      </c>
      <c r="G6" t="s">
        <v>34</v>
      </c>
      <c r="H6" s="42">
        <f t="shared" si="0"/>
        <v>76866.77304170045</v>
      </c>
    </row>
    <row r="7" spans="1:9" x14ac:dyDescent="0.25">
      <c r="A7" s="42" t="s">
        <v>35</v>
      </c>
      <c r="B7" s="43">
        <f>'April 17'!K32+'May 17'!K32+'June 17'!K32+'July 17'!K32+'Aug 17'!K32+'Sept 17'!K32+'Oct 17'!K32+'Nov 17'!K32+'Dec 17'!K32</f>
        <v>-150831.03674269977</v>
      </c>
      <c r="D7" t="s">
        <v>35</v>
      </c>
      <c r="E7" s="42">
        <v>197023.39482270001</v>
      </c>
      <c r="G7" t="s">
        <v>35</v>
      </c>
      <c r="H7" s="43">
        <f t="shared" si="0"/>
        <v>-347854.43156539975</v>
      </c>
    </row>
    <row r="8" spans="1:9" x14ac:dyDescent="0.25">
      <c r="B8" s="43"/>
    </row>
    <row r="9" spans="1:9" x14ac:dyDescent="0.25">
      <c r="B9" s="44">
        <f>SUM(B3:B8)</f>
        <v>1193281.164533301</v>
      </c>
      <c r="E9" s="44">
        <f>SUM(E3:E8)</f>
        <v>398902.21413970017</v>
      </c>
      <c r="H9" s="42">
        <f>SUM(H3:H8)</f>
        <v>794378.95039360109</v>
      </c>
    </row>
    <row r="12" spans="1:9" x14ac:dyDescent="0.25">
      <c r="E12" s="46"/>
    </row>
    <row r="13" spans="1:9" ht="45" x14ac:dyDescent="0.25">
      <c r="I13" s="45" t="s">
        <v>36</v>
      </c>
    </row>
  </sheetData>
  <mergeCells count="3">
    <mergeCell ref="D1:E1"/>
    <mergeCell ref="G1:H1"/>
    <mergeCell ref="A1:B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36"/>
  <sheetViews>
    <sheetView zoomScale="80" zoomScaleNormal="80" workbookViewId="0">
      <selection activeCell="M10" sqref="M10"/>
    </sheetView>
  </sheetViews>
  <sheetFormatPr defaultRowHeight="15" x14ac:dyDescent="0.25"/>
  <cols>
    <col min="1" max="1" width="43.5703125" customWidth="1"/>
    <col min="2" max="2" width="11.28515625" customWidth="1"/>
    <col min="3" max="3" width="15.7109375" customWidth="1"/>
    <col min="4" max="4" width="16.28515625" bestFit="1" customWidth="1"/>
    <col min="5" max="5" width="15" customWidth="1"/>
    <col min="6" max="6" width="12.7109375" customWidth="1"/>
    <col min="7" max="7" width="15.7109375" bestFit="1" customWidth="1"/>
    <col min="8" max="8" width="13.28515625" bestFit="1" customWidth="1"/>
    <col min="9" max="11" width="13.28515625" customWidth="1"/>
    <col min="12" max="12" width="6.28515625" customWidth="1"/>
    <col min="13" max="13" width="43.5703125" customWidth="1"/>
    <col min="14" max="14" width="11.28515625" customWidth="1"/>
    <col min="15" max="15" width="15.7109375" customWidth="1"/>
    <col min="16" max="20" width="14.85546875" customWidth="1"/>
    <col min="22" max="22" width="43.5703125" customWidth="1"/>
    <col min="23" max="23" width="11.28515625" customWidth="1"/>
    <col min="24" max="24" width="15.7109375" customWidth="1"/>
    <col min="25" max="29" width="14.85546875" customWidth="1"/>
    <col min="30" max="30" width="12.28515625" bestFit="1" customWidth="1"/>
  </cols>
  <sheetData>
    <row r="1" spans="1:32" ht="26.25" x14ac:dyDescent="0.4">
      <c r="A1" s="41" t="s">
        <v>28</v>
      </c>
    </row>
    <row r="3" spans="1:32" ht="18.75" x14ac:dyDescent="0.3">
      <c r="A3" s="9" t="s">
        <v>9</v>
      </c>
      <c r="M3" s="22"/>
      <c r="N3" s="3"/>
      <c r="O3" s="3"/>
      <c r="P3" s="3"/>
      <c r="Q3" s="3"/>
      <c r="R3" s="3"/>
      <c r="S3" s="3"/>
      <c r="T3" s="3"/>
      <c r="U3" s="3"/>
      <c r="V3" s="22"/>
      <c r="W3" s="3"/>
      <c r="X3" s="3"/>
      <c r="Y3" s="3"/>
      <c r="Z3" s="3"/>
      <c r="AA3" s="3"/>
      <c r="AB3" s="3"/>
      <c r="AC3" s="3"/>
      <c r="AD3" s="3"/>
      <c r="AE3" s="3"/>
      <c r="AF3" s="3"/>
    </row>
    <row r="4" spans="1:32" x14ac:dyDescent="0.25">
      <c r="A4" s="4"/>
      <c r="M4" s="12"/>
      <c r="N4" s="3"/>
      <c r="O4" s="3"/>
      <c r="P4" s="3"/>
      <c r="Q4" s="3"/>
      <c r="R4" s="3"/>
      <c r="S4" s="3"/>
      <c r="T4" s="3"/>
      <c r="U4" s="3"/>
      <c r="V4" s="12"/>
      <c r="W4" s="3"/>
      <c r="X4" s="3"/>
      <c r="Y4" s="3"/>
      <c r="Z4" s="3"/>
      <c r="AA4" s="3"/>
      <c r="AB4" s="3"/>
      <c r="AC4" s="3"/>
      <c r="AD4" s="3"/>
      <c r="AE4" s="3"/>
      <c r="AF4" s="3"/>
    </row>
    <row r="5" spans="1:32" x14ac:dyDescent="0.25">
      <c r="A5" s="4" t="s">
        <v>40</v>
      </c>
      <c r="M5" s="12"/>
      <c r="N5" s="3"/>
      <c r="O5" s="3"/>
      <c r="P5" s="3"/>
      <c r="Q5" s="3"/>
      <c r="R5" s="3"/>
      <c r="S5" s="3"/>
      <c r="T5" s="3"/>
      <c r="U5" s="3"/>
      <c r="V5" s="12"/>
      <c r="W5" s="3"/>
      <c r="X5" s="3"/>
      <c r="Y5" s="3"/>
      <c r="Z5" s="3"/>
      <c r="AA5" s="3"/>
      <c r="AB5" s="3"/>
      <c r="AC5" s="3"/>
      <c r="AD5" s="3"/>
      <c r="AE5" s="3"/>
      <c r="AF5" s="3"/>
    </row>
    <row r="6" spans="1:32" ht="45" x14ac:dyDescent="0.25">
      <c r="A6" s="27" t="s">
        <v>17</v>
      </c>
      <c r="B6" s="28" t="s">
        <v>7</v>
      </c>
      <c r="C6" s="29" t="s">
        <v>20</v>
      </c>
      <c r="D6" s="47" t="s">
        <v>43</v>
      </c>
      <c r="E6" s="29" t="s">
        <v>11</v>
      </c>
      <c r="F6" s="28" t="s">
        <v>5</v>
      </c>
      <c r="G6" s="29" t="s">
        <v>30</v>
      </c>
      <c r="H6" s="29" t="s">
        <v>8</v>
      </c>
      <c r="I6" s="29" t="s">
        <v>20</v>
      </c>
      <c r="J6" s="29" t="s">
        <v>18</v>
      </c>
      <c r="K6" s="29" t="s">
        <v>13</v>
      </c>
      <c r="M6" s="12"/>
      <c r="N6" s="17"/>
      <c r="O6" s="17"/>
      <c r="P6" s="17"/>
      <c r="Q6" s="23"/>
      <c r="R6" s="12"/>
      <c r="S6" s="17"/>
      <c r="T6" s="18"/>
      <c r="U6" s="3"/>
      <c r="V6" s="12"/>
      <c r="W6" s="17"/>
      <c r="X6" s="17"/>
      <c r="Y6" s="17"/>
      <c r="Z6" s="23"/>
      <c r="AA6" s="12"/>
      <c r="AB6" s="17"/>
      <c r="AC6" s="18"/>
      <c r="AD6" s="3"/>
      <c r="AE6" s="3"/>
      <c r="AF6" s="3"/>
    </row>
    <row r="7" spans="1:32" x14ac:dyDescent="0.25">
      <c r="A7" s="30" t="s">
        <v>0</v>
      </c>
      <c r="B7" s="32">
        <v>9.0999999999999998E-2</v>
      </c>
      <c r="C7" s="32">
        <v>1.1769999999999999E-2</v>
      </c>
      <c r="D7" s="32">
        <v>0.1278</v>
      </c>
      <c r="E7" s="32">
        <f>+C7+D7</f>
        <v>0.13957</v>
      </c>
      <c r="F7" s="33">
        <f>+B7-E7</f>
        <v>-4.8570000000000002E-2</v>
      </c>
      <c r="G7" s="7">
        <v>2994535.91</v>
      </c>
      <c r="H7" s="1"/>
      <c r="I7" s="1"/>
      <c r="J7" s="1"/>
      <c r="K7" s="1">
        <v>-217292.04</v>
      </c>
      <c r="M7" s="3"/>
      <c r="N7" s="19"/>
      <c r="O7" s="24"/>
      <c r="P7" s="24"/>
      <c r="Q7" s="24"/>
      <c r="R7" s="25"/>
      <c r="S7" s="20"/>
      <c r="T7" s="10"/>
      <c r="U7" s="3"/>
      <c r="V7" s="3"/>
      <c r="W7" s="24"/>
      <c r="X7" s="24"/>
      <c r="Y7" s="24"/>
      <c r="Z7" s="24"/>
      <c r="AA7" s="25"/>
      <c r="AB7" s="20"/>
      <c r="AC7" s="10"/>
      <c r="AD7" s="16"/>
      <c r="AE7" s="3"/>
      <c r="AF7" s="3"/>
    </row>
    <row r="8" spans="1:32" x14ac:dyDescent="0.25">
      <c r="A8" s="34" t="s">
        <v>1</v>
      </c>
      <c r="B8" s="24">
        <v>0.106</v>
      </c>
      <c r="C8" s="24">
        <v>1.1769999999999999E-2</v>
      </c>
      <c r="D8" s="24">
        <v>0.1278</v>
      </c>
      <c r="E8" s="24">
        <f t="shared" ref="E8:E11" si="0">+C8+D8</f>
        <v>0.13957</v>
      </c>
      <c r="F8" s="25">
        <f t="shared" ref="F8:F11" si="1">+B8-E8</f>
        <v>-3.3570000000000003E-2</v>
      </c>
      <c r="G8" s="7">
        <v>2385681.9700000002</v>
      </c>
      <c r="H8" s="1"/>
      <c r="I8" s="1"/>
      <c r="J8" s="1"/>
      <c r="K8" s="1">
        <v>-130436.29</v>
      </c>
      <c r="M8" s="3"/>
      <c r="N8" s="19"/>
      <c r="O8" s="24"/>
      <c r="P8" s="24"/>
      <c r="Q8" s="24"/>
      <c r="R8" s="25"/>
      <c r="S8" s="20"/>
      <c r="T8" s="10"/>
      <c r="U8" s="3"/>
      <c r="V8" s="3"/>
      <c r="W8" s="24"/>
      <c r="X8" s="24"/>
      <c r="Y8" s="24"/>
      <c r="Z8" s="24"/>
      <c r="AA8" s="25"/>
      <c r="AB8" s="20"/>
      <c r="AC8" s="10"/>
      <c r="AD8" s="16"/>
      <c r="AE8" s="3"/>
      <c r="AF8" s="3"/>
    </row>
    <row r="9" spans="1:32" x14ac:dyDescent="0.25">
      <c r="A9" s="34" t="s">
        <v>2</v>
      </c>
      <c r="B9" s="24">
        <v>7.6999999999999999E-2</v>
      </c>
      <c r="C9" s="24">
        <v>1.601E-2</v>
      </c>
      <c r="D9" s="24">
        <v>0.1278</v>
      </c>
      <c r="E9" s="24">
        <f t="shared" si="0"/>
        <v>0.14380999999999999</v>
      </c>
      <c r="F9" s="25">
        <f t="shared" si="1"/>
        <v>-6.6809999999999994E-2</v>
      </c>
      <c r="G9" s="7">
        <v>31111940.440000001</v>
      </c>
      <c r="H9" s="1"/>
      <c r="I9" s="1"/>
      <c r="J9" s="1"/>
      <c r="K9" s="1">
        <v>-2909455.72</v>
      </c>
      <c r="M9" s="3"/>
      <c r="N9" s="19"/>
      <c r="O9" s="24"/>
      <c r="P9" s="24"/>
      <c r="Q9" s="24"/>
      <c r="R9" s="25"/>
      <c r="S9" s="20"/>
      <c r="T9" s="10"/>
      <c r="U9" s="3"/>
      <c r="V9" s="3"/>
      <c r="W9" s="24"/>
      <c r="X9" s="24"/>
      <c r="Y9" s="24"/>
      <c r="Z9" s="24"/>
      <c r="AA9" s="25"/>
      <c r="AB9" s="20"/>
      <c r="AC9" s="10"/>
      <c r="AD9" s="16"/>
      <c r="AE9" s="3"/>
      <c r="AF9" s="3"/>
    </row>
    <row r="10" spans="1:32" x14ac:dyDescent="0.25">
      <c r="A10" s="34" t="s">
        <v>4</v>
      </c>
      <c r="B10" s="24">
        <v>0.113</v>
      </c>
      <c r="C10" s="24">
        <v>1.601E-2</v>
      </c>
      <c r="D10" s="24">
        <v>0.1278</v>
      </c>
      <c r="E10" s="24">
        <f t="shared" si="0"/>
        <v>0.14380999999999999</v>
      </c>
      <c r="F10" s="25">
        <f t="shared" si="1"/>
        <v>-3.080999999999999E-2</v>
      </c>
      <c r="G10" s="7">
        <v>8757636.3100000005</v>
      </c>
      <c r="H10" s="1"/>
      <c r="I10" s="1"/>
      <c r="J10" s="1"/>
      <c r="K10" s="1">
        <v>-437000.39</v>
      </c>
      <c r="M10" s="3"/>
      <c r="N10" s="19"/>
      <c r="O10" s="24"/>
      <c r="P10" s="24"/>
      <c r="Q10" s="24"/>
      <c r="R10" s="25"/>
      <c r="S10" s="20"/>
      <c r="T10" s="10"/>
      <c r="U10" s="3"/>
      <c r="V10" s="3"/>
      <c r="W10" s="24"/>
      <c r="X10" s="24"/>
      <c r="Y10" s="24"/>
      <c r="Z10" s="24"/>
      <c r="AA10" s="25"/>
      <c r="AB10" s="20"/>
      <c r="AC10" s="10"/>
      <c r="AD10" s="16"/>
      <c r="AE10" s="3"/>
      <c r="AF10" s="3"/>
    </row>
    <row r="11" spans="1:32" x14ac:dyDescent="0.25">
      <c r="A11" s="35" t="s">
        <v>3</v>
      </c>
      <c r="B11" s="37">
        <v>0.157</v>
      </c>
      <c r="C11" s="37">
        <v>1.601E-2</v>
      </c>
      <c r="D11" s="37">
        <v>0.1278</v>
      </c>
      <c r="E11" s="37">
        <f t="shared" si="0"/>
        <v>0.14380999999999999</v>
      </c>
      <c r="F11" s="38">
        <f t="shared" si="1"/>
        <v>1.3190000000000007E-2</v>
      </c>
      <c r="G11" s="7">
        <v>8986027.3499999996</v>
      </c>
      <c r="H11" s="1"/>
      <c r="I11" s="1"/>
      <c r="J11" s="1"/>
      <c r="K11" s="1">
        <v>-19492.3</v>
      </c>
      <c r="M11" s="3"/>
      <c r="N11" s="19"/>
      <c r="O11" s="24"/>
      <c r="P11" s="24"/>
      <c r="Q11" s="24"/>
      <c r="R11" s="25"/>
      <c r="S11" s="20"/>
      <c r="T11" s="10"/>
      <c r="U11" s="3"/>
      <c r="V11" s="3"/>
      <c r="W11" s="24"/>
      <c r="X11" s="24"/>
      <c r="Y11" s="24"/>
      <c r="Z11" s="24"/>
      <c r="AA11" s="25"/>
      <c r="AB11" s="20"/>
      <c r="AC11" s="10"/>
      <c r="AD11" s="16"/>
      <c r="AE11" s="3"/>
      <c r="AF11" s="3"/>
    </row>
    <row r="12" spans="1:32" ht="15.75" thickBot="1" x14ac:dyDescent="0.3">
      <c r="G12" s="6">
        <f>SUM(G7:G11)</f>
        <v>54235821.980000004</v>
      </c>
      <c r="H12" s="8">
        <f t="shared" ref="H12:J12" si="2">SUM(H7:H11)</f>
        <v>0</v>
      </c>
      <c r="I12" s="8">
        <f t="shared" si="2"/>
        <v>0</v>
      </c>
      <c r="J12" s="8">
        <f t="shared" si="2"/>
        <v>0</v>
      </c>
      <c r="K12" s="39">
        <f>SUM(K7:K11)</f>
        <v>-3713676.74</v>
      </c>
      <c r="M12" s="3"/>
      <c r="N12" s="3"/>
      <c r="O12" s="3"/>
      <c r="P12" s="3"/>
      <c r="Q12" s="10"/>
      <c r="R12" s="10"/>
      <c r="S12" s="15"/>
      <c r="T12" s="10"/>
      <c r="U12" s="3"/>
      <c r="V12" s="3"/>
      <c r="W12" s="3"/>
      <c r="X12" s="3"/>
      <c r="Y12" s="3"/>
      <c r="Z12" s="10"/>
      <c r="AA12" s="10"/>
      <c r="AB12" s="15"/>
      <c r="AC12" s="10"/>
      <c r="AD12" s="16"/>
      <c r="AE12" s="3"/>
      <c r="AF12" s="3"/>
    </row>
    <row r="13" spans="1:32" ht="15.75" thickTop="1" x14ac:dyDescent="0.25">
      <c r="I13" s="2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</row>
    <row r="14" spans="1:32" ht="18.75" x14ac:dyDescent="0.3">
      <c r="A14" s="9" t="s">
        <v>24</v>
      </c>
      <c r="M14" s="12"/>
      <c r="N14" s="3"/>
      <c r="O14" s="3"/>
      <c r="P14" s="3"/>
      <c r="Q14" s="3"/>
      <c r="R14" s="3"/>
      <c r="S14" s="3"/>
      <c r="T14" s="3"/>
      <c r="U14" s="3"/>
      <c r="V14" s="12"/>
      <c r="W14" s="3"/>
      <c r="X14" s="3"/>
      <c r="Y14" s="3"/>
      <c r="Z14" s="3"/>
      <c r="AA14" s="26"/>
      <c r="AB14" s="3"/>
      <c r="AC14" s="3"/>
      <c r="AD14" s="3"/>
      <c r="AE14" s="3"/>
      <c r="AF14" s="3"/>
    </row>
    <row r="15" spans="1:32" x14ac:dyDescent="0.25">
      <c r="A15" s="4"/>
      <c r="M15" s="12"/>
      <c r="N15" s="13"/>
      <c r="O15" s="13"/>
      <c r="P15" s="13"/>
      <c r="Q15" s="13"/>
      <c r="R15" s="13"/>
      <c r="S15" s="5"/>
      <c r="T15" s="5"/>
      <c r="V15" s="12"/>
      <c r="W15" s="13"/>
      <c r="X15" s="13"/>
      <c r="Y15" s="13"/>
      <c r="AA15" s="11"/>
    </row>
    <row r="16" spans="1:32" x14ac:dyDescent="0.25">
      <c r="A16" s="4" t="s">
        <v>41</v>
      </c>
      <c r="M16" s="3"/>
      <c r="N16" s="14"/>
      <c r="O16" s="15"/>
      <c r="P16" s="10"/>
      <c r="Q16" s="10"/>
      <c r="R16" s="10"/>
      <c r="S16" s="1"/>
      <c r="T16" s="1"/>
      <c r="V16" s="3"/>
      <c r="W16" s="14"/>
      <c r="X16" s="15"/>
      <c r="Y16" s="10"/>
      <c r="AA16" s="11"/>
    </row>
    <row r="17" spans="1:27" ht="30" x14ac:dyDescent="0.25">
      <c r="A17" s="27" t="s">
        <v>17</v>
      </c>
      <c r="B17" s="28" t="s">
        <v>7</v>
      </c>
      <c r="C17" s="29" t="s">
        <v>21</v>
      </c>
      <c r="D17" s="28" t="s">
        <v>12</v>
      </c>
      <c r="E17" s="29" t="s">
        <v>11</v>
      </c>
      <c r="F17" s="28" t="s">
        <v>5</v>
      </c>
      <c r="G17" s="29" t="s">
        <v>31</v>
      </c>
      <c r="H17" s="29" t="s">
        <v>10</v>
      </c>
      <c r="I17" s="29" t="s">
        <v>21</v>
      </c>
      <c r="J17" s="29" t="s">
        <v>19</v>
      </c>
      <c r="K17" s="29" t="s">
        <v>14</v>
      </c>
      <c r="M17" s="3"/>
      <c r="N17" s="14"/>
      <c r="O17" s="15"/>
      <c r="P17" s="10"/>
      <c r="Q17" s="10"/>
      <c r="R17" s="10"/>
      <c r="S17" s="1"/>
      <c r="T17" s="1"/>
      <c r="V17" s="3"/>
      <c r="W17" s="14"/>
      <c r="X17" s="15"/>
      <c r="Y17" s="10"/>
      <c r="AA17" s="11"/>
    </row>
    <row r="18" spans="1:27" x14ac:dyDescent="0.25">
      <c r="A18" s="30" t="s">
        <v>0</v>
      </c>
      <c r="B18" s="32">
        <v>9.0999999999999998E-2</v>
      </c>
      <c r="C18" s="32">
        <v>2.5600000000000002E-3</v>
      </c>
      <c r="D18" s="32">
        <v>0.12307</v>
      </c>
      <c r="E18" s="32">
        <f>+C18+D18</f>
        <v>0.12562999999999999</v>
      </c>
      <c r="F18" s="33">
        <f>+B18-E18</f>
        <v>-3.4629999999999994E-2</v>
      </c>
      <c r="G18" s="7">
        <v>3312761.34</v>
      </c>
      <c r="H18" s="1">
        <f>+G18*B18</f>
        <v>301461.28193999996</v>
      </c>
      <c r="I18" s="1">
        <f>+G18*C18</f>
        <v>8480.6690304000003</v>
      </c>
      <c r="J18" s="1">
        <f>+G18*D18</f>
        <v>407701.53811379999</v>
      </c>
      <c r="K18" s="1">
        <f>+H18-I18-J18</f>
        <v>-114720.92520420003</v>
      </c>
      <c r="M18" s="3"/>
      <c r="N18" s="3"/>
      <c r="O18" s="3"/>
      <c r="P18" s="10"/>
      <c r="Q18" s="10"/>
      <c r="R18" s="10"/>
      <c r="S18" s="10"/>
      <c r="T18" s="10"/>
      <c r="V18" s="3"/>
      <c r="W18" s="3"/>
      <c r="X18" s="3"/>
      <c r="Y18" s="10"/>
      <c r="AA18" s="11"/>
    </row>
    <row r="19" spans="1:27" x14ac:dyDescent="0.25">
      <c r="A19" s="34" t="s">
        <v>1</v>
      </c>
      <c r="B19" s="24">
        <v>0.106</v>
      </c>
      <c r="C19" s="24">
        <v>2.5600000000000002E-3</v>
      </c>
      <c r="D19" s="24">
        <v>0.12307</v>
      </c>
      <c r="E19" s="24">
        <f t="shared" ref="E19:E22" si="3">+C19+D19</f>
        <v>0.12562999999999999</v>
      </c>
      <c r="F19" s="25">
        <f t="shared" ref="F19:F22" si="4">+B19-E19</f>
        <v>-1.9629999999999995E-2</v>
      </c>
      <c r="G19" s="7">
        <v>2944830.68</v>
      </c>
      <c r="H19" s="1">
        <f t="shared" ref="H19:H22" si="5">+G19*B19</f>
        <v>312152.05207999999</v>
      </c>
      <c r="I19" s="1">
        <f t="shared" ref="I19:I22" si="6">+G19*C19</f>
        <v>7538.7665408000012</v>
      </c>
      <c r="J19" s="1">
        <f t="shared" ref="J19:J22" si="7">+G19*D19</f>
        <v>362420.31178759999</v>
      </c>
      <c r="K19" s="1">
        <f t="shared" ref="K19:K22" si="8">+H19-I19-J19</f>
        <v>-57807.026248399983</v>
      </c>
      <c r="M19" s="3"/>
      <c r="N19" s="3"/>
      <c r="O19" s="3"/>
      <c r="P19" s="3"/>
      <c r="Q19" s="3"/>
      <c r="R19" s="3"/>
      <c r="V19" s="3"/>
      <c r="W19" s="3"/>
      <c r="X19" s="3"/>
      <c r="Y19" s="3"/>
      <c r="AA19" s="11"/>
    </row>
    <row r="20" spans="1:27" x14ac:dyDescent="0.25">
      <c r="A20" s="34" t="s">
        <v>2</v>
      </c>
      <c r="B20" s="24">
        <v>7.6999999999999999E-2</v>
      </c>
      <c r="C20" s="24">
        <v>2.5600000000000002E-3</v>
      </c>
      <c r="D20" s="24">
        <v>0.12307</v>
      </c>
      <c r="E20" s="24">
        <f t="shared" si="3"/>
        <v>0.12562999999999999</v>
      </c>
      <c r="F20" s="25">
        <f t="shared" si="4"/>
        <v>-4.8629999999999993E-2</v>
      </c>
      <c r="G20" s="7">
        <v>24923681.68</v>
      </c>
      <c r="H20" s="1">
        <f t="shared" si="5"/>
        <v>1919123.48936</v>
      </c>
      <c r="I20" s="1">
        <f t="shared" si="6"/>
        <v>63804.625100800004</v>
      </c>
      <c r="J20" s="1">
        <f t="shared" si="7"/>
        <v>3067357.5043576001</v>
      </c>
      <c r="K20" s="1">
        <f t="shared" si="8"/>
        <v>-1212038.6400984002</v>
      </c>
      <c r="M20" s="12"/>
      <c r="N20" s="3"/>
      <c r="O20" s="3"/>
      <c r="P20" s="3"/>
      <c r="Q20" s="3"/>
      <c r="R20" s="3"/>
      <c r="V20" s="12"/>
      <c r="W20" s="3"/>
      <c r="X20" s="3"/>
      <c r="Y20" s="3"/>
    </row>
    <row r="21" spans="1:27" x14ac:dyDescent="0.25">
      <c r="A21" s="34" t="s">
        <v>4</v>
      </c>
      <c r="B21" s="24">
        <v>0.113</v>
      </c>
      <c r="C21" s="24">
        <v>2.5600000000000002E-3</v>
      </c>
      <c r="D21" s="24">
        <v>0.12307</v>
      </c>
      <c r="E21" s="24">
        <f t="shared" si="3"/>
        <v>0.12562999999999999</v>
      </c>
      <c r="F21" s="25">
        <f t="shared" si="4"/>
        <v>-1.2629999999999988E-2</v>
      </c>
      <c r="G21" s="7">
        <v>7777400.4800000004</v>
      </c>
      <c r="H21" s="1">
        <f t="shared" si="5"/>
        <v>878846.25424000004</v>
      </c>
      <c r="I21" s="1">
        <f t="shared" si="6"/>
        <v>19910.145228800004</v>
      </c>
      <c r="J21" s="1">
        <f t="shared" si="7"/>
        <v>957164.6770736</v>
      </c>
      <c r="K21" s="1">
        <f t="shared" si="8"/>
        <v>-98228.56806239998</v>
      </c>
      <c r="M21" s="3"/>
      <c r="N21" s="3"/>
      <c r="O21" s="3"/>
      <c r="P21" s="16"/>
      <c r="Q21" s="16"/>
      <c r="R21" s="16"/>
      <c r="S21" s="2"/>
      <c r="T21" s="2"/>
      <c r="V21" s="3"/>
      <c r="W21" s="3"/>
      <c r="X21" s="3"/>
      <c r="Y21" s="16"/>
    </row>
    <row r="22" spans="1:27" x14ac:dyDescent="0.25">
      <c r="A22" s="35" t="s">
        <v>3</v>
      </c>
      <c r="B22" s="37">
        <v>0.157</v>
      </c>
      <c r="C22" s="37">
        <v>2.5600000000000002E-3</v>
      </c>
      <c r="D22" s="37">
        <v>0.12307</v>
      </c>
      <c r="E22" s="37">
        <f t="shared" si="3"/>
        <v>0.12562999999999999</v>
      </c>
      <c r="F22" s="38">
        <f t="shared" si="4"/>
        <v>3.1370000000000009E-2</v>
      </c>
      <c r="G22" s="7">
        <v>7575794.3899999997</v>
      </c>
      <c r="H22" s="1">
        <f t="shared" si="5"/>
        <v>1189399.7192299999</v>
      </c>
      <c r="I22" s="1">
        <f t="shared" si="6"/>
        <v>19394.0336384</v>
      </c>
      <c r="J22" s="1">
        <f t="shared" si="7"/>
        <v>932353.01557729999</v>
      </c>
      <c r="K22" s="1">
        <f t="shared" si="8"/>
        <v>237652.67001429992</v>
      </c>
      <c r="M22" s="3"/>
      <c r="N22" s="3"/>
      <c r="O22" s="3"/>
      <c r="P22" s="16"/>
      <c r="Q22" s="16"/>
      <c r="R22" s="16"/>
      <c r="S22" s="2"/>
      <c r="T22" s="2"/>
      <c r="V22" s="3"/>
      <c r="W22" s="3"/>
      <c r="X22" s="3"/>
      <c r="Y22" s="16"/>
    </row>
    <row r="23" spans="1:27" ht="15.75" thickBot="1" x14ac:dyDescent="0.3">
      <c r="G23" s="6">
        <f>SUM(G18:G22)</f>
        <v>46534468.57</v>
      </c>
      <c r="H23" s="39">
        <f t="shared" ref="H23:J23" si="9">SUM(H18:H22)</f>
        <v>4600982.7968499996</v>
      </c>
      <c r="I23" s="8">
        <f t="shared" si="9"/>
        <v>119128.2395392</v>
      </c>
      <c r="J23" s="8">
        <f t="shared" si="9"/>
        <v>5726997.0469099004</v>
      </c>
      <c r="K23" s="8">
        <f>SUM(K18:K22)</f>
        <v>-1245142.4895991003</v>
      </c>
      <c r="M23" s="3"/>
      <c r="N23" s="3"/>
      <c r="O23" s="3"/>
      <c r="P23" s="10"/>
      <c r="Q23" s="10"/>
      <c r="R23" s="10"/>
      <c r="S23" s="10"/>
      <c r="T23" s="10"/>
      <c r="V23" s="3"/>
      <c r="W23" s="3"/>
      <c r="X23" s="3"/>
      <c r="Y23" s="10"/>
    </row>
    <row r="24" spans="1:27" ht="15.75" thickTop="1" x14ac:dyDescent="0.25">
      <c r="A24" s="3"/>
      <c r="B24" s="3"/>
      <c r="C24" s="3"/>
      <c r="D24" s="3"/>
      <c r="E24" s="3"/>
      <c r="M24" s="3"/>
      <c r="N24" s="3"/>
      <c r="O24" s="3"/>
      <c r="P24" s="3"/>
      <c r="Q24" s="3"/>
      <c r="R24" s="3"/>
      <c r="V24" s="3"/>
      <c r="W24" s="3"/>
      <c r="X24" s="3"/>
      <c r="Y24" s="3"/>
    </row>
    <row r="25" spans="1:27" ht="18.75" x14ac:dyDescent="0.3">
      <c r="A25" s="9" t="s">
        <v>25</v>
      </c>
      <c r="M25" s="3"/>
      <c r="N25" s="3"/>
      <c r="O25" s="3"/>
      <c r="P25" s="3"/>
      <c r="Q25" s="3"/>
      <c r="R25" s="3"/>
      <c r="V25" s="3"/>
      <c r="W25" s="3"/>
      <c r="X25" s="3"/>
      <c r="Y25" s="3"/>
    </row>
    <row r="26" spans="1:27" x14ac:dyDescent="0.25">
      <c r="A26" s="4" t="s">
        <v>42</v>
      </c>
      <c r="M26" s="3"/>
      <c r="N26" s="3"/>
      <c r="O26" s="3"/>
      <c r="P26" s="3"/>
      <c r="Q26" s="3"/>
      <c r="R26" s="3"/>
      <c r="V26" s="3"/>
      <c r="W26" s="3"/>
      <c r="X26" s="3"/>
      <c r="Y26" s="3"/>
    </row>
    <row r="27" spans="1:27" ht="45" x14ac:dyDescent="0.25">
      <c r="A27" s="40" t="s">
        <v>27</v>
      </c>
      <c r="B27" s="28" t="s">
        <v>7</v>
      </c>
      <c r="C27" s="29" t="s">
        <v>29</v>
      </c>
      <c r="D27" s="29" t="s">
        <v>26</v>
      </c>
      <c r="E27" s="29" t="s">
        <v>44</v>
      </c>
      <c r="F27" s="28" t="s">
        <v>5</v>
      </c>
      <c r="G27" s="28" t="s">
        <v>6</v>
      </c>
      <c r="H27" s="29" t="s">
        <v>16</v>
      </c>
      <c r="I27" s="29" t="s">
        <v>22</v>
      </c>
      <c r="J27" s="29" t="s">
        <v>23</v>
      </c>
      <c r="K27" s="29" t="s">
        <v>15</v>
      </c>
    </row>
    <row r="28" spans="1:27" x14ac:dyDescent="0.25">
      <c r="A28" s="30" t="s">
        <v>0</v>
      </c>
      <c r="B28" s="31">
        <f>+B7-B18</f>
        <v>0</v>
      </c>
      <c r="C28" s="32"/>
      <c r="D28" s="32">
        <f t="shared" ref="D28:D32" si="10">+D7-D18</f>
        <v>4.7299999999999981E-3</v>
      </c>
      <c r="E28" s="32">
        <f t="shared" ref="E28:E32" si="11">+E7-E18</f>
        <v>1.3940000000000008E-2</v>
      </c>
      <c r="F28" s="33">
        <f>+F7-F18</f>
        <v>-1.3940000000000008E-2</v>
      </c>
      <c r="G28" s="7">
        <f t="shared" ref="G28:G32" si="12">+G7-G18</f>
        <v>-318225.4299999997</v>
      </c>
      <c r="H28" s="1"/>
      <c r="I28" s="1"/>
      <c r="J28" s="1"/>
      <c r="K28" s="1">
        <f>K18-K7</f>
        <v>102571.11479579998</v>
      </c>
      <c r="M28" s="2"/>
      <c r="N28" s="21"/>
    </row>
    <row r="29" spans="1:27" x14ac:dyDescent="0.25">
      <c r="A29" s="34" t="s">
        <v>1</v>
      </c>
      <c r="B29" s="19">
        <f>+B8-B19</f>
        <v>0</v>
      </c>
      <c r="C29" s="24"/>
      <c r="D29" s="24">
        <f t="shared" si="10"/>
        <v>4.7299999999999981E-3</v>
      </c>
      <c r="E29" s="24">
        <f t="shared" si="11"/>
        <v>1.3940000000000008E-2</v>
      </c>
      <c r="F29" s="25">
        <f t="shared" ref="F29:F30" si="13">+F8-F19</f>
        <v>-1.3940000000000008E-2</v>
      </c>
      <c r="G29" s="7">
        <f t="shared" si="12"/>
        <v>-559148.71</v>
      </c>
      <c r="H29" s="1"/>
      <c r="I29" s="1"/>
      <c r="J29" s="1"/>
      <c r="K29" s="1">
        <f t="shared" ref="K29:K32" si="14">K19-K8</f>
        <v>72629.26375160001</v>
      </c>
      <c r="M29" s="2"/>
      <c r="N29" s="21"/>
    </row>
    <row r="30" spans="1:27" x14ac:dyDescent="0.25">
      <c r="A30" s="34" t="s">
        <v>2</v>
      </c>
      <c r="B30" s="19">
        <f>+B9-B20</f>
        <v>0</v>
      </c>
      <c r="C30" s="24"/>
      <c r="D30" s="24">
        <f t="shared" si="10"/>
        <v>4.7299999999999981E-3</v>
      </c>
      <c r="E30" s="24">
        <f>+E9-E20</f>
        <v>1.8180000000000002E-2</v>
      </c>
      <c r="F30" s="25">
        <f t="shared" si="13"/>
        <v>-1.8180000000000002E-2</v>
      </c>
      <c r="G30" s="7">
        <f t="shared" si="12"/>
        <v>6188258.7600000016</v>
      </c>
      <c r="H30" s="1"/>
      <c r="I30" s="1"/>
      <c r="J30" s="1"/>
      <c r="K30" s="1">
        <f t="shared" si="14"/>
        <v>1697417.0799016</v>
      </c>
      <c r="M30" s="2"/>
      <c r="N30" s="21"/>
    </row>
    <row r="31" spans="1:27" x14ac:dyDescent="0.25">
      <c r="A31" s="34" t="s">
        <v>4</v>
      </c>
      <c r="B31" s="19">
        <f>+B10-B21</f>
        <v>0</v>
      </c>
      <c r="C31" s="24"/>
      <c r="D31" s="24">
        <f t="shared" si="10"/>
        <v>4.7299999999999981E-3</v>
      </c>
      <c r="E31" s="24">
        <f t="shared" si="11"/>
        <v>1.8180000000000002E-2</v>
      </c>
      <c r="F31" s="25">
        <f>+F10-F21</f>
        <v>-1.8180000000000002E-2</v>
      </c>
      <c r="G31" s="7">
        <f t="shared" si="12"/>
        <v>980235.83000000007</v>
      </c>
      <c r="H31" s="1"/>
      <c r="I31" s="1"/>
      <c r="J31" s="1"/>
      <c r="K31" s="1">
        <f t="shared" si="14"/>
        <v>338771.82193760003</v>
      </c>
      <c r="M31" s="2"/>
      <c r="N31" s="21"/>
    </row>
    <row r="32" spans="1:27" x14ac:dyDescent="0.25">
      <c r="A32" s="35" t="s">
        <v>3</v>
      </c>
      <c r="B32" s="36">
        <f>+B11-B22</f>
        <v>0</v>
      </c>
      <c r="C32" s="37"/>
      <c r="D32" s="37">
        <f t="shared" si="10"/>
        <v>4.7299999999999981E-3</v>
      </c>
      <c r="E32" s="37">
        <f t="shared" si="11"/>
        <v>1.8180000000000002E-2</v>
      </c>
      <c r="F32" s="38">
        <f>+F11-F22</f>
        <v>-1.8180000000000002E-2</v>
      </c>
      <c r="G32" s="7">
        <f t="shared" si="12"/>
        <v>1410232.96</v>
      </c>
      <c r="H32" s="1"/>
      <c r="I32" s="1"/>
      <c r="J32" s="1"/>
      <c r="K32" s="1">
        <f t="shared" si="14"/>
        <v>257144.97001429991</v>
      </c>
      <c r="M32" s="2"/>
      <c r="N32" s="21"/>
    </row>
    <row r="33" spans="7:11" ht="15.75" thickBot="1" x14ac:dyDescent="0.3">
      <c r="G33" s="6">
        <f>SUM(G28:G32)</f>
        <v>7701353.410000002</v>
      </c>
      <c r="H33" s="8">
        <f t="shared" ref="H33:J33" si="15">SUM(H28:H32)</f>
        <v>0</v>
      </c>
      <c r="I33" s="8">
        <f t="shared" si="15"/>
        <v>0</v>
      </c>
      <c r="J33" s="8">
        <f t="shared" si="15"/>
        <v>0</v>
      </c>
      <c r="K33" s="8">
        <f>SUM(K28:K32)</f>
        <v>2468534.2504008999</v>
      </c>
    </row>
    <row r="34" spans="7:11" ht="15.75" thickTop="1" x14ac:dyDescent="0.25"/>
    <row r="36" spans="7:11" x14ac:dyDescent="0.25">
      <c r="K36" s="2"/>
    </row>
  </sheetData>
  <pageMargins left="0.7" right="0.7" top="0.75" bottom="0.75" header="0.3" footer="0.3"/>
  <pageSetup scale="6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36"/>
  <sheetViews>
    <sheetView zoomScale="80" zoomScaleNormal="80" workbookViewId="0">
      <selection activeCell="D28" sqref="D28:F32"/>
    </sheetView>
  </sheetViews>
  <sheetFormatPr defaultRowHeight="15" x14ac:dyDescent="0.25"/>
  <cols>
    <col min="1" max="1" width="43.5703125" customWidth="1"/>
    <col min="2" max="2" width="11.28515625" customWidth="1"/>
    <col min="3" max="3" width="15.7109375" customWidth="1"/>
    <col min="4" max="4" width="16.28515625" bestFit="1" customWidth="1"/>
    <col min="5" max="5" width="15" customWidth="1"/>
    <col min="6" max="6" width="12.7109375" customWidth="1"/>
    <col min="7" max="7" width="15.7109375" bestFit="1" customWidth="1"/>
    <col min="8" max="8" width="13.28515625" bestFit="1" customWidth="1"/>
    <col min="9" max="11" width="13.28515625" customWidth="1"/>
    <col min="12" max="12" width="6.28515625" customWidth="1"/>
    <col min="13" max="13" width="43.5703125" customWidth="1"/>
    <col min="14" max="14" width="11.28515625" customWidth="1"/>
    <col min="15" max="15" width="15.7109375" customWidth="1"/>
    <col min="16" max="20" width="14.85546875" customWidth="1"/>
    <col min="22" max="22" width="43.5703125" customWidth="1"/>
    <col min="23" max="23" width="11.28515625" customWidth="1"/>
    <col min="24" max="24" width="15.7109375" customWidth="1"/>
    <col min="25" max="29" width="14.85546875" customWidth="1"/>
    <col min="30" max="30" width="12.28515625" bestFit="1" customWidth="1"/>
  </cols>
  <sheetData>
    <row r="1" spans="1:32" ht="26.25" x14ac:dyDescent="0.4">
      <c r="A1" s="41" t="s">
        <v>28</v>
      </c>
    </row>
    <row r="3" spans="1:32" ht="18.75" x14ac:dyDescent="0.3">
      <c r="A3" s="9" t="s">
        <v>9</v>
      </c>
      <c r="M3" s="22"/>
      <c r="N3" s="3"/>
      <c r="O3" s="3"/>
      <c r="P3" s="3"/>
      <c r="Q3" s="3"/>
      <c r="R3" s="3"/>
      <c r="S3" s="3"/>
      <c r="T3" s="3"/>
      <c r="U3" s="3"/>
      <c r="V3" s="22"/>
      <c r="W3" s="3"/>
      <c r="X3" s="3"/>
      <c r="Y3" s="3"/>
      <c r="Z3" s="3"/>
      <c r="AA3" s="3"/>
      <c r="AB3" s="3"/>
      <c r="AC3" s="3"/>
      <c r="AD3" s="3"/>
      <c r="AE3" s="3"/>
      <c r="AF3" s="3"/>
    </row>
    <row r="4" spans="1:32" x14ac:dyDescent="0.25">
      <c r="A4" s="4"/>
      <c r="M4" s="12"/>
      <c r="N4" s="3"/>
      <c r="O4" s="3"/>
      <c r="P4" s="3"/>
      <c r="Q4" s="3"/>
      <c r="R4" s="3"/>
      <c r="S4" s="3"/>
      <c r="T4" s="3"/>
      <c r="U4" s="3"/>
      <c r="V4" s="12"/>
      <c r="W4" s="3"/>
      <c r="X4" s="3"/>
      <c r="Y4" s="3"/>
      <c r="Z4" s="3"/>
      <c r="AA4" s="3"/>
      <c r="AB4" s="3"/>
      <c r="AC4" s="3"/>
      <c r="AD4" s="3"/>
      <c r="AE4" s="3"/>
      <c r="AF4" s="3"/>
    </row>
    <row r="5" spans="1:32" x14ac:dyDescent="0.25">
      <c r="A5" s="4" t="s">
        <v>40</v>
      </c>
      <c r="M5" s="12"/>
      <c r="N5" s="3"/>
      <c r="O5" s="3"/>
      <c r="P5" s="3"/>
      <c r="Q5" s="3"/>
      <c r="R5" s="3"/>
      <c r="S5" s="3"/>
      <c r="T5" s="3"/>
      <c r="U5" s="3"/>
      <c r="V5" s="12"/>
      <c r="W5" s="3"/>
      <c r="X5" s="3"/>
      <c r="Y5" s="3"/>
      <c r="Z5" s="3"/>
      <c r="AA5" s="3"/>
      <c r="AB5" s="3"/>
      <c r="AC5" s="3"/>
      <c r="AD5" s="3"/>
      <c r="AE5" s="3"/>
      <c r="AF5" s="3"/>
    </row>
    <row r="6" spans="1:32" ht="45" x14ac:dyDescent="0.25">
      <c r="A6" s="27" t="s">
        <v>17</v>
      </c>
      <c r="B6" s="28" t="s">
        <v>7</v>
      </c>
      <c r="C6" s="29" t="s">
        <v>20</v>
      </c>
      <c r="D6" s="47" t="s">
        <v>43</v>
      </c>
      <c r="E6" s="29" t="s">
        <v>11</v>
      </c>
      <c r="F6" s="28" t="s">
        <v>5</v>
      </c>
      <c r="G6" s="29" t="s">
        <v>30</v>
      </c>
      <c r="H6" s="29" t="s">
        <v>8</v>
      </c>
      <c r="I6" s="29" t="s">
        <v>20</v>
      </c>
      <c r="J6" s="29" t="s">
        <v>18</v>
      </c>
      <c r="K6" s="29" t="s">
        <v>13</v>
      </c>
      <c r="M6" s="12"/>
      <c r="N6" s="17"/>
      <c r="O6" s="17"/>
      <c r="P6" s="17"/>
      <c r="Q6" s="23"/>
      <c r="R6" s="12"/>
      <c r="S6" s="17"/>
      <c r="T6" s="18"/>
      <c r="U6" s="3"/>
      <c r="V6" s="12"/>
      <c r="W6" s="17"/>
      <c r="X6" s="17"/>
      <c r="Y6" s="17"/>
      <c r="Z6" s="23"/>
      <c r="AA6" s="12"/>
      <c r="AB6" s="17"/>
      <c r="AC6" s="18"/>
      <c r="AD6" s="3"/>
      <c r="AE6" s="3"/>
      <c r="AF6" s="3"/>
    </row>
    <row r="7" spans="1:32" x14ac:dyDescent="0.25">
      <c r="A7" s="30" t="s">
        <v>0</v>
      </c>
      <c r="B7" s="32">
        <v>9.0999999999999998E-2</v>
      </c>
      <c r="C7" s="32">
        <v>3.8700000000000002E-3</v>
      </c>
      <c r="D7" s="32">
        <v>0.12559999999999999</v>
      </c>
      <c r="E7" s="32">
        <f>+C7+D7</f>
        <v>0.12947</v>
      </c>
      <c r="F7" s="33">
        <f>+B7-E7</f>
        <v>-3.8470000000000004E-2</v>
      </c>
      <c r="G7" s="7">
        <v>3480431.65</v>
      </c>
      <c r="H7" s="1"/>
      <c r="I7" s="1"/>
      <c r="J7" s="1"/>
      <c r="K7" s="1">
        <v>-244200.44</v>
      </c>
      <c r="M7" s="3"/>
      <c r="N7" s="19"/>
      <c r="O7" s="24"/>
      <c r="P7" s="24"/>
      <c r="Q7" s="24"/>
      <c r="R7" s="25"/>
      <c r="S7" s="20"/>
      <c r="T7" s="10"/>
      <c r="U7" s="3"/>
      <c r="V7" s="3"/>
      <c r="W7" s="24"/>
      <c r="X7" s="24"/>
      <c r="Y7" s="24"/>
      <c r="Z7" s="24"/>
      <c r="AA7" s="25"/>
      <c r="AB7" s="20"/>
      <c r="AC7" s="10"/>
      <c r="AD7" s="16"/>
      <c r="AE7" s="3"/>
      <c r="AF7" s="3"/>
    </row>
    <row r="8" spans="1:32" x14ac:dyDescent="0.25">
      <c r="A8" s="34" t="s">
        <v>1</v>
      </c>
      <c r="B8" s="24">
        <v>0.106</v>
      </c>
      <c r="C8" s="24">
        <v>3.8700000000000002E-3</v>
      </c>
      <c r="D8" s="24">
        <v>0.12559999999999999</v>
      </c>
      <c r="E8" s="24">
        <f t="shared" ref="E8:E11" si="0">+C8+D8</f>
        <v>0.12947</v>
      </c>
      <c r="F8" s="25">
        <f t="shared" ref="F8:F11" si="1">+B8-E8</f>
        <v>-2.3470000000000005E-2</v>
      </c>
      <c r="G8" s="7">
        <v>3024644.95</v>
      </c>
      <c r="H8" s="1"/>
      <c r="I8" s="1"/>
      <c r="J8" s="1"/>
      <c r="K8" s="1">
        <v>-170005.39</v>
      </c>
      <c r="M8" s="3"/>
      <c r="N8" s="19"/>
      <c r="O8" s="24"/>
      <c r="P8" s="24"/>
      <c r="Q8" s="24"/>
      <c r="R8" s="25"/>
      <c r="S8" s="20"/>
      <c r="T8" s="10"/>
      <c r="U8" s="3"/>
      <c r="V8" s="3"/>
      <c r="W8" s="24"/>
      <c r="X8" s="24"/>
      <c r="Y8" s="24"/>
      <c r="Z8" s="24"/>
      <c r="AA8" s="25"/>
      <c r="AB8" s="20"/>
      <c r="AC8" s="10"/>
      <c r="AD8" s="16"/>
      <c r="AE8" s="3"/>
      <c r="AF8" s="3"/>
    </row>
    <row r="9" spans="1:32" x14ac:dyDescent="0.25">
      <c r="A9" s="34" t="s">
        <v>2</v>
      </c>
      <c r="B9" s="24">
        <v>7.6999999999999999E-2</v>
      </c>
      <c r="C9" s="24">
        <v>3.3600000000000001E-3</v>
      </c>
      <c r="D9" s="24">
        <v>0.12559999999999999</v>
      </c>
      <c r="E9" s="24">
        <f t="shared" si="0"/>
        <v>0.12895999999999999</v>
      </c>
      <c r="F9" s="25">
        <f t="shared" si="1"/>
        <v>-5.1959999999999992E-2</v>
      </c>
      <c r="G9" s="7">
        <v>25422168.859999999</v>
      </c>
      <c r="H9" s="1"/>
      <c r="I9" s="1"/>
      <c r="J9" s="1"/>
      <c r="K9" s="1">
        <v>-2134705.39</v>
      </c>
      <c r="M9" s="3"/>
      <c r="N9" s="19"/>
      <c r="O9" s="24"/>
      <c r="P9" s="24"/>
      <c r="Q9" s="24"/>
      <c r="R9" s="25"/>
      <c r="S9" s="20"/>
      <c r="T9" s="10"/>
      <c r="U9" s="3"/>
      <c r="V9" s="3"/>
      <c r="W9" s="24"/>
      <c r="X9" s="24"/>
      <c r="Y9" s="24"/>
      <c r="Z9" s="24"/>
      <c r="AA9" s="25"/>
      <c r="AB9" s="20"/>
      <c r="AC9" s="10"/>
      <c r="AD9" s="16"/>
      <c r="AE9" s="3"/>
      <c r="AF9" s="3"/>
    </row>
    <row r="10" spans="1:32" x14ac:dyDescent="0.25">
      <c r="A10" s="34" t="s">
        <v>4</v>
      </c>
      <c r="B10" s="24">
        <v>0.113</v>
      </c>
      <c r="C10" s="24">
        <v>3.3600000000000001E-3</v>
      </c>
      <c r="D10" s="24">
        <v>0.12559999999999999</v>
      </c>
      <c r="E10" s="24">
        <f t="shared" si="0"/>
        <v>0.12895999999999999</v>
      </c>
      <c r="F10" s="25">
        <f t="shared" si="1"/>
        <v>-1.5959999999999988E-2</v>
      </c>
      <c r="G10" s="7">
        <v>7449815.9100000001</v>
      </c>
      <c r="H10" s="1"/>
      <c r="I10" s="1"/>
      <c r="J10" s="1"/>
      <c r="K10" s="1">
        <v>-352957.44</v>
      </c>
      <c r="M10" s="3"/>
      <c r="N10" s="19"/>
      <c r="O10" s="24"/>
      <c r="P10" s="24"/>
      <c r="Q10" s="24"/>
      <c r="R10" s="25"/>
      <c r="S10" s="20"/>
      <c r="T10" s="10"/>
      <c r="U10" s="3"/>
      <c r="V10" s="3"/>
      <c r="W10" s="24"/>
      <c r="X10" s="24"/>
      <c r="Y10" s="24"/>
      <c r="Z10" s="24"/>
      <c r="AA10" s="25"/>
      <c r="AB10" s="20"/>
      <c r="AC10" s="10"/>
      <c r="AD10" s="16"/>
      <c r="AE10" s="3"/>
      <c r="AF10" s="3"/>
    </row>
    <row r="11" spans="1:32" x14ac:dyDescent="0.25">
      <c r="A11" s="35" t="s">
        <v>3</v>
      </c>
      <c r="B11" s="37">
        <v>0.157</v>
      </c>
      <c r="C11" s="37">
        <v>3.3600000000000001E-3</v>
      </c>
      <c r="D11" s="37">
        <v>0.12559999999999999</v>
      </c>
      <c r="E11" s="37">
        <f t="shared" si="0"/>
        <v>0.12895999999999999</v>
      </c>
      <c r="F11" s="38">
        <f t="shared" si="1"/>
        <v>2.8040000000000009E-2</v>
      </c>
      <c r="G11" s="7">
        <v>7349890.0899999999</v>
      </c>
      <c r="H11" s="1"/>
      <c r="I11" s="1"/>
      <c r="J11" s="1"/>
      <c r="K11" s="1">
        <v>-21018</v>
      </c>
      <c r="M11" s="3"/>
      <c r="N11" s="19"/>
      <c r="O11" s="24"/>
      <c r="P11" s="24"/>
      <c r="Q11" s="24"/>
      <c r="R11" s="25"/>
      <c r="S11" s="20"/>
      <c r="T11" s="10"/>
      <c r="U11" s="3"/>
      <c r="V11" s="3"/>
      <c r="W11" s="24"/>
      <c r="X11" s="24"/>
      <c r="Y11" s="24"/>
      <c r="Z11" s="24"/>
      <c r="AA11" s="25"/>
      <c r="AB11" s="20"/>
      <c r="AC11" s="10"/>
      <c r="AD11" s="16"/>
      <c r="AE11" s="3"/>
      <c r="AF11" s="3"/>
    </row>
    <row r="12" spans="1:32" ht="15.75" thickBot="1" x14ac:dyDescent="0.3">
      <c r="G12" s="6">
        <f>SUM(G7:G11)</f>
        <v>46726951.460000008</v>
      </c>
      <c r="H12" s="8">
        <f t="shared" ref="H12:J12" si="2">SUM(H7:H11)</f>
        <v>0</v>
      </c>
      <c r="I12" s="8">
        <f t="shared" si="2"/>
        <v>0</v>
      </c>
      <c r="J12" s="8">
        <f t="shared" si="2"/>
        <v>0</v>
      </c>
      <c r="K12" s="39">
        <f>SUM(K7:K11)</f>
        <v>-2922886.66</v>
      </c>
      <c r="M12" s="3"/>
      <c r="N12" s="3"/>
      <c r="O12" s="3"/>
      <c r="P12" s="3"/>
      <c r="Q12" s="10"/>
      <c r="R12" s="10"/>
      <c r="S12" s="15"/>
      <c r="T12" s="10"/>
      <c r="U12" s="3"/>
      <c r="V12" s="3"/>
      <c r="W12" s="3"/>
      <c r="X12" s="3"/>
      <c r="Y12" s="3"/>
      <c r="Z12" s="10"/>
      <c r="AA12" s="10"/>
      <c r="AB12" s="15"/>
      <c r="AC12" s="10"/>
      <c r="AD12" s="16"/>
      <c r="AE12" s="3"/>
      <c r="AF12" s="3"/>
    </row>
    <row r="13" spans="1:32" ht="15.75" thickTop="1" x14ac:dyDescent="0.25">
      <c r="I13" s="2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</row>
    <row r="14" spans="1:32" ht="18.75" x14ac:dyDescent="0.3">
      <c r="A14" s="9" t="s">
        <v>24</v>
      </c>
      <c r="M14" s="12"/>
      <c r="N14" s="3"/>
      <c r="O14" s="3"/>
      <c r="P14" s="3"/>
      <c r="Q14" s="3"/>
      <c r="R14" s="3"/>
      <c r="S14" s="3"/>
      <c r="T14" s="3"/>
      <c r="U14" s="3"/>
      <c r="V14" s="12"/>
      <c r="W14" s="3"/>
      <c r="X14" s="3"/>
      <c r="Y14" s="3"/>
      <c r="Z14" s="3"/>
      <c r="AA14" s="26"/>
      <c r="AB14" s="3"/>
      <c r="AC14" s="3"/>
      <c r="AD14" s="3"/>
      <c r="AE14" s="3"/>
      <c r="AF14" s="3"/>
    </row>
    <row r="15" spans="1:32" x14ac:dyDescent="0.25">
      <c r="A15" s="4"/>
      <c r="M15" s="12"/>
      <c r="N15" s="13"/>
      <c r="O15" s="13"/>
      <c r="P15" s="13"/>
      <c r="Q15" s="13"/>
      <c r="R15" s="13"/>
      <c r="S15" s="5"/>
      <c r="T15" s="5"/>
      <c r="V15" s="12"/>
      <c r="W15" s="13"/>
      <c r="X15" s="13"/>
      <c r="Y15" s="13"/>
      <c r="AA15" s="11"/>
    </row>
    <row r="16" spans="1:32" x14ac:dyDescent="0.25">
      <c r="A16" s="4" t="s">
        <v>41</v>
      </c>
      <c r="M16" s="3"/>
      <c r="N16" s="14"/>
      <c r="O16" s="15"/>
      <c r="P16" s="10"/>
      <c r="Q16" s="10"/>
      <c r="R16" s="10"/>
      <c r="S16" s="1"/>
      <c r="T16" s="1"/>
      <c r="V16" s="3"/>
      <c r="W16" s="14"/>
      <c r="X16" s="15"/>
      <c r="Y16" s="10"/>
      <c r="AA16" s="11"/>
    </row>
    <row r="17" spans="1:27" ht="30" x14ac:dyDescent="0.25">
      <c r="A17" s="27" t="s">
        <v>17</v>
      </c>
      <c r="B17" s="28" t="s">
        <v>7</v>
      </c>
      <c r="C17" s="29" t="s">
        <v>21</v>
      </c>
      <c r="D17" s="28" t="s">
        <v>12</v>
      </c>
      <c r="E17" s="29" t="s">
        <v>11</v>
      </c>
      <c r="F17" s="28" t="s">
        <v>5</v>
      </c>
      <c r="G17" s="29" t="s">
        <v>31</v>
      </c>
      <c r="H17" s="29" t="s">
        <v>10</v>
      </c>
      <c r="I17" s="29" t="s">
        <v>21</v>
      </c>
      <c r="J17" s="29" t="s">
        <v>19</v>
      </c>
      <c r="K17" s="29" t="s">
        <v>14</v>
      </c>
      <c r="M17" s="3"/>
      <c r="N17" s="14"/>
      <c r="O17" s="15"/>
      <c r="P17" s="10"/>
      <c r="Q17" s="10"/>
      <c r="R17" s="10"/>
      <c r="S17" s="1"/>
      <c r="T17" s="1"/>
      <c r="V17" s="3"/>
      <c r="W17" s="14"/>
      <c r="X17" s="15"/>
      <c r="Y17" s="10"/>
      <c r="AA17" s="11"/>
    </row>
    <row r="18" spans="1:27" x14ac:dyDescent="0.25">
      <c r="A18" s="30" t="s">
        <v>0</v>
      </c>
      <c r="B18" s="32">
        <v>9.0999999999999998E-2</v>
      </c>
      <c r="C18" s="32">
        <v>4.7299999999999998E-3</v>
      </c>
      <c r="D18" s="32">
        <v>0.11848</v>
      </c>
      <c r="E18" s="32">
        <f>+C18+D18</f>
        <v>0.12321</v>
      </c>
      <c r="F18" s="33">
        <f>+B18-E18</f>
        <v>-3.2210000000000003E-2</v>
      </c>
      <c r="G18" s="7">
        <v>3470392.69</v>
      </c>
      <c r="H18" s="1">
        <f>+G18*B18</f>
        <v>315805.73478999996</v>
      </c>
      <c r="I18" s="1">
        <f>+G18*C18</f>
        <v>16414.957423699998</v>
      </c>
      <c r="J18" s="1">
        <f>+G18*D18</f>
        <v>411172.12591120001</v>
      </c>
      <c r="K18" s="1">
        <f>+H18-I18-J18</f>
        <v>-111781.34854490007</v>
      </c>
      <c r="M18" s="3"/>
      <c r="N18" s="3"/>
      <c r="O18" s="3"/>
      <c r="P18" s="10"/>
      <c r="Q18" s="10"/>
      <c r="R18" s="10"/>
      <c r="S18" s="10"/>
      <c r="T18" s="10"/>
      <c r="V18" s="3"/>
      <c r="W18" s="3"/>
      <c r="X18" s="3"/>
      <c r="Y18" s="10"/>
      <c r="AA18" s="11"/>
    </row>
    <row r="19" spans="1:27" x14ac:dyDescent="0.25">
      <c r="A19" s="34" t="s">
        <v>1</v>
      </c>
      <c r="B19" s="24">
        <v>0.106</v>
      </c>
      <c r="C19" s="24">
        <v>4.7299999999999998E-3</v>
      </c>
      <c r="D19" s="24">
        <v>0.11848</v>
      </c>
      <c r="E19" s="24">
        <f t="shared" ref="E19:E22" si="3">+C19+D19</f>
        <v>0.12321</v>
      </c>
      <c r="F19" s="25">
        <f t="shared" ref="F19:F22" si="4">+B19-E19</f>
        <v>-1.7210000000000003E-2</v>
      </c>
      <c r="G19" s="7">
        <v>3206823.82</v>
      </c>
      <c r="H19" s="1">
        <f t="shared" ref="H19:H22" si="5">+G19*B19</f>
        <v>339923.32491999998</v>
      </c>
      <c r="I19" s="1">
        <f t="shared" ref="I19:I22" si="6">+G19*C19</f>
        <v>15168.2766686</v>
      </c>
      <c r="J19" s="1">
        <f t="shared" ref="J19:J22" si="7">+G19*D19</f>
        <v>379944.48619359999</v>
      </c>
      <c r="K19" s="1">
        <f t="shared" ref="K19:K22" si="8">+H19-I19-J19</f>
        <v>-55189.437942199991</v>
      </c>
      <c r="M19" s="3"/>
      <c r="N19" s="3"/>
      <c r="O19" s="3"/>
      <c r="P19" s="3"/>
      <c r="Q19" s="3"/>
      <c r="R19" s="3"/>
      <c r="V19" s="3"/>
      <c r="W19" s="3"/>
      <c r="X19" s="3"/>
      <c r="Y19" s="3"/>
      <c r="AA19" s="11"/>
    </row>
    <row r="20" spans="1:27" x14ac:dyDescent="0.25">
      <c r="A20" s="34" t="s">
        <v>2</v>
      </c>
      <c r="B20" s="24">
        <v>7.6999999999999999E-2</v>
      </c>
      <c r="C20" s="24">
        <v>4.7299999999999998E-3</v>
      </c>
      <c r="D20" s="24">
        <v>0.11848</v>
      </c>
      <c r="E20" s="24">
        <f t="shared" si="3"/>
        <v>0.12321</v>
      </c>
      <c r="F20" s="25">
        <f t="shared" si="4"/>
        <v>-4.6210000000000001E-2</v>
      </c>
      <c r="G20" s="7">
        <v>27178158.359999999</v>
      </c>
      <c r="H20" s="1">
        <f t="shared" si="5"/>
        <v>2092718.1937199999</v>
      </c>
      <c r="I20" s="1">
        <f t="shared" si="6"/>
        <v>128552.68904279999</v>
      </c>
      <c r="J20" s="1">
        <f t="shared" si="7"/>
        <v>3220068.2024928001</v>
      </c>
      <c r="K20" s="1">
        <f t="shared" si="8"/>
        <v>-1255902.6978156003</v>
      </c>
      <c r="M20" s="12"/>
      <c r="N20" s="3"/>
      <c r="O20" s="3"/>
      <c r="P20" s="3"/>
      <c r="Q20" s="3"/>
      <c r="R20" s="3"/>
      <c r="V20" s="12"/>
      <c r="W20" s="3"/>
      <c r="X20" s="3"/>
      <c r="Y20" s="3"/>
    </row>
    <row r="21" spans="1:27" x14ac:dyDescent="0.25">
      <c r="A21" s="34" t="s">
        <v>4</v>
      </c>
      <c r="B21" s="24">
        <v>0.113</v>
      </c>
      <c r="C21" s="24">
        <v>4.7299999999999998E-3</v>
      </c>
      <c r="D21" s="24">
        <v>0.11848</v>
      </c>
      <c r="E21" s="24">
        <f t="shared" si="3"/>
        <v>0.12321</v>
      </c>
      <c r="F21" s="25">
        <f t="shared" si="4"/>
        <v>-1.0209999999999997E-2</v>
      </c>
      <c r="G21" s="7">
        <v>8504483.0700000003</v>
      </c>
      <c r="H21" s="1">
        <f t="shared" si="5"/>
        <v>961006.58691000007</v>
      </c>
      <c r="I21" s="1">
        <f t="shared" si="6"/>
        <v>40226.204921099998</v>
      </c>
      <c r="J21" s="1">
        <f t="shared" si="7"/>
        <v>1007611.1541336001</v>
      </c>
      <c r="K21" s="1">
        <f t="shared" si="8"/>
        <v>-86830.772144700051</v>
      </c>
      <c r="M21" s="3"/>
      <c r="N21" s="3"/>
      <c r="O21" s="3"/>
      <c r="P21" s="16"/>
      <c r="Q21" s="16"/>
      <c r="R21" s="16"/>
      <c r="S21" s="2"/>
      <c r="T21" s="2"/>
      <c r="V21" s="3"/>
      <c r="W21" s="3"/>
      <c r="X21" s="3"/>
      <c r="Y21" s="16"/>
    </row>
    <row r="22" spans="1:27" x14ac:dyDescent="0.25">
      <c r="A22" s="35" t="s">
        <v>3</v>
      </c>
      <c r="B22" s="37">
        <v>0.157</v>
      </c>
      <c r="C22" s="37">
        <v>4.7299999999999998E-3</v>
      </c>
      <c r="D22" s="37">
        <v>0.11848</v>
      </c>
      <c r="E22" s="37">
        <f t="shared" si="3"/>
        <v>0.12321</v>
      </c>
      <c r="F22" s="38">
        <f t="shared" si="4"/>
        <v>3.3790000000000001E-2</v>
      </c>
      <c r="G22" s="7">
        <v>8670863.1999999993</v>
      </c>
      <c r="H22" s="1">
        <f t="shared" si="5"/>
        <v>1361325.5223999999</v>
      </c>
      <c r="I22" s="1">
        <f t="shared" si="6"/>
        <v>41013.182935999997</v>
      </c>
      <c r="J22" s="1">
        <f t="shared" si="7"/>
        <v>1027323.871936</v>
      </c>
      <c r="K22" s="1">
        <f t="shared" si="8"/>
        <v>292988.46752800001</v>
      </c>
      <c r="M22" s="3"/>
      <c r="N22" s="3"/>
      <c r="O22" s="3"/>
      <c r="P22" s="16"/>
      <c r="Q22" s="16"/>
      <c r="R22" s="16"/>
      <c r="S22" s="2"/>
      <c r="T22" s="2"/>
      <c r="V22" s="3"/>
      <c r="W22" s="3"/>
      <c r="X22" s="3"/>
      <c r="Y22" s="16"/>
    </row>
    <row r="23" spans="1:27" ht="15.75" thickBot="1" x14ac:dyDescent="0.3">
      <c r="G23" s="6">
        <f>SUM(G18:G22)</f>
        <v>51030721.140000001</v>
      </c>
      <c r="H23" s="39">
        <f t="shared" ref="H23:J23" si="9">SUM(H18:H22)</f>
        <v>5070779.3627399998</v>
      </c>
      <c r="I23" s="8">
        <f t="shared" si="9"/>
        <v>241375.31099219999</v>
      </c>
      <c r="J23" s="8">
        <f t="shared" si="9"/>
        <v>6046119.8406672003</v>
      </c>
      <c r="K23" s="8">
        <f>SUM(K18:K22)</f>
        <v>-1216715.7889194004</v>
      </c>
      <c r="M23" s="3"/>
      <c r="N23" s="3"/>
      <c r="O23" s="3"/>
      <c r="P23" s="10"/>
      <c r="Q23" s="10"/>
      <c r="R23" s="10"/>
      <c r="S23" s="10"/>
      <c r="T23" s="10"/>
      <c r="V23" s="3"/>
      <c r="W23" s="3"/>
      <c r="X23" s="3"/>
      <c r="Y23" s="10"/>
    </row>
    <row r="24" spans="1:27" ht="15.75" thickTop="1" x14ac:dyDescent="0.25">
      <c r="A24" s="3"/>
      <c r="B24" s="3"/>
      <c r="C24" s="3"/>
      <c r="D24" s="3"/>
      <c r="E24" s="3"/>
      <c r="M24" s="3"/>
      <c r="N24" s="3"/>
      <c r="O24" s="3"/>
      <c r="P24" s="3"/>
      <c r="Q24" s="3"/>
      <c r="R24" s="3"/>
      <c r="V24" s="3"/>
      <c r="W24" s="3"/>
      <c r="X24" s="3"/>
      <c r="Y24" s="3"/>
    </row>
    <row r="25" spans="1:27" ht="18.75" x14ac:dyDescent="0.3">
      <c r="A25" s="9" t="s">
        <v>25</v>
      </c>
      <c r="M25" s="3"/>
      <c r="N25" s="3"/>
      <c r="O25" s="3"/>
      <c r="P25" s="3"/>
      <c r="Q25" s="3"/>
      <c r="R25" s="3"/>
      <c r="V25" s="3"/>
      <c r="W25" s="3"/>
      <c r="X25" s="3"/>
      <c r="Y25" s="3"/>
    </row>
    <row r="26" spans="1:27" x14ac:dyDescent="0.25">
      <c r="A26" s="4" t="s">
        <v>42</v>
      </c>
      <c r="M26" s="3"/>
      <c r="N26" s="3"/>
      <c r="O26" s="3"/>
      <c r="P26" s="3"/>
      <c r="Q26" s="3"/>
      <c r="R26" s="3"/>
      <c r="V26" s="3"/>
      <c r="W26" s="3"/>
      <c r="X26" s="3"/>
      <c r="Y26" s="3"/>
    </row>
    <row r="27" spans="1:27" ht="45" x14ac:dyDescent="0.25">
      <c r="A27" s="40" t="s">
        <v>27</v>
      </c>
      <c r="B27" s="28" t="s">
        <v>7</v>
      </c>
      <c r="C27" s="29" t="s">
        <v>29</v>
      </c>
      <c r="D27" s="29" t="s">
        <v>26</v>
      </c>
      <c r="E27" s="29" t="s">
        <v>44</v>
      </c>
      <c r="F27" s="28" t="s">
        <v>5</v>
      </c>
      <c r="G27" s="28" t="s">
        <v>6</v>
      </c>
      <c r="H27" s="29" t="s">
        <v>16</v>
      </c>
      <c r="I27" s="29" t="s">
        <v>22</v>
      </c>
      <c r="J27" s="29" t="s">
        <v>23</v>
      </c>
      <c r="K27" s="29" t="s">
        <v>15</v>
      </c>
    </row>
    <row r="28" spans="1:27" x14ac:dyDescent="0.25">
      <c r="A28" s="30" t="s">
        <v>0</v>
      </c>
      <c r="B28" s="31">
        <f>+B7-B18</f>
        <v>0</v>
      </c>
      <c r="C28" s="32"/>
      <c r="D28" s="32">
        <f t="shared" ref="D28:F32" si="10">+D7-D18</f>
        <v>7.1199999999999875E-3</v>
      </c>
      <c r="E28" s="32">
        <f t="shared" si="10"/>
        <v>6.2600000000000017E-3</v>
      </c>
      <c r="F28" s="33">
        <f>+F7-F18</f>
        <v>-6.2600000000000017E-3</v>
      </c>
      <c r="G28" s="7">
        <f t="shared" ref="G28:G32" si="11">+G7-G18</f>
        <v>10038.959999999963</v>
      </c>
      <c r="H28" s="1"/>
      <c r="I28" s="1"/>
      <c r="J28" s="1"/>
      <c r="K28" s="1">
        <f>K18-K7</f>
        <v>132419.09145509993</v>
      </c>
      <c r="M28" s="2"/>
      <c r="N28" s="21"/>
    </row>
    <row r="29" spans="1:27" x14ac:dyDescent="0.25">
      <c r="A29" s="34" t="s">
        <v>1</v>
      </c>
      <c r="B29" s="19">
        <f>+B8-B19</f>
        <v>0</v>
      </c>
      <c r="C29" s="24"/>
      <c r="D29" s="24">
        <f t="shared" si="10"/>
        <v>7.1199999999999875E-3</v>
      </c>
      <c r="E29" s="24">
        <f t="shared" si="10"/>
        <v>6.2600000000000017E-3</v>
      </c>
      <c r="F29" s="25">
        <f t="shared" si="10"/>
        <v>-6.2600000000000017E-3</v>
      </c>
      <c r="G29" s="7">
        <f t="shared" si="11"/>
        <v>-182178.86999999965</v>
      </c>
      <c r="H29" s="1"/>
      <c r="I29" s="1"/>
      <c r="J29" s="1"/>
      <c r="K29" s="1">
        <f t="shared" ref="K29:K32" si="12">K19-K8</f>
        <v>114815.95205780002</v>
      </c>
      <c r="M29" s="2"/>
      <c r="N29" s="21"/>
    </row>
    <row r="30" spans="1:27" x14ac:dyDescent="0.25">
      <c r="A30" s="34" t="s">
        <v>2</v>
      </c>
      <c r="B30" s="19">
        <f>+B9-B20</f>
        <v>0</v>
      </c>
      <c r="C30" s="24"/>
      <c r="D30" s="24">
        <f t="shared" si="10"/>
        <v>7.1199999999999875E-3</v>
      </c>
      <c r="E30" s="24">
        <f>+E9-E20</f>
        <v>5.7499999999999912E-3</v>
      </c>
      <c r="F30" s="25">
        <f t="shared" si="10"/>
        <v>-5.7499999999999912E-3</v>
      </c>
      <c r="G30" s="7">
        <f t="shared" si="11"/>
        <v>-1755989.5</v>
      </c>
      <c r="H30" s="1"/>
      <c r="I30" s="1"/>
      <c r="J30" s="1"/>
      <c r="K30" s="1">
        <f t="shared" si="12"/>
        <v>878802.69218439981</v>
      </c>
      <c r="M30" s="2"/>
      <c r="N30" s="21"/>
    </row>
    <row r="31" spans="1:27" x14ac:dyDescent="0.25">
      <c r="A31" s="34" t="s">
        <v>4</v>
      </c>
      <c r="B31" s="19">
        <f>+B10-B21</f>
        <v>0</v>
      </c>
      <c r="C31" s="24"/>
      <c r="D31" s="24">
        <f t="shared" si="10"/>
        <v>7.1199999999999875E-3</v>
      </c>
      <c r="E31" s="24">
        <f t="shared" si="10"/>
        <v>5.7499999999999912E-3</v>
      </c>
      <c r="F31" s="25">
        <f t="shared" si="10"/>
        <v>-5.7499999999999912E-3</v>
      </c>
      <c r="G31" s="7">
        <f t="shared" si="11"/>
        <v>-1054667.1600000001</v>
      </c>
      <c r="H31" s="1"/>
      <c r="I31" s="1"/>
      <c r="J31" s="1"/>
      <c r="K31" s="1">
        <f t="shared" si="12"/>
        <v>266126.66785529995</v>
      </c>
      <c r="M31" s="2"/>
      <c r="N31" s="21"/>
    </row>
    <row r="32" spans="1:27" x14ac:dyDescent="0.25">
      <c r="A32" s="35" t="s">
        <v>3</v>
      </c>
      <c r="B32" s="36">
        <f>+B11-B22</f>
        <v>0</v>
      </c>
      <c r="C32" s="37"/>
      <c r="D32" s="37">
        <f t="shared" si="10"/>
        <v>7.1199999999999875E-3</v>
      </c>
      <c r="E32" s="37">
        <f t="shared" si="10"/>
        <v>5.7499999999999912E-3</v>
      </c>
      <c r="F32" s="38">
        <f t="shared" si="10"/>
        <v>-5.7499999999999912E-3</v>
      </c>
      <c r="G32" s="7">
        <f t="shared" si="11"/>
        <v>-1320973.1099999994</v>
      </c>
      <c r="H32" s="1"/>
      <c r="I32" s="1"/>
      <c r="J32" s="1"/>
      <c r="K32" s="1">
        <f t="shared" si="12"/>
        <v>314006.46752800001</v>
      </c>
      <c r="M32" s="2"/>
      <c r="N32" s="21"/>
    </row>
    <row r="33" spans="7:11" ht="15.75" thickBot="1" x14ac:dyDescent="0.3">
      <c r="G33" s="6">
        <f>SUM(G28:G32)</f>
        <v>-4303769.68</v>
      </c>
      <c r="H33" s="8">
        <f t="shared" ref="H33:J33" si="13">SUM(H28:H32)</f>
        <v>0</v>
      </c>
      <c r="I33" s="8">
        <f t="shared" si="13"/>
        <v>0</v>
      </c>
      <c r="J33" s="8">
        <f t="shared" si="13"/>
        <v>0</v>
      </c>
      <c r="K33" s="8">
        <f>SUM(K28:K32)</f>
        <v>1706170.8710805997</v>
      </c>
    </row>
    <row r="34" spans="7:11" ht="15.75" thickTop="1" x14ac:dyDescent="0.25"/>
    <row r="36" spans="7:11" x14ac:dyDescent="0.25">
      <c r="K36" s="2"/>
    </row>
  </sheetData>
  <pageMargins left="0.7" right="0.7" top="0.75" bottom="0.75" header="0.3" footer="0.3"/>
  <pageSetup paperSize="1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36"/>
  <sheetViews>
    <sheetView zoomScale="80" zoomScaleNormal="80" workbookViewId="0">
      <selection activeCell="D28" sqref="D28:F32"/>
    </sheetView>
  </sheetViews>
  <sheetFormatPr defaultRowHeight="15" x14ac:dyDescent="0.25"/>
  <cols>
    <col min="1" max="1" width="43.5703125" customWidth="1"/>
    <col min="2" max="2" width="11.28515625" customWidth="1"/>
    <col min="3" max="3" width="15.7109375" customWidth="1"/>
    <col min="4" max="4" width="16.28515625" bestFit="1" customWidth="1"/>
    <col min="5" max="5" width="15" customWidth="1"/>
    <col min="6" max="6" width="12.7109375" customWidth="1"/>
    <col min="7" max="7" width="15.7109375" bestFit="1" customWidth="1"/>
    <col min="8" max="8" width="13.28515625" bestFit="1" customWidth="1"/>
    <col min="9" max="11" width="13.28515625" customWidth="1"/>
    <col min="12" max="12" width="6.28515625" customWidth="1"/>
    <col min="13" max="13" width="43.5703125" customWidth="1"/>
    <col min="14" max="14" width="11.28515625" customWidth="1"/>
    <col min="15" max="15" width="15.7109375" customWidth="1"/>
    <col min="16" max="20" width="14.85546875" customWidth="1"/>
    <col min="22" max="22" width="43.5703125" customWidth="1"/>
    <col min="23" max="23" width="11.28515625" customWidth="1"/>
    <col min="24" max="24" width="15.7109375" customWidth="1"/>
    <col min="25" max="29" width="14.85546875" customWidth="1"/>
    <col min="30" max="30" width="12.28515625" bestFit="1" customWidth="1"/>
  </cols>
  <sheetData>
    <row r="1" spans="1:32" ht="26.25" x14ac:dyDescent="0.4">
      <c r="A1" s="41" t="s">
        <v>28</v>
      </c>
    </row>
    <row r="3" spans="1:32" ht="18.75" x14ac:dyDescent="0.3">
      <c r="A3" s="9" t="s">
        <v>9</v>
      </c>
      <c r="M3" s="22"/>
      <c r="N3" s="3"/>
      <c r="O3" s="3"/>
      <c r="P3" s="3"/>
      <c r="Q3" s="3"/>
      <c r="R3" s="3"/>
      <c r="S3" s="3"/>
      <c r="T3" s="3"/>
      <c r="U3" s="3"/>
      <c r="V3" s="22"/>
      <c r="W3" s="3"/>
      <c r="X3" s="3"/>
      <c r="Y3" s="3"/>
      <c r="Z3" s="3"/>
      <c r="AA3" s="3"/>
      <c r="AB3" s="3"/>
      <c r="AC3" s="3"/>
      <c r="AD3" s="3"/>
      <c r="AE3" s="3"/>
      <c r="AF3" s="3"/>
    </row>
    <row r="4" spans="1:32" x14ac:dyDescent="0.25">
      <c r="A4" s="4"/>
      <c r="M4" s="12"/>
      <c r="N4" s="3"/>
      <c r="O4" s="3"/>
      <c r="P4" s="3"/>
      <c r="Q4" s="3"/>
      <c r="R4" s="3"/>
      <c r="S4" s="3"/>
      <c r="T4" s="3"/>
      <c r="U4" s="3"/>
      <c r="V4" s="12"/>
      <c r="W4" s="3"/>
      <c r="X4" s="3"/>
      <c r="Y4" s="3"/>
      <c r="Z4" s="3"/>
      <c r="AA4" s="3"/>
      <c r="AB4" s="3"/>
      <c r="AC4" s="3"/>
      <c r="AD4" s="3"/>
      <c r="AE4" s="3"/>
      <c r="AF4" s="3"/>
    </row>
    <row r="5" spans="1:32" x14ac:dyDescent="0.25">
      <c r="A5" s="4" t="s">
        <v>40</v>
      </c>
      <c r="M5" s="12"/>
      <c r="N5" s="3"/>
      <c r="O5" s="3"/>
      <c r="P5" s="3"/>
      <c r="Q5" s="3"/>
      <c r="R5" s="3"/>
      <c r="S5" s="3"/>
      <c r="T5" s="3"/>
      <c r="U5" s="3"/>
      <c r="V5" s="12"/>
      <c r="W5" s="3"/>
      <c r="X5" s="3"/>
      <c r="Y5" s="3"/>
      <c r="Z5" s="3"/>
      <c r="AA5" s="3"/>
      <c r="AB5" s="3"/>
      <c r="AC5" s="3"/>
      <c r="AD5" s="3"/>
      <c r="AE5" s="3"/>
      <c r="AF5" s="3"/>
    </row>
    <row r="6" spans="1:32" ht="45" x14ac:dyDescent="0.25">
      <c r="A6" s="27" t="s">
        <v>17</v>
      </c>
      <c r="B6" s="28" t="s">
        <v>7</v>
      </c>
      <c r="C6" s="29" t="s">
        <v>20</v>
      </c>
      <c r="D6" s="47" t="s">
        <v>43</v>
      </c>
      <c r="E6" s="29" t="s">
        <v>11</v>
      </c>
      <c r="F6" s="28" t="s">
        <v>5</v>
      </c>
      <c r="G6" s="29" t="s">
        <v>30</v>
      </c>
      <c r="H6" s="29" t="s">
        <v>8</v>
      </c>
      <c r="I6" s="29" t="s">
        <v>20</v>
      </c>
      <c r="J6" s="29" t="s">
        <v>18</v>
      </c>
      <c r="K6" s="29" t="s">
        <v>13</v>
      </c>
      <c r="M6" s="12"/>
      <c r="N6" s="17"/>
      <c r="O6" s="17"/>
      <c r="P6" s="17"/>
      <c r="Q6" s="23"/>
      <c r="R6" s="12"/>
      <c r="S6" s="17"/>
      <c r="T6" s="18"/>
      <c r="U6" s="3"/>
      <c r="V6" s="12"/>
      <c r="W6" s="17"/>
      <c r="X6" s="17"/>
      <c r="Y6" s="17"/>
      <c r="Z6" s="23"/>
      <c r="AA6" s="12"/>
      <c r="AB6" s="17"/>
      <c r="AC6" s="18"/>
      <c r="AD6" s="3"/>
      <c r="AE6" s="3"/>
      <c r="AF6" s="3"/>
    </row>
    <row r="7" spans="1:32" x14ac:dyDescent="0.25">
      <c r="A7" s="30" t="s">
        <v>0</v>
      </c>
      <c r="B7" s="32">
        <v>7.6999999999999999E-2</v>
      </c>
      <c r="C7" s="32">
        <v>6.43E-3</v>
      </c>
      <c r="D7" s="32">
        <v>0.10199999999999999</v>
      </c>
      <c r="E7" s="32">
        <f>+C7+D7</f>
        <v>0.10843</v>
      </c>
      <c r="F7" s="33">
        <f>+B7-E7</f>
        <v>-3.143E-2</v>
      </c>
      <c r="G7" s="7">
        <v>3649609.03</v>
      </c>
      <c r="H7" s="1"/>
      <c r="I7" s="1"/>
      <c r="J7" s="1"/>
      <c r="K7" s="1">
        <v>-109828.36</v>
      </c>
      <c r="M7" s="3"/>
      <c r="N7" s="19"/>
      <c r="O7" s="24"/>
      <c r="P7" s="24"/>
      <c r="Q7" s="24"/>
      <c r="R7" s="25"/>
      <c r="S7" s="20"/>
      <c r="T7" s="10"/>
      <c r="U7" s="3"/>
      <c r="V7" s="3"/>
      <c r="W7" s="24"/>
      <c r="X7" s="24"/>
      <c r="Y7" s="24"/>
      <c r="Z7" s="24"/>
      <c r="AA7" s="25"/>
      <c r="AB7" s="20"/>
      <c r="AC7" s="10"/>
      <c r="AD7" s="16"/>
      <c r="AE7" s="3"/>
      <c r="AF7" s="3"/>
    </row>
    <row r="8" spans="1:32" x14ac:dyDescent="0.25">
      <c r="A8" s="34" t="s">
        <v>1</v>
      </c>
      <c r="B8" s="24">
        <v>0.09</v>
      </c>
      <c r="C8" s="24">
        <v>6.43E-3</v>
      </c>
      <c r="D8" s="24">
        <v>0.10199999999999999</v>
      </c>
      <c r="E8" s="24">
        <f t="shared" ref="E8:E11" si="0">+C8+D8</f>
        <v>0.10843</v>
      </c>
      <c r="F8" s="25">
        <f t="shared" ref="F8:F11" si="1">+B8-E8</f>
        <v>-1.8430000000000002E-2</v>
      </c>
      <c r="G8" s="7">
        <v>3252498.78</v>
      </c>
      <c r="H8" s="1"/>
      <c r="I8" s="1"/>
      <c r="J8" s="1"/>
      <c r="K8" s="1">
        <v>-53083.02</v>
      </c>
      <c r="M8" s="3"/>
      <c r="N8" s="19"/>
      <c r="O8" s="24"/>
      <c r="P8" s="24"/>
      <c r="Q8" s="24"/>
      <c r="R8" s="25"/>
      <c r="S8" s="20"/>
      <c r="T8" s="10"/>
      <c r="U8" s="3"/>
      <c r="V8" s="3"/>
      <c r="W8" s="24"/>
      <c r="X8" s="24"/>
      <c r="Y8" s="24"/>
      <c r="Z8" s="24"/>
      <c r="AA8" s="25"/>
      <c r="AB8" s="20"/>
      <c r="AC8" s="10"/>
      <c r="AD8" s="16"/>
      <c r="AE8" s="3"/>
      <c r="AF8" s="3"/>
    </row>
    <row r="9" spans="1:32" x14ac:dyDescent="0.25">
      <c r="A9" s="34" t="s">
        <v>2</v>
      </c>
      <c r="B9" s="24">
        <v>6.5000000000000002E-2</v>
      </c>
      <c r="C9" s="24">
        <v>6.8599999999999998E-3</v>
      </c>
      <c r="D9" s="24">
        <v>0.10199999999999999</v>
      </c>
      <c r="E9" s="24">
        <f t="shared" si="0"/>
        <v>0.10886</v>
      </c>
      <c r="F9" s="25">
        <f t="shared" si="1"/>
        <v>-4.3859999999999996E-2</v>
      </c>
      <c r="G9" s="7">
        <v>28165794.91</v>
      </c>
      <c r="H9" s="1"/>
      <c r="I9" s="1"/>
      <c r="J9" s="1"/>
      <c r="K9" s="1">
        <v>-1315168.27</v>
      </c>
      <c r="M9" s="3"/>
      <c r="N9" s="19"/>
      <c r="O9" s="24"/>
      <c r="P9" s="24"/>
      <c r="Q9" s="24"/>
      <c r="R9" s="25"/>
      <c r="S9" s="20"/>
      <c r="T9" s="10"/>
      <c r="U9" s="3"/>
      <c r="V9" s="3"/>
      <c r="W9" s="24"/>
      <c r="X9" s="24"/>
      <c r="Y9" s="24"/>
      <c r="Z9" s="24"/>
      <c r="AA9" s="25"/>
      <c r="AB9" s="20"/>
      <c r="AC9" s="10"/>
      <c r="AD9" s="16"/>
      <c r="AE9" s="3"/>
      <c r="AF9" s="3"/>
    </row>
    <row r="10" spans="1:32" x14ac:dyDescent="0.25">
      <c r="A10" s="34" t="s">
        <v>4</v>
      </c>
      <c r="B10" s="24">
        <v>9.5000000000000001E-2</v>
      </c>
      <c r="C10" s="24">
        <v>6.8599999999999998E-3</v>
      </c>
      <c r="D10" s="24">
        <v>0.10199999999999999</v>
      </c>
      <c r="E10" s="24">
        <f t="shared" si="0"/>
        <v>0.10886</v>
      </c>
      <c r="F10" s="25">
        <f t="shared" si="1"/>
        <v>-1.3859999999999997E-2</v>
      </c>
      <c r="G10" s="7">
        <v>8146714.1699999999</v>
      </c>
      <c r="H10" s="1"/>
      <c r="I10" s="1"/>
      <c r="J10" s="1"/>
      <c r="K10" s="1">
        <v>-88349.42</v>
      </c>
      <c r="M10" s="3"/>
      <c r="N10" s="19"/>
      <c r="O10" s="24"/>
      <c r="P10" s="24"/>
      <c r="Q10" s="24"/>
      <c r="R10" s="25"/>
      <c r="S10" s="20"/>
      <c r="T10" s="10"/>
      <c r="U10" s="3"/>
      <c r="V10" s="3"/>
      <c r="W10" s="24"/>
      <c r="X10" s="24"/>
      <c r="Y10" s="24"/>
      <c r="Z10" s="24"/>
      <c r="AA10" s="25"/>
      <c r="AB10" s="20"/>
      <c r="AC10" s="10"/>
      <c r="AD10" s="16"/>
      <c r="AE10" s="3"/>
      <c r="AF10" s="3"/>
    </row>
    <row r="11" spans="1:32" x14ac:dyDescent="0.25">
      <c r="A11" s="35" t="s">
        <v>3</v>
      </c>
      <c r="B11" s="37">
        <v>0.13200000000000001</v>
      </c>
      <c r="C11" s="37">
        <v>6.8599999999999998E-3</v>
      </c>
      <c r="D11" s="37">
        <v>0.10199999999999999</v>
      </c>
      <c r="E11" s="37">
        <f t="shared" si="0"/>
        <v>0.10886</v>
      </c>
      <c r="F11" s="38">
        <f t="shared" si="1"/>
        <v>2.3140000000000008E-2</v>
      </c>
      <c r="G11" s="7">
        <v>8364267.46</v>
      </c>
      <c r="H11" s="1"/>
      <c r="I11" s="1"/>
      <c r="J11" s="1"/>
      <c r="K11" s="1">
        <v>268678.81</v>
      </c>
      <c r="M11" s="3"/>
      <c r="N11" s="19"/>
      <c r="O11" s="24"/>
      <c r="P11" s="24"/>
      <c r="Q11" s="24"/>
      <c r="R11" s="25"/>
      <c r="S11" s="20"/>
      <c r="T11" s="10"/>
      <c r="U11" s="3"/>
      <c r="V11" s="3"/>
      <c r="W11" s="24"/>
      <c r="X11" s="24"/>
      <c r="Y11" s="24"/>
      <c r="Z11" s="24"/>
      <c r="AA11" s="25"/>
      <c r="AB11" s="20"/>
      <c r="AC11" s="10"/>
      <c r="AD11" s="16"/>
      <c r="AE11" s="3"/>
      <c r="AF11" s="3"/>
    </row>
    <row r="12" spans="1:32" ht="15.75" thickBot="1" x14ac:dyDescent="0.3">
      <c r="G12" s="6">
        <f>SUM(G7:G11)</f>
        <v>51578884.350000001</v>
      </c>
      <c r="H12" s="8">
        <f t="shared" ref="H12:J12" si="2">SUM(H7:H11)</f>
        <v>0</v>
      </c>
      <c r="I12" s="8">
        <f t="shared" si="2"/>
        <v>0</v>
      </c>
      <c r="J12" s="8">
        <f t="shared" si="2"/>
        <v>0</v>
      </c>
      <c r="K12" s="39">
        <f>SUM(K7:K11)</f>
        <v>-1297750.2599999998</v>
      </c>
      <c r="M12" s="3"/>
      <c r="N12" s="3"/>
      <c r="O12" s="3"/>
      <c r="P12" s="3"/>
      <c r="Q12" s="10"/>
      <c r="R12" s="10"/>
      <c r="S12" s="15"/>
      <c r="T12" s="10"/>
      <c r="U12" s="3"/>
      <c r="V12" s="3"/>
      <c r="W12" s="3"/>
      <c r="X12" s="3"/>
      <c r="Y12" s="3"/>
      <c r="Z12" s="10"/>
      <c r="AA12" s="10"/>
      <c r="AB12" s="15"/>
      <c r="AC12" s="10"/>
      <c r="AD12" s="16"/>
      <c r="AE12" s="3"/>
      <c r="AF12" s="3"/>
    </row>
    <row r="13" spans="1:32" ht="15.75" thickTop="1" x14ac:dyDescent="0.25">
      <c r="I13" s="2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</row>
    <row r="14" spans="1:32" ht="18.75" x14ac:dyDescent="0.3">
      <c r="A14" s="9" t="s">
        <v>24</v>
      </c>
      <c r="M14" s="12"/>
      <c r="N14" s="3"/>
      <c r="O14" s="3"/>
      <c r="P14" s="3"/>
      <c r="Q14" s="3"/>
      <c r="R14" s="3"/>
      <c r="S14" s="3"/>
      <c r="T14" s="3"/>
      <c r="U14" s="3"/>
      <c r="V14" s="12"/>
      <c r="W14" s="3"/>
      <c r="X14" s="3"/>
      <c r="Y14" s="3"/>
      <c r="Z14" s="3"/>
      <c r="AA14" s="26"/>
      <c r="AB14" s="3"/>
      <c r="AC14" s="3"/>
      <c r="AD14" s="3"/>
      <c r="AE14" s="3"/>
      <c r="AF14" s="3"/>
    </row>
    <row r="15" spans="1:32" x14ac:dyDescent="0.25">
      <c r="A15" s="4"/>
      <c r="M15" s="12"/>
      <c r="N15" s="13"/>
      <c r="O15" s="13"/>
      <c r="P15" s="13"/>
      <c r="Q15" s="13"/>
      <c r="R15" s="13"/>
      <c r="S15" s="5"/>
      <c r="T15" s="5"/>
      <c r="V15" s="12"/>
      <c r="W15" s="13"/>
      <c r="X15" s="13"/>
      <c r="Y15" s="13"/>
      <c r="AA15" s="11"/>
    </row>
    <row r="16" spans="1:32" x14ac:dyDescent="0.25">
      <c r="A16" s="4" t="s">
        <v>41</v>
      </c>
      <c r="M16" s="3"/>
      <c r="N16" s="14"/>
      <c r="O16" s="15"/>
      <c r="P16" s="10"/>
      <c r="Q16" s="10"/>
      <c r="R16" s="10"/>
      <c r="S16" s="1"/>
      <c r="T16" s="1"/>
      <c r="V16" s="3"/>
      <c r="W16" s="14"/>
      <c r="X16" s="15"/>
      <c r="Y16" s="10"/>
      <c r="AA16" s="11"/>
    </row>
    <row r="17" spans="1:27" ht="30" x14ac:dyDescent="0.25">
      <c r="A17" s="27" t="s">
        <v>17</v>
      </c>
      <c r="B17" s="28" t="s">
        <v>7</v>
      </c>
      <c r="C17" s="29" t="s">
        <v>21</v>
      </c>
      <c r="D17" s="28" t="s">
        <v>12</v>
      </c>
      <c r="E17" s="29" t="s">
        <v>11</v>
      </c>
      <c r="F17" s="28" t="s">
        <v>5</v>
      </c>
      <c r="G17" s="29" t="s">
        <v>31</v>
      </c>
      <c r="H17" s="29" t="s">
        <v>10</v>
      </c>
      <c r="I17" s="29" t="s">
        <v>21</v>
      </c>
      <c r="J17" s="29" t="s">
        <v>19</v>
      </c>
      <c r="K17" s="29" t="s">
        <v>14</v>
      </c>
      <c r="M17" s="3"/>
      <c r="N17" s="14"/>
      <c r="O17" s="15"/>
      <c r="P17" s="10"/>
      <c r="Q17" s="10"/>
      <c r="R17" s="10"/>
      <c r="S17" s="1"/>
      <c r="T17" s="1"/>
      <c r="V17" s="3"/>
      <c r="W17" s="14"/>
      <c r="X17" s="15"/>
      <c r="Y17" s="10"/>
      <c r="AA17" s="11"/>
    </row>
    <row r="18" spans="1:27" x14ac:dyDescent="0.25">
      <c r="A18" s="30" t="s">
        <v>0</v>
      </c>
      <c r="B18" s="32">
        <v>7.6999999999999999E-2</v>
      </c>
      <c r="C18" s="32">
        <v>1.166E-2</v>
      </c>
      <c r="D18" s="32">
        <v>0.1128</v>
      </c>
      <c r="E18" s="32">
        <f>+C18+D18</f>
        <v>0.12446</v>
      </c>
      <c r="F18" s="33">
        <f>+B18-E18</f>
        <v>-4.7460000000000002E-2</v>
      </c>
      <c r="G18" s="7">
        <v>3715043.39</v>
      </c>
      <c r="H18" s="1">
        <f>+G18*B18</f>
        <v>286058.34103000001</v>
      </c>
      <c r="I18" s="1">
        <f>+G18*C18</f>
        <v>43317.405927400003</v>
      </c>
      <c r="J18" s="1">
        <f>+G18*D18</f>
        <v>419056.89439199999</v>
      </c>
      <c r="K18" s="1">
        <f>+H18-I18-J18</f>
        <v>-176315.95928939997</v>
      </c>
      <c r="M18" s="3"/>
      <c r="N18" s="3"/>
      <c r="O18" s="3"/>
      <c r="P18" s="10"/>
      <c r="Q18" s="10"/>
      <c r="R18" s="10"/>
      <c r="S18" s="10"/>
      <c r="T18" s="10"/>
      <c r="V18" s="3"/>
      <c r="W18" s="3"/>
      <c r="X18" s="3"/>
      <c r="Y18" s="10"/>
      <c r="AA18" s="11"/>
    </row>
    <row r="19" spans="1:27" x14ac:dyDescent="0.25">
      <c r="A19" s="34" t="s">
        <v>1</v>
      </c>
      <c r="B19" s="24">
        <v>0.09</v>
      </c>
      <c r="C19" s="24">
        <v>1.166E-2</v>
      </c>
      <c r="D19" s="24">
        <v>0.1128</v>
      </c>
      <c r="E19" s="24">
        <f t="shared" ref="E19:E22" si="3">+C19+D19</f>
        <v>0.12446</v>
      </c>
      <c r="F19" s="25">
        <f t="shared" ref="F19:F22" si="4">+B19-E19</f>
        <v>-3.4460000000000005E-2</v>
      </c>
      <c r="G19" s="7">
        <v>3507835.44</v>
      </c>
      <c r="H19" s="1">
        <f t="shared" ref="H19:H22" si="5">+G19*B19</f>
        <v>315705.18959999998</v>
      </c>
      <c r="I19" s="1">
        <f t="shared" ref="I19:I22" si="6">+G19*C19</f>
        <v>40901.361230399998</v>
      </c>
      <c r="J19" s="1">
        <f t="shared" ref="J19:J22" si="7">+G19*D19</f>
        <v>395683.83763199998</v>
      </c>
      <c r="K19" s="1">
        <f t="shared" ref="K19:K22" si="8">+H19-I19-J19</f>
        <v>-120880.00926239998</v>
      </c>
      <c r="M19" s="3"/>
      <c r="N19" s="3"/>
      <c r="O19" s="3"/>
      <c r="P19" s="3"/>
      <c r="Q19" s="3"/>
      <c r="R19" s="3"/>
      <c r="V19" s="3"/>
      <c r="W19" s="3"/>
      <c r="X19" s="3"/>
      <c r="Y19" s="3"/>
      <c r="AA19" s="11"/>
    </row>
    <row r="20" spans="1:27" x14ac:dyDescent="0.25">
      <c r="A20" s="34" t="s">
        <v>2</v>
      </c>
      <c r="B20" s="24">
        <v>6.5000000000000002E-2</v>
      </c>
      <c r="C20" s="24">
        <v>1.166E-2</v>
      </c>
      <c r="D20" s="24">
        <v>0.1128</v>
      </c>
      <c r="E20" s="24">
        <f t="shared" si="3"/>
        <v>0.12446</v>
      </c>
      <c r="F20" s="25">
        <f t="shared" si="4"/>
        <v>-5.9459999999999999E-2</v>
      </c>
      <c r="G20" s="7">
        <v>31652352.48</v>
      </c>
      <c r="H20" s="1">
        <f t="shared" si="5"/>
        <v>2057402.9112000002</v>
      </c>
      <c r="I20" s="1">
        <f t="shared" si="6"/>
        <v>369066.4299168</v>
      </c>
      <c r="J20" s="1">
        <f t="shared" si="7"/>
        <v>3570385.3597439998</v>
      </c>
      <c r="K20" s="1">
        <f t="shared" si="8"/>
        <v>-1882048.8784607996</v>
      </c>
      <c r="M20" s="12"/>
      <c r="N20" s="3"/>
      <c r="O20" s="3"/>
      <c r="P20" s="3"/>
      <c r="Q20" s="3"/>
      <c r="R20" s="3"/>
      <c r="V20" s="12"/>
      <c r="W20" s="3"/>
      <c r="X20" s="3"/>
      <c r="Y20" s="3"/>
    </row>
    <row r="21" spans="1:27" x14ac:dyDescent="0.25">
      <c r="A21" s="34" t="s">
        <v>4</v>
      </c>
      <c r="B21" s="24">
        <v>9.5000000000000001E-2</v>
      </c>
      <c r="C21" s="24">
        <v>1.166E-2</v>
      </c>
      <c r="D21" s="24">
        <v>0.1128</v>
      </c>
      <c r="E21" s="24">
        <f t="shared" si="3"/>
        <v>0.12446</v>
      </c>
      <c r="F21" s="25">
        <f t="shared" si="4"/>
        <v>-2.946E-2</v>
      </c>
      <c r="G21" s="7">
        <v>8591295.0700000003</v>
      </c>
      <c r="H21" s="1">
        <f t="shared" si="5"/>
        <v>816173.03165000002</v>
      </c>
      <c r="I21" s="1">
        <f t="shared" si="6"/>
        <v>100174.5005162</v>
      </c>
      <c r="J21" s="1">
        <f t="shared" si="7"/>
        <v>969098.08389600005</v>
      </c>
      <c r="K21" s="1">
        <f t="shared" si="8"/>
        <v>-253099.55276220001</v>
      </c>
      <c r="M21" s="3"/>
      <c r="N21" s="3"/>
      <c r="O21" s="3"/>
      <c r="P21" s="16"/>
      <c r="Q21" s="16"/>
      <c r="R21" s="16"/>
      <c r="S21" s="2"/>
      <c r="T21" s="2"/>
      <c r="V21" s="3"/>
      <c r="W21" s="3"/>
      <c r="X21" s="3"/>
      <c r="Y21" s="16"/>
    </row>
    <row r="22" spans="1:27" x14ac:dyDescent="0.25">
      <c r="A22" s="35" t="s">
        <v>3</v>
      </c>
      <c r="B22" s="37">
        <v>0.13200000000000001</v>
      </c>
      <c r="C22" s="37">
        <v>1.166E-2</v>
      </c>
      <c r="D22" s="37">
        <v>0.1128</v>
      </c>
      <c r="E22" s="37">
        <f t="shared" si="3"/>
        <v>0.12446</v>
      </c>
      <c r="F22" s="38">
        <f t="shared" si="4"/>
        <v>7.540000000000005E-3</v>
      </c>
      <c r="G22" s="7">
        <v>9227688.5700000003</v>
      </c>
      <c r="H22" s="1">
        <f t="shared" si="5"/>
        <v>1218054.89124</v>
      </c>
      <c r="I22" s="1">
        <f t="shared" si="6"/>
        <v>107594.84872620001</v>
      </c>
      <c r="J22" s="1">
        <f t="shared" si="7"/>
        <v>1040883.270696</v>
      </c>
      <c r="K22" s="1">
        <f t="shared" si="8"/>
        <v>69576.771817800123</v>
      </c>
      <c r="M22" s="3"/>
      <c r="N22" s="3"/>
      <c r="O22" s="3"/>
      <c r="P22" s="16"/>
      <c r="Q22" s="16"/>
      <c r="R22" s="16"/>
      <c r="S22" s="2"/>
      <c r="T22" s="2"/>
      <c r="V22" s="3"/>
      <c r="W22" s="3"/>
      <c r="X22" s="3"/>
      <c r="Y22" s="16"/>
    </row>
    <row r="23" spans="1:27" ht="15.75" thickBot="1" x14ac:dyDescent="0.3">
      <c r="G23" s="6">
        <f>SUM(G18:G22)</f>
        <v>56694214.950000003</v>
      </c>
      <c r="H23" s="39">
        <f t="shared" ref="H23:J23" si="9">SUM(H18:H22)</f>
        <v>4693394.36472</v>
      </c>
      <c r="I23" s="8">
        <f t="shared" si="9"/>
        <v>661054.54631700006</v>
      </c>
      <c r="J23" s="8">
        <f t="shared" si="9"/>
        <v>6395107.4463600004</v>
      </c>
      <c r="K23" s="8">
        <f>SUM(K18:K22)</f>
        <v>-2362767.6279569995</v>
      </c>
      <c r="M23" s="3"/>
      <c r="N23" s="3"/>
      <c r="O23" s="3"/>
      <c r="P23" s="10"/>
      <c r="Q23" s="10"/>
      <c r="R23" s="10"/>
      <c r="S23" s="10"/>
      <c r="T23" s="10"/>
      <c r="V23" s="3"/>
      <c r="W23" s="3"/>
      <c r="X23" s="3"/>
      <c r="Y23" s="10"/>
    </row>
    <row r="24" spans="1:27" ht="15.75" thickTop="1" x14ac:dyDescent="0.25">
      <c r="A24" s="3"/>
      <c r="B24" s="3"/>
      <c r="C24" s="3"/>
      <c r="D24" s="3"/>
      <c r="E24" s="3"/>
      <c r="M24" s="3"/>
      <c r="N24" s="3"/>
      <c r="O24" s="3"/>
      <c r="P24" s="3"/>
      <c r="Q24" s="3"/>
      <c r="R24" s="3"/>
      <c r="V24" s="3"/>
      <c r="W24" s="3"/>
      <c r="X24" s="3"/>
      <c r="Y24" s="3"/>
    </row>
    <row r="25" spans="1:27" ht="18.75" x14ac:dyDescent="0.3">
      <c r="A25" s="9" t="s">
        <v>25</v>
      </c>
      <c r="M25" s="3"/>
      <c r="N25" s="3"/>
      <c r="O25" s="3"/>
      <c r="P25" s="3"/>
      <c r="Q25" s="3"/>
      <c r="R25" s="3"/>
      <c r="V25" s="3"/>
      <c r="W25" s="3"/>
      <c r="X25" s="3"/>
      <c r="Y25" s="3"/>
    </row>
    <row r="26" spans="1:27" x14ac:dyDescent="0.25">
      <c r="A26" s="4" t="s">
        <v>42</v>
      </c>
      <c r="M26" s="3"/>
      <c r="N26" s="3"/>
      <c r="O26" s="3"/>
      <c r="P26" s="3"/>
      <c r="Q26" s="3"/>
      <c r="R26" s="3"/>
      <c r="V26" s="3"/>
      <c r="W26" s="3"/>
      <c r="X26" s="3"/>
      <c r="Y26" s="3"/>
    </row>
    <row r="27" spans="1:27" ht="45" x14ac:dyDescent="0.25">
      <c r="A27" s="40" t="s">
        <v>27</v>
      </c>
      <c r="B27" s="28" t="s">
        <v>7</v>
      </c>
      <c r="C27" s="29" t="s">
        <v>29</v>
      </c>
      <c r="D27" s="29" t="s">
        <v>26</v>
      </c>
      <c r="E27" s="29" t="s">
        <v>44</v>
      </c>
      <c r="F27" s="28" t="s">
        <v>5</v>
      </c>
      <c r="G27" s="28" t="s">
        <v>6</v>
      </c>
      <c r="H27" s="29" t="s">
        <v>16</v>
      </c>
      <c r="I27" s="29" t="s">
        <v>22</v>
      </c>
      <c r="J27" s="29" t="s">
        <v>23</v>
      </c>
      <c r="K27" s="29" t="s">
        <v>15</v>
      </c>
    </row>
    <row r="28" spans="1:27" x14ac:dyDescent="0.25">
      <c r="A28" s="30" t="s">
        <v>0</v>
      </c>
      <c r="B28" s="31">
        <f>+B7-B18</f>
        <v>0</v>
      </c>
      <c r="C28" s="32"/>
      <c r="D28" s="32">
        <f t="shared" ref="D28:F32" si="10">+D7-D18</f>
        <v>-1.0800000000000004E-2</v>
      </c>
      <c r="E28" s="32">
        <f t="shared" si="10"/>
        <v>-1.6030000000000003E-2</v>
      </c>
      <c r="F28" s="33">
        <f>+F7-F18</f>
        <v>1.6030000000000003E-2</v>
      </c>
      <c r="G28" s="7">
        <f t="shared" ref="G28:G32" si="11">+G7-G18</f>
        <v>-65434.360000000335</v>
      </c>
      <c r="H28" s="1"/>
      <c r="I28" s="1"/>
      <c r="J28" s="1"/>
      <c r="K28" s="1">
        <f>K18-K7</f>
        <v>-66487.599289399965</v>
      </c>
      <c r="M28" s="2"/>
      <c r="N28" s="21"/>
    </row>
    <row r="29" spans="1:27" x14ac:dyDescent="0.25">
      <c r="A29" s="34" t="s">
        <v>1</v>
      </c>
      <c r="B29" s="19">
        <f>+B8-B19</f>
        <v>0</v>
      </c>
      <c r="C29" s="24"/>
      <c r="D29" s="24">
        <f t="shared" si="10"/>
        <v>-1.0800000000000004E-2</v>
      </c>
      <c r="E29" s="24">
        <f t="shared" si="10"/>
        <v>-1.6030000000000003E-2</v>
      </c>
      <c r="F29" s="25">
        <f t="shared" si="10"/>
        <v>1.6030000000000003E-2</v>
      </c>
      <c r="G29" s="7">
        <f t="shared" si="11"/>
        <v>-255336.66000000015</v>
      </c>
      <c r="H29" s="1"/>
      <c r="I29" s="1"/>
      <c r="J29" s="1"/>
      <c r="K29" s="1">
        <f t="shared" ref="K29:K32" si="12">K19-K8</f>
        <v>-67796.989262399991</v>
      </c>
      <c r="M29" s="2"/>
      <c r="N29" s="21"/>
    </row>
    <row r="30" spans="1:27" x14ac:dyDescent="0.25">
      <c r="A30" s="34" t="s">
        <v>2</v>
      </c>
      <c r="B30" s="19">
        <f>+B9-B20</f>
        <v>0</v>
      </c>
      <c r="C30" s="24"/>
      <c r="D30" s="24">
        <f t="shared" si="10"/>
        <v>-1.0800000000000004E-2</v>
      </c>
      <c r="E30" s="24">
        <f>+E9-E20</f>
        <v>-1.5600000000000003E-2</v>
      </c>
      <c r="F30" s="25">
        <f t="shared" si="10"/>
        <v>1.5600000000000003E-2</v>
      </c>
      <c r="G30" s="7">
        <f t="shared" si="11"/>
        <v>-3486557.5700000003</v>
      </c>
      <c r="H30" s="1"/>
      <c r="I30" s="1"/>
      <c r="J30" s="1"/>
      <c r="K30" s="1">
        <f t="shared" si="12"/>
        <v>-566880.60846079956</v>
      </c>
      <c r="M30" s="2"/>
      <c r="N30" s="21"/>
    </row>
    <row r="31" spans="1:27" x14ac:dyDescent="0.25">
      <c r="A31" s="34" t="s">
        <v>4</v>
      </c>
      <c r="B31" s="19">
        <f>+B10-B21</f>
        <v>0</v>
      </c>
      <c r="C31" s="24"/>
      <c r="D31" s="24">
        <f t="shared" si="10"/>
        <v>-1.0800000000000004E-2</v>
      </c>
      <c r="E31" s="24">
        <f t="shared" si="10"/>
        <v>-1.5600000000000003E-2</v>
      </c>
      <c r="F31" s="25">
        <f t="shared" si="10"/>
        <v>1.5600000000000003E-2</v>
      </c>
      <c r="G31" s="7">
        <f t="shared" si="11"/>
        <v>-444580.90000000037</v>
      </c>
      <c r="H31" s="1"/>
      <c r="I31" s="1"/>
      <c r="J31" s="1"/>
      <c r="K31" s="1">
        <f t="shared" si="12"/>
        <v>-164750.13276220002</v>
      </c>
      <c r="M31" s="2"/>
      <c r="N31" s="21"/>
    </row>
    <row r="32" spans="1:27" x14ac:dyDescent="0.25">
      <c r="A32" s="35" t="s">
        <v>3</v>
      </c>
      <c r="B32" s="36">
        <f>+B11-B22</f>
        <v>0</v>
      </c>
      <c r="C32" s="37"/>
      <c r="D32" s="37">
        <f t="shared" si="10"/>
        <v>-1.0800000000000004E-2</v>
      </c>
      <c r="E32" s="37">
        <f t="shared" si="10"/>
        <v>-1.5600000000000003E-2</v>
      </c>
      <c r="F32" s="38">
        <f t="shared" si="10"/>
        <v>1.5600000000000003E-2</v>
      </c>
      <c r="G32" s="7">
        <f t="shared" si="11"/>
        <v>-863421.11000000034</v>
      </c>
      <c r="H32" s="1"/>
      <c r="I32" s="1"/>
      <c r="J32" s="1"/>
      <c r="K32" s="1">
        <f t="shared" si="12"/>
        <v>-199102.03818219987</v>
      </c>
      <c r="M32" s="2"/>
      <c r="N32" s="21"/>
    </row>
    <row r="33" spans="7:11" ht="15.75" thickBot="1" x14ac:dyDescent="0.3">
      <c r="G33" s="6">
        <f>SUM(G28:G32)</f>
        <v>-5115330.6000000015</v>
      </c>
      <c r="H33" s="8">
        <f t="shared" ref="H33:J33" si="13">SUM(H28:H32)</f>
        <v>0</v>
      </c>
      <c r="I33" s="8">
        <f t="shared" si="13"/>
        <v>0</v>
      </c>
      <c r="J33" s="8">
        <f t="shared" si="13"/>
        <v>0</v>
      </c>
      <c r="K33" s="8">
        <f>SUM(K28:K32)</f>
        <v>-1065017.3679569995</v>
      </c>
    </row>
    <row r="34" spans="7:11" ht="15.75" thickTop="1" x14ac:dyDescent="0.25"/>
    <row r="36" spans="7:11" x14ac:dyDescent="0.25">
      <c r="K36" s="2"/>
    </row>
  </sheetData>
  <pageMargins left="0.7" right="0.7" top="0.75" bottom="0.75" header="0.3" footer="0.3"/>
  <pageSetup paperSize="1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36"/>
  <sheetViews>
    <sheetView zoomScale="80" zoomScaleNormal="80" workbookViewId="0">
      <selection activeCell="D28" sqref="D28:F32"/>
    </sheetView>
  </sheetViews>
  <sheetFormatPr defaultRowHeight="15" x14ac:dyDescent="0.25"/>
  <cols>
    <col min="1" max="1" width="43.5703125" customWidth="1"/>
    <col min="2" max="2" width="11.28515625" customWidth="1"/>
    <col min="3" max="3" width="15.7109375" customWidth="1"/>
    <col min="4" max="4" width="16.28515625" bestFit="1" customWidth="1"/>
    <col min="5" max="5" width="15" customWidth="1"/>
    <col min="6" max="6" width="12.7109375" customWidth="1"/>
    <col min="7" max="7" width="15.7109375" bestFit="1" customWidth="1"/>
    <col min="8" max="8" width="13.28515625" bestFit="1" customWidth="1"/>
    <col min="9" max="11" width="13.28515625" customWidth="1"/>
    <col min="12" max="12" width="6.28515625" customWidth="1"/>
    <col min="13" max="13" width="43.5703125" customWidth="1"/>
    <col min="14" max="14" width="11.28515625" customWidth="1"/>
    <col min="15" max="15" width="15.7109375" customWidth="1"/>
    <col min="16" max="20" width="14.85546875" customWidth="1"/>
    <col min="22" max="22" width="43.5703125" customWidth="1"/>
    <col min="23" max="23" width="11.28515625" customWidth="1"/>
    <col min="24" max="24" width="15.7109375" customWidth="1"/>
    <col min="25" max="29" width="14.85546875" customWidth="1"/>
    <col min="30" max="30" width="12.28515625" bestFit="1" customWidth="1"/>
  </cols>
  <sheetData>
    <row r="1" spans="1:32" ht="26.25" x14ac:dyDescent="0.4">
      <c r="A1" s="41" t="s">
        <v>28</v>
      </c>
    </row>
    <row r="3" spans="1:32" ht="18.75" x14ac:dyDescent="0.3">
      <c r="A3" s="9" t="s">
        <v>9</v>
      </c>
      <c r="M3" s="22"/>
      <c r="N3" s="3"/>
      <c r="O3" s="3"/>
      <c r="P3" s="3"/>
      <c r="Q3" s="3"/>
      <c r="R3" s="3"/>
      <c r="S3" s="3"/>
      <c r="T3" s="3"/>
      <c r="U3" s="3"/>
      <c r="V3" s="22"/>
      <c r="W3" s="3"/>
      <c r="X3" s="3"/>
      <c r="Y3" s="3"/>
      <c r="Z3" s="3"/>
      <c r="AA3" s="3"/>
      <c r="AB3" s="3"/>
      <c r="AC3" s="3"/>
      <c r="AD3" s="3"/>
      <c r="AE3" s="3"/>
      <c r="AF3" s="3"/>
    </row>
    <row r="4" spans="1:32" x14ac:dyDescent="0.25">
      <c r="A4" s="4"/>
      <c r="M4" s="12"/>
      <c r="N4" s="3"/>
      <c r="O4" s="3"/>
      <c r="P4" s="3"/>
      <c r="Q4" s="3"/>
      <c r="R4" s="3"/>
      <c r="S4" s="3"/>
      <c r="T4" s="3"/>
      <c r="U4" s="3"/>
      <c r="V4" s="12"/>
      <c r="W4" s="3"/>
      <c r="X4" s="3"/>
      <c r="Y4" s="3"/>
      <c r="Z4" s="3"/>
      <c r="AA4" s="3"/>
      <c r="AB4" s="3"/>
      <c r="AC4" s="3"/>
      <c r="AD4" s="3"/>
      <c r="AE4" s="3"/>
      <c r="AF4" s="3"/>
    </row>
    <row r="5" spans="1:32" x14ac:dyDescent="0.25">
      <c r="A5" s="4" t="s">
        <v>40</v>
      </c>
      <c r="M5" s="12"/>
      <c r="N5" s="3"/>
      <c r="O5" s="3"/>
      <c r="P5" s="3"/>
      <c r="Q5" s="3"/>
      <c r="R5" s="3"/>
      <c r="S5" s="3"/>
      <c r="T5" s="3"/>
      <c r="U5" s="3"/>
      <c r="V5" s="12"/>
      <c r="W5" s="3"/>
      <c r="X5" s="3"/>
      <c r="Y5" s="3"/>
      <c r="Z5" s="3"/>
      <c r="AA5" s="3"/>
      <c r="AB5" s="3"/>
      <c r="AC5" s="3"/>
      <c r="AD5" s="3"/>
      <c r="AE5" s="3"/>
      <c r="AF5" s="3"/>
    </row>
    <row r="6" spans="1:32" ht="45" x14ac:dyDescent="0.25">
      <c r="A6" s="27" t="s">
        <v>17</v>
      </c>
      <c r="B6" s="28" t="s">
        <v>7</v>
      </c>
      <c r="C6" s="29" t="s">
        <v>20</v>
      </c>
      <c r="D6" s="47" t="s">
        <v>43</v>
      </c>
      <c r="E6" s="29" t="s">
        <v>11</v>
      </c>
      <c r="F6" s="28" t="s">
        <v>5</v>
      </c>
      <c r="G6" s="29" t="s">
        <v>30</v>
      </c>
      <c r="H6" s="29" t="s">
        <v>8</v>
      </c>
      <c r="I6" s="29" t="s">
        <v>20</v>
      </c>
      <c r="J6" s="29" t="s">
        <v>18</v>
      </c>
      <c r="K6" s="29" t="s">
        <v>13</v>
      </c>
      <c r="M6" s="12"/>
      <c r="N6" s="17"/>
      <c r="O6" s="17"/>
      <c r="P6" s="17"/>
      <c r="Q6" s="23"/>
      <c r="R6" s="12"/>
      <c r="S6" s="17"/>
      <c r="T6" s="18"/>
      <c r="U6" s="3"/>
      <c r="V6" s="12"/>
      <c r="W6" s="17"/>
      <c r="X6" s="17"/>
      <c r="Y6" s="17"/>
      <c r="Z6" s="23"/>
      <c r="AA6" s="12"/>
      <c r="AB6" s="17"/>
      <c r="AC6" s="18"/>
      <c r="AD6" s="3"/>
      <c r="AE6" s="3"/>
      <c r="AF6" s="3"/>
    </row>
    <row r="7" spans="1:32" x14ac:dyDescent="0.25">
      <c r="A7" s="30" t="s">
        <v>0</v>
      </c>
      <c r="B7" s="32">
        <v>7.6999999999999999E-2</v>
      </c>
      <c r="C7" s="32">
        <v>1.5049999999999999E-2</v>
      </c>
      <c r="D7" s="32">
        <v>0.1048</v>
      </c>
      <c r="E7" s="32">
        <f>+C7+D7</f>
        <v>0.11985</v>
      </c>
      <c r="F7" s="33">
        <f>+B7-E7</f>
        <v>-4.2849999999999999E-2</v>
      </c>
      <c r="G7" s="7">
        <v>3200926</v>
      </c>
      <c r="H7" s="1"/>
      <c r="I7" s="1"/>
      <c r="J7" s="1"/>
      <c r="K7" s="1">
        <v>-64652.24</v>
      </c>
      <c r="M7" s="3"/>
      <c r="N7" s="19"/>
      <c r="O7" s="24"/>
      <c r="P7" s="24"/>
      <c r="Q7" s="24"/>
      <c r="R7" s="25"/>
      <c r="S7" s="20"/>
      <c r="T7" s="10"/>
      <c r="U7" s="3"/>
      <c r="V7" s="3"/>
      <c r="W7" s="24"/>
      <c r="X7" s="24"/>
      <c r="Y7" s="24"/>
      <c r="Z7" s="24"/>
      <c r="AA7" s="25"/>
      <c r="AB7" s="20"/>
      <c r="AC7" s="10"/>
      <c r="AD7" s="16"/>
      <c r="AE7" s="3"/>
      <c r="AF7" s="3"/>
    </row>
    <row r="8" spans="1:32" x14ac:dyDescent="0.25">
      <c r="A8" s="34" t="s">
        <v>1</v>
      </c>
      <c r="B8" s="24">
        <v>0.09</v>
      </c>
      <c r="C8" s="24">
        <v>1.5049999999999999E-2</v>
      </c>
      <c r="D8" s="24">
        <v>0.1048</v>
      </c>
      <c r="E8" s="24">
        <f t="shared" ref="E8:E11" si="0">+C8+D8</f>
        <v>0.11985</v>
      </c>
      <c r="F8" s="25">
        <f t="shared" ref="F8:F11" si="1">+B8-E8</f>
        <v>-2.9850000000000002E-2</v>
      </c>
      <c r="G8" s="7">
        <v>3236783.61</v>
      </c>
      <c r="H8" s="1"/>
      <c r="I8" s="1"/>
      <c r="J8" s="1"/>
      <c r="K8" s="1">
        <v>-26012.93</v>
      </c>
      <c r="M8" s="3"/>
      <c r="N8" s="19"/>
      <c r="O8" s="24"/>
      <c r="P8" s="24"/>
      <c r="Q8" s="24"/>
      <c r="R8" s="25"/>
      <c r="S8" s="20"/>
      <c r="T8" s="10"/>
      <c r="U8" s="3"/>
      <c r="V8" s="3"/>
      <c r="W8" s="24"/>
      <c r="X8" s="24"/>
      <c r="Y8" s="24"/>
      <c r="Z8" s="24"/>
      <c r="AA8" s="25"/>
      <c r="AB8" s="20"/>
      <c r="AC8" s="10"/>
      <c r="AD8" s="16"/>
      <c r="AE8" s="3"/>
      <c r="AF8" s="3"/>
    </row>
    <row r="9" spans="1:32" x14ac:dyDescent="0.25">
      <c r="A9" s="34" t="s">
        <v>2</v>
      </c>
      <c r="B9" s="24">
        <v>6.5000000000000002E-2</v>
      </c>
      <c r="C9" s="24">
        <v>1.473E-2</v>
      </c>
      <c r="D9" s="24">
        <v>0.1048</v>
      </c>
      <c r="E9" s="24">
        <f t="shared" si="0"/>
        <v>0.11953</v>
      </c>
      <c r="F9" s="25">
        <f t="shared" si="1"/>
        <v>-5.4529999999999995E-2</v>
      </c>
      <c r="G9" s="7">
        <v>30663478.420000002</v>
      </c>
      <c r="H9" s="1"/>
      <c r="I9" s="1"/>
      <c r="J9" s="1"/>
      <c r="K9" s="1">
        <v>-965342.59</v>
      </c>
      <c r="M9" s="3"/>
      <c r="N9" s="19"/>
      <c r="O9" s="24"/>
      <c r="P9" s="24"/>
      <c r="Q9" s="24"/>
      <c r="R9" s="25"/>
      <c r="S9" s="20"/>
      <c r="T9" s="10"/>
      <c r="U9" s="3"/>
      <c r="V9" s="3"/>
      <c r="W9" s="24"/>
      <c r="X9" s="24"/>
      <c r="Y9" s="24"/>
      <c r="Z9" s="24"/>
      <c r="AA9" s="25"/>
      <c r="AB9" s="20"/>
      <c r="AC9" s="10"/>
      <c r="AD9" s="16"/>
      <c r="AE9" s="3"/>
      <c r="AF9" s="3"/>
    </row>
    <row r="10" spans="1:32" x14ac:dyDescent="0.25">
      <c r="A10" s="34" t="s">
        <v>4</v>
      </c>
      <c r="B10" s="24">
        <v>9.5000000000000001E-2</v>
      </c>
      <c r="C10" s="24">
        <v>1.473E-2</v>
      </c>
      <c r="D10" s="24">
        <v>0.1048</v>
      </c>
      <c r="E10" s="24">
        <f t="shared" si="0"/>
        <v>0.11953</v>
      </c>
      <c r="F10" s="25">
        <f t="shared" si="1"/>
        <v>-2.4529999999999996E-2</v>
      </c>
      <c r="G10" s="7">
        <v>9145326.7200000007</v>
      </c>
      <c r="H10" s="1"/>
      <c r="I10" s="1"/>
      <c r="J10" s="1"/>
      <c r="K10" s="1">
        <v>-2226.77</v>
      </c>
      <c r="M10" s="3"/>
      <c r="N10" s="19"/>
      <c r="O10" s="24"/>
      <c r="P10" s="24"/>
      <c r="Q10" s="24"/>
      <c r="R10" s="25"/>
      <c r="S10" s="20"/>
      <c r="T10" s="10"/>
      <c r="U10" s="3"/>
      <c r="V10" s="3"/>
      <c r="W10" s="24"/>
      <c r="X10" s="24"/>
      <c r="Y10" s="24"/>
      <c r="Z10" s="24"/>
      <c r="AA10" s="25"/>
      <c r="AB10" s="20"/>
      <c r="AC10" s="10"/>
      <c r="AD10" s="16"/>
      <c r="AE10" s="3"/>
      <c r="AF10" s="3"/>
    </row>
    <row r="11" spans="1:32" x14ac:dyDescent="0.25">
      <c r="A11" s="35" t="s">
        <v>3</v>
      </c>
      <c r="B11" s="37">
        <v>0.13200000000000001</v>
      </c>
      <c r="C11" s="37">
        <v>1.473E-2</v>
      </c>
      <c r="D11" s="37">
        <v>0.1048</v>
      </c>
      <c r="E11" s="37">
        <f t="shared" si="0"/>
        <v>0.11953</v>
      </c>
      <c r="F11" s="38">
        <f t="shared" si="1"/>
        <v>1.2470000000000009E-2</v>
      </c>
      <c r="G11" s="7">
        <v>9809814.6600000001</v>
      </c>
      <c r="H11" s="1"/>
      <c r="I11" s="1"/>
      <c r="J11" s="1"/>
      <c r="K11" s="1">
        <v>368635.39</v>
      </c>
      <c r="M11" s="3"/>
      <c r="N11" s="19"/>
      <c r="O11" s="24"/>
      <c r="P11" s="24"/>
      <c r="Q11" s="24"/>
      <c r="R11" s="25"/>
      <c r="S11" s="20"/>
      <c r="T11" s="10"/>
      <c r="U11" s="3"/>
      <c r="V11" s="3"/>
      <c r="W11" s="24"/>
      <c r="X11" s="24"/>
      <c r="Y11" s="24"/>
      <c r="Z11" s="24"/>
      <c r="AA11" s="25"/>
      <c r="AB11" s="20"/>
      <c r="AC11" s="10"/>
      <c r="AD11" s="16"/>
      <c r="AE11" s="3"/>
      <c r="AF11" s="3"/>
    </row>
    <row r="12" spans="1:32" ht="15.75" thickBot="1" x14ac:dyDescent="0.3">
      <c r="G12" s="6">
        <f>SUM(G7:G11)</f>
        <v>56056329.409999996</v>
      </c>
      <c r="H12" s="8">
        <f t="shared" ref="H12:J12" si="2">SUM(H7:H11)</f>
        <v>0</v>
      </c>
      <c r="I12" s="8">
        <f t="shared" si="2"/>
        <v>0</v>
      </c>
      <c r="J12" s="8">
        <f t="shared" si="2"/>
        <v>0</v>
      </c>
      <c r="K12" s="39">
        <f>SUM(K7:K11)</f>
        <v>-689599.14</v>
      </c>
      <c r="M12" s="3"/>
      <c r="N12" s="3"/>
      <c r="O12" s="3"/>
      <c r="P12" s="3"/>
      <c r="Q12" s="10"/>
      <c r="R12" s="10"/>
      <c r="S12" s="15"/>
      <c r="T12" s="10"/>
      <c r="U12" s="3"/>
      <c r="V12" s="3"/>
      <c r="W12" s="3"/>
      <c r="X12" s="3"/>
      <c r="Y12" s="3"/>
      <c r="Z12" s="10"/>
      <c r="AA12" s="10"/>
      <c r="AB12" s="15"/>
      <c r="AC12" s="10"/>
      <c r="AD12" s="16"/>
      <c r="AE12" s="3"/>
      <c r="AF12" s="3"/>
    </row>
    <row r="13" spans="1:32" ht="15.75" thickTop="1" x14ac:dyDescent="0.25">
      <c r="I13" s="2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</row>
    <row r="14" spans="1:32" ht="18.75" x14ac:dyDescent="0.3">
      <c r="A14" s="9" t="s">
        <v>24</v>
      </c>
      <c r="M14" s="12"/>
      <c r="N14" s="3"/>
      <c r="O14" s="3"/>
      <c r="P14" s="3"/>
      <c r="Q14" s="3"/>
      <c r="R14" s="3"/>
      <c r="S14" s="3"/>
      <c r="T14" s="3"/>
      <c r="U14" s="3"/>
      <c r="V14" s="12"/>
      <c r="W14" s="3"/>
      <c r="X14" s="3"/>
      <c r="Y14" s="3"/>
      <c r="Z14" s="3"/>
      <c r="AA14" s="26"/>
      <c r="AB14" s="3"/>
      <c r="AC14" s="3"/>
      <c r="AD14" s="3"/>
      <c r="AE14" s="3"/>
      <c r="AF14" s="3"/>
    </row>
    <row r="15" spans="1:32" x14ac:dyDescent="0.25">
      <c r="A15" s="4"/>
      <c r="M15" s="12"/>
      <c r="N15" s="13"/>
      <c r="O15" s="13"/>
      <c r="P15" s="13"/>
      <c r="Q15" s="13"/>
      <c r="R15" s="13"/>
      <c r="S15" s="5"/>
      <c r="T15" s="5"/>
      <c r="V15" s="12"/>
      <c r="W15" s="13"/>
      <c r="X15" s="13"/>
      <c r="Y15" s="13"/>
      <c r="AA15" s="11"/>
    </row>
    <row r="16" spans="1:32" x14ac:dyDescent="0.25">
      <c r="A16" s="4" t="s">
        <v>41</v>
      </c>
      <c r="M16" s="3"/>
      <c r="N16" s="14"/>
      <c r="O16" s="15"/>
      <c r="P16" s="10"/>
      <c r="Q16" s="10"/>
      <c r="R16" s="10"/>
      <c r="S16" s="1"/>
      <c r="T16" s="1"/>
      <c r="V16" s="3"/>
      <c r="W16" s="14"/>
      <c r="X16" s="15"/>
      <c r="Y16" s="10"/>
      <c r="AA16" s="11"/>
    </row>
    <row r="17" spans="1:27" ht="30" x14ac:dyDescent="0.25">
      <c r="A17" s="27" t="s">
        <v>17</v>
      </c>
      <c r="B17" s="28" t="s">
        <v>7</v>
      </c>
      <c r="C17" s="29" t="s">
        <v>21</v>
      </c>
      <c r="D17" s="28" t="s">
        <v>12</v>
      </c>
      <c r="E17" s="29" t="s">
        <v>11</v>
      </c>
      <c r="F17" s="28" t="s">
        <v>5</v>
      </c>
      <c r="G17" s="29" t="s">
        <v>31</v>
      </c>
      <c r="H17" s="29" t="s">
        <v>10</v>
      </c>
      <c r="I17" s="29" t="s">
        <v>21</v>
      </c>
      <c r="J17" s="29" t="s">
        <v>19</v>
      </c>
      <c r="K17" s="29" t="s">
        <v>14</v>
      </c>
      <c r="M17" s="3"/>
      <c r="N17" s="14"/>
      <c r="O17" s="15"/>
      <c r="P17" s="10"/>
      <c r="Q17" s="10"/>
      <c r="R17" s="10"/>
      <c r="S17" s="1"/>
      <c r="T17" s="1"/>
      <c r="V17" s="3"/>
      <c r="W17" s="14"/>
      <c r="X17" s="15"/>
      <c r="Y17" s="10"/>
      <c r="AA17" s="11"/>
    </row>
    <row r="18" spans="1:27" x14ac:dyDescent="0.25">
      <c r="A18" s="30" t="s">
        <v>0</v>
      </c>
      <c r="B18" s="32">
        <v>7.6999999999999999E-2</v>
      </c>
      <c r="C18" s="32">
        <v>1.5709999999999998E-2</v>
      </c>
      <c r="D18" s="32">
        <v>0.10109</v>
      </c>
      <c r="E18" s="32">
        <f>+C18+D18</f>
        <v>0.1168</v>
      </c>
      <c r="F18" s="33">
        <f>+B18-E18</f>
        <v>-3.9800000000000002E-2</v>
      </c>
      <c r="G18" s="7">
        <v>3477709.28</v>
      </c>
      <c r="H18" s="1">
        <f>+G18*B18</f>
        <v>267783.61455999996</v>
      </c>
      <c r="I18" s="1">
        <f>+G18*C18</f>
        <v>54634.812788799987</v>
      </c>
      <c r="J18" s="1">
        <f>+G18*D18</f>
        <v>351561.6311152</v>
      </c>
      <c r="K18" s="1">
        <f>+H18-I18-J18</f>
        <v>-138412.82934400003</v>
      </c>
      <c r="M18" s="3"/>
      <c r="N18" s="3"/>
      <c r="O18" s="3"/>
      <c r="P18" s="10"/>
      <c r="Q18" s="10"/>
      <c r="R18" s="10"/>
      <c r="S18" s="10"/>
      <c r="T18" s="10"/>
      <c r="V18" s="3"/>
      <c r="W18" s="3"/>
      <c r="X18" s="3"/>
      <c r="Y18" s="10"/>
      <c r="AA18" s="11"/>
    </row>
    <row r="19" spans="1:27" x14ac:dyDescent="0.25">
      <c r="A19" s="34" t="s">
        <v>1</v>
      </c>
      <c r="B19" s="24">
        <v>0.09</v>
      </c>
      <c r="C19" s="24">
        <v>1.5709999999999998E-2</v>
      </c>
      <c r="D19" s="24">
        <v>0.10109</v>
      </c>
      <c r="E19" s="24">
        <f t="shared" ref="E19:E22" si="3">+C19+D19</f>
        <v>0.1168</v>
      </c>
      <c r="F19" s="25">
        <f t="shared" ref="F19:F22" si="4">+B19-E19</f>
        <v>-2.6800000000000004E-2</v>
      </c>
      <c r="G19" s="7">
        <v>3275990.48</v>
      </c>
      <c r="H19" s="1">
        <f t="shared" ref="H19:H22" si="5">+G19*B19</f>
        <v>294839.14319999999</v>
      </c>
      <c r="I19" s="1">
        <f t="shared" ref="I19:I22" si="6">+G19*C19</f>
        <v>51465.810440799993</v>
      </c>
      <c r="J19" s="1">
        <f t="shared" ref="J19:J22" si="7">+G19*D19</f>
        <v>331169.87762320001</v>
      </c>
      <c r="K19" s="1">
        <f t="shared" ref="K19:K22" si="8">+H19-I19-J19</f>
        <v>-87796.544863999996</v>
      </c>
      <c r="M19" s="3"/>
      <c r="N19" s="3"/>
      <c r="O19" s="3"/>
      <c r="P19" s="3"/>
      <c r="Q19" s="3"/>
      <c r="R19" s="3"/>
      <c r="V19" s="3"/>
      <c r="W19" s="3"/>
      <c r="X19" s="3"/>
      <c r="Y19" s="3"/>
      <c r="AA19" s="11"/>
    </row>
    <row r="20" spans="1:27" x14ac:dyDescent="0.25">
      <c r="A20" s="34" t="s">
        <v>2</v>
      </c>
      <c r="B20" s="24">
        <v>6.5000000000000002E-2</v>
      </c>
      <c r="C20" s="24">
        <v>1.5709999999999998E-2</v>
      </c>
      <c r="D20" s="24">
        <v>0.10109</v>
      </c>
      <c r="E20" s="24">
        <f t="shared" si="3"/>
        <v>0.1168</v>
      </c>
      <c r="F20" s="25">
        <f t="shared" si="4"/>
        <v>-5.1799999999999999E-2</v>
      </c>
      <c r="G20" s="7">
        <v>27442290.550000001</v>
      </c>
      <c r="H20" s="1">
        <f t="shared" si="5"/>
        <v>1783748.8857500001</v>
      </c>
      <c r="I20" s="1">
        <f t="shared" si="6"/>
        <v>431118.38454049994</v>
      </c>
      <c r="J20" s="1">
        <f t="shared" si="7"/>
        <v>2774141.1516995002</v>
      </c>
      <c r="K20" s="1">
        <f t="shared" si="8"/>
        <v>-1421510.6504899999</v>
      </c>
      <c r="M20" s="12"/>
      <c r="N20" s="3"/>
      <c r="O20" s="3"/>
      <c r="P20" s="3"/>
      <c r="Q20" s="3"/>
      <c r="R20" s="3"/>
      <c r="V20" s="12"/>
      <c r="W20" s="3"/>
      <c r="X20" s="3"/>
      <c r="Y20" s="3"/>
    </row>
    <row r="21" spans="1:27" x14ac:dyDescent="0.25">
      <c r="A21" s="34" t="s">
        <v>4</v>
      </c>
      <c r="B21" s="24">
        <v>9.5000000000000001E-2</v>
      </c>
      <c r="C21" s="24">
        <v>1.5709999999999998E-2</v>
      </c>
      <c r="D21" s="24">
        <v>0.10109</v>
      </c>
      <c r="E21" s="24">
        <f t="shared" si="3"/>
        <v>0.1168</v>
      </c>
      <c r="F21" s="25">
        <f t="shared" si="4"/>
        <v>-2.18E-2</v>
      </c>
      <c r="G21" s="7">
        <v>8867231.3300000001</v>
      </c>
      <c r="H21" s="1">
        <f t="shared" si="5"/>
        <v>842386.97635000001</v>
      </c>
      <c r="I21" s="1">
        <f t="shared" si="6"/>
        <v>139304.20419429999</v>
      </c>
      <c r="J21" s="1">
        <f t="shared" si="7"/>
        <v>896388.41514970001</v>
      </c>
      <c r="K21" s="1">
        <f t="shared" si="8"/>
        <v>-193305.64299399999</v>
      </c>
      <c r="M21" s="3"/>
      <c r="N21" s="3"/>
      <c r="O21" s="3"/>
      <c r="P21" s="16"/>
      <c r="Q21" s="16"/>
      <c r="R21" s="16"/>
      <c r="S21" s="2"/>
      <c r="T21" s="2"/>
      <c r="V21" s="3"/>
      <c r="W21" s="3"/>
      <c r="X21" s="3"/>
      <c r="Y21" s="16"/>
    </row>
    <row r="22" spans="1:27" x14ac:dyDescent="0.25">
      <c r="A22" s="35" t="s">
        <v>3</v>
      </c>
      <c r="B22" s="37">
        <v>0.13200000000000001</v>
      </c>
      <c r="C22" s="37">
        <v>1.5709999999999998E-2</v>
      </c>
      <c r="D22" s="37">
        <v>0.10109</v>
      </c>
      <c r="E22" s="37">
        <f t="shared" si="3"/>
        <v>0.1168</v>
      </c>
      <c r="F22" s="38">
        <f t="shared" si="4"/>
        <v>1.5200000000000005E-2</v>
      </c>
      <c r="G22" s="7">
        <v>9634871.8399999999</v>
      </c>
      <c r="H22" s="1">
        <f t="shared" si="5"/>
        <v>1271803.0828800001</v>
      </c>
      <c r="I22" s="1">
        <f t="shared" si="6"/>
        <v>151363.83660639997</v>
      </c>
      <c r="J22" s="1">
        <f t="shared" si="7"/>
        <v>973989.19430560002</v>
      </c>
      <c r="K22" s="1">
        <f t="shared" si="8"/>
        <v>146450.05196800001</v>
      </c>
      <c r="M22" s="3"/>
      <c r="N22" s="3"/>
      <c r="O22" s="3"/>
      <c r="P22" s="16"/>
      <c r="Q22" s="16"/>
      <c r="R22" s="16"/>
      <c r="S22" s="2"/>
      <c r="T22" s="2"/>
      <c r="V22" s="3"/>
      <c r="W22" s="3"/>
      <c r="X22" s="3"/>
      <c r="Y22" s="16"/>
    </row>
    <row r="23" spans="1:27" ht="15.75" thickBot="1" x14ac:dyDescent="0.3">
      <c r="G23" s="6">
        <f>SUM(G18:G22)</f>
        <v>52698093.480000004</v>
      </c>
      <c r="H23" s="39">
        <f t="shared" ref="H23:J23" si="9">SUM(H18:H22)</f>
        <v>4460561.7027400006</v>
      </c>
      <c r="I23" s="8">
        <f t="shared" si="9"/>
        <v>827887.04857079987</v>
      </c>
      <c r="J23" s="8">
        <f t="shared" si="9"/>
        <v>5327250.2698932001</v>
      </c>
      <c r="K23" s="8">
        <f>SUM(K18:K22)</f>
        <v>-1694575.6157240001</v>
      </c>
      <c r="M23" s="3"/>
      <c r="N23" s="3"/>
      <c r="O23" s="3"/>
      <c r="P23" s="10"/>
      <c r="Q23" s="10"/>
      <c r="R23" s="10"/>
      <c r="S23" s="10"/>
      <c r="T23" s="10"/>
      <c r="V23" s="3"/>
      <c r="W23" s="3"/>
      <c r="X23" s="3"/>
      <c r="Y23" s="10"/>
    </row>
    <row r="24" spans="1:27" ht="15.75" thickTop="1" x14ac:dyDescent="0.25">
      <c r="A24" s="3"/>
      <c r="B24" s="3"/>
      <c r="C24" s="3"/>
      <c r="D24" s="3"/>
      <c r="E24" s="3"/>
      <c r="M24" s="3"/>
      <c r="N24" s="3"/>
      <c r="O24" s="3"/>
      <c r="P24" s="3"/>
      <c r="Q24" s="3"/>
      <c r="R24" s="3"/>
      <c r="V24" s="3"/>
      <c r="W24" s="3"/>
      <c r="X24" s="3"/>
      <c r="Y24" s="3"/>
    </row>
    <row r="25" spans="1:27" ht="18.75" x14ac:dyDescent="0.3">
      <c r="A25" s="9" t="s">
        <v>25</v>
      </c>
      <c r="M25" s="3"/>
      <c r="N25" s="3"/>
      <c r="O25" s="3"/>
      <c r="P25" s="3"/>
      <c r="Q25" s="3"/>
      <c r="R25" s="3"/>
      <c r="V25" s="3"/>
      <c r="W25" s="3"/>
      <c r="X25" s="3"/>
      <c r="Y25" s="3"/>
    </row>
    <row r="26" spans="1:27" x14ac:dyDescent="0.25">
      <c r="A26" s="4" t="s">
        <v>42</v>
      </c>
      <c r="M26" s="3"/>
      <c r="N26" s="3"/>
      <c r="O26" s="3"/>
      <c r="P26" s="3"/>
      <c r="Q26" s="3"/>
      <c r="R26" s="3"/>
      <c r="V26" s="3"/>
      <c r="W26" s="3"/>
      <c r="X26" s="3"/>
      <c r="Y26" s="3"/>
    </row>
    <row r="27" spans="1:27" ht="45" x14ac:dyDescent="0.25">
      <c r="A27" s="40" t="s">
        <v>27</v>
      </c>
      <c r="B27" s="28" t="s">
        <v>7</v>
      </c>
      <c r="C27" s="29" t="s">
        <v>29</v>
      </c>
      <c r="D27" s="29" t="s">
        <v>26</v>
      </c>
      <c r="E27" s="29" t="s">
        <v>44</v>
      </c>
      <c r="F27" s="28" t="s">
        <v>5</v>
      </c>
      <c r="G27" s="28" t="s">
        <v>6</v>
      </c>
      <c r="H27" s="29" t="s">
        <v>16</v>
      </c>
      <c r="I27" s="29" t="s">
        <v>22</v>
      </c>
      <c r="J27" s="29" t="s">
        <v>23</v>
      </c>
      <c r="K27" s="29" t="s">
        <v>15</v>
      </c>
    </row>
    <row r="28" spans="1:27" x14ac:dyDescent="0.25">
      <c r="A28" s="30" t="s">
        <v>0</v>
      </c>
      <c r="B28" s="31">
        <f>+B7-B18</f>
        <v>0</v>
      </c>
      <c r="C28" s="32"/>
      <c r="D28" s="32">
        <f t="shared" ref="D28:F32" si="10">+D7-D18</f>
        <v>3.710000000000005E-3</v>
      </c>
      <c r="E28" s="32">
        <f t="shared" si="10"/>
        <v>3.0499999999999972E-3</v>
      </c>
      <c r="F28" s="33">
        <f>+F7-F18</f>
        <v>-3.0499999999999972E-3</v>
      </c>
      <c r="G28" s="7">
        <f t="shared" ref="G28:G32" si="11">+G7-G18</f>
        <v>-276783.2799999998</v>
      </c>
      <c r="H28" s="1"/>
      <c r="I28" s="1"/>
      <c r="J28" s="1"/>
      <c r="K28" s="1">
        <f>K18-K7</f>
        <v>-73760.589344000036</v>
      </c>
      <c r="M28" s="2"/>
      <c r="N28" s="21"/>
    </row>
    <row r="29" spans="1:27" x14ac:dyDescent="0.25">
      <c r="A29" s="34" t="s">
        <v>1</v>
      </c>
      <c r="B29" s="19">
        <f>+B8-B19</f>
        <v>0</v>
      </c>
      <c r="C29" s="24"/>
      <c r="D29" s="24">
        <f t="shared" si="10"/>
        <v>3.710000000000005E-3</v>
      </c>
      <c r="E29" s="24">
        <f t="shared" si="10"/>
        <v>3.0499999999999972E-3</v>
      </c>
      <c r="F29" s="25">
        <f t="shared" si="10"/>
        <v>-3.0499999999999972E-3</v>
      </c>
      <c r="G29" s="7">
        <f t="shared" si="11"/>
        <v>-39206.870000000112</v>
      </c>
      <c r="H29" s="1"/>
      <c r="I29" s="1"/>
      <c r="J29" s="1"/>
      <c r="K29" s="1">
        <f t="shared" ref="K29:K32" si="12">K19-K8</f>
        <v>-61783.614863999996</v>
      </c>
      <c r="M29" s="2"/>
      <c r="N29" s="21"/>
    </row>
    <row r="30" spans="1:27" x14ac:dyDescent="0.25">
      <c r="A30" s="34" t="s">
        <v>2</v>
      </c>
      <c r="B30" s="19">
        <f>+B9-B20</f>
        <v>0</v>
      </c>
      <c r="C30" s="24"/>
      <c r="D30" s="24">
        <f t="shared" si="10"/>
        <v>3.710000000000005E-3</v>
      </c>
      <c r="E30" s="24">
        <f>+E9-E20</f>
        <v>2.7299999999999963E-3</v>
      </c>
      <c r="F30" s="25">
        <f t="shared" si="10"/>
        <v>-2.7299999999999963E-3</v>
      </c>
      <c r="G30" s="7">
        <f t="shared" si="11"/>
        <v>3221187.870000001</v>
      </c>
      <c r="H30" s="1"/>
      <c r="I30" s="1"/>
      <c r="J30" s="1"/>
      <c r="K30" s="1">
        <f t="shared" si="12"/>
        <v>-456168.06048999995</v>
      </c>
      <c r="M30" s="2"/>
      <c r="N30" s="21"/>
    </row>
    <row r="31" spans="1:27" x14ac:dyDescent="0.25">
      <c r="A31" s="34" t="s">
        <v>4</v>
      </c>
      <c r="B31" s="19">
        <f>+B10-B21</f>
        <v>0</v>
      </c>
      <c r="C31" s="24"/>
      <c r="D31" s="24">
        <f t="shared" si="10"/>
        <v>3.710000000000005E-3</v>
      </c>
      <c r="E31" s="24">
        <f t="shared" si="10"/>
        <v>2.7299999999999963E-3</v>
      </c>
      <c r="F31" s="25">
        <f t="shared" si="10"/>
        <v>-2.7299999999999963E-3</v>
      </c>
      <c r="G31" s="7">
        <f t="shared" si="11"/>
        <v>278095.3900000006</v>
      </c>
      <c r="H31" s="1"/>
      <c r="I31" s="1"/>
      <c r="J31" s="1"/>
      <c r="K31" s="1">
        <f t="shared" si="12"/>
        <v>-191078.872994</v>
      </c>
      <c r="M31" s="2"/>
      <c r="N31" s="21"/>
    </row>
    <row r="32" spans="1:27" x14ac:dyDescent="0.25">
      <c r="A32" s="35" t="s">
        <v>3</v>
      </c>
      <c r="B32" s="36">
        <f>+B11-B22</f>
        <v>0</v>
      </c>
      <c r="C32" s="37"/>
      <c r="D32" s="37">
        <f t="shared" si="10"/>
        <v>3.710000000000005E-3</v>
      </c>
      <c r="E32" s="37">
        <f t="shared" si="10"/>
        <v>2.7299999999999963E-3</v>
      </c>
      <c r="F32" s="38">
        <f t="shared" si="10"/>
        <v>-2.7299999999999963E-3</v>
      </c>
      <c r="G32" s="7">
        <f t="shared" si="11"/>
        <v>174942.8200000003</v>
      </c>
      <c r="H32" s="1"/>
      <c r="I32" s="1"/>
      <c r="J32" s="1"/>
      <c r="K32" s="1">
        <f t="shared" si="12"/>
        <v>-222185.338032</v>
      </c>
      <c r="M32" s="2"/>
      <c r="N32" s="21"/>
    </row>
    <row r="33" spans="7:11" ht="15.75" thickBot="1" x14ac:dyDescent="0.3">
      <c r="G33" s="6">
        <f>SUM(G28:G32)</f>
        <v>3358235.930000002</v>
      </c>
      <c r="H33" s="8">
        <f t="shared" ref="H33:J33" si="13">SUM(H28:H32)</f>
        <v>0</v>
      </c>
      <c r="I33" s="8">
        <f t="shared" si="13"/>
        <v>0</v>
      </c>
      <c r="J33" s="8">
        <f t="shared" si="13"/>
        <v>0</v>
      </c>
      <c r="K33" s="8">
        <f>SUM(K28:K32)</f>
        <v>-1004976.4757239999</v>
      </c>
    </row>
    <row r="34" spans="7:11" ht="15.75" thickTop="1" x14ac:dyDescent="0.25"/>
    <row r="36" spans="7:11" x14ac:dyDescent="0.25">
      <c r="K36" s="2"/>
    </row>
  </sheetData>
  <pageMargins left="0.7" right="0.7" top="0.75" bottom="0.75" header="0.3" footer="0.3"/>
  <pageSetup paperSize="17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36"/>
  <sheetViews>
    <sheetView zoomScale="80" zoomScaleNormal="80" workbookViewId="0">
      <selection activeCell="D28" sqref="D28:F32"/>
    </sheetView>
  </sheetViews>
  <sheetFormatPr defaultRowHeight="15" x14ac:dyDescent="0.25"/>
  <cols>
    <col min="1" max="1" width="43.5703125" customWidth="1"/>
    <col min="2" max="2" width="11.28515625" customWidth="1"/>
    <col min="3" max="3" width="15.7109375" customWidth="1"/>
    <col min="4" max="4" width="16.28515625" bestFit="1" customWidth="1"/>
    <col min="5" max="5" width="15" customWidth="1"/>
    <col min="6" max="6" width="12.7109375" customWidth="1"/>
    <col min="7" max="7" width="15.7109375" bestFit="1" customWidth="1"/>
    <col min="8" max="8" width="13.28515625" bestFit="1" customWidth="1"/>
    <col min="9" max="11" width="13.28515625" customWidth="1"/>
    <col min="12" max="12" width="6.28515625" customWidth="1"/>
    <col min="13" max="13" width="43.5703125" customWidth="1"/>
    <col min="14" max="14" width="11.28515625" customWidth="1"/>
    <col min="15" max="15" width="15.7109375" customWidth="1"/>
    <col min="16" max="20" width="14.85546875" customWidth="1"/>
    <col min="22" max="22" width="43.5703125" customWidth="1"/>
    <col min="23" max="23" width="11.28515625" customWidth="1"/>
    <col min="24" max="24" width="15.7109375" customWidth="1"/>
    <col min="25" max="29" width="14.85546875" customWidth="1"/>
    <col min="30" max="30" width="12.28515625" bestFit="1" customWidth="1"/>
  </cols>
  <sheetData>
    <row r="1" spans="1:32" ht="26.25" x14ac:dyDescent="0.4">
      <c r="A1" s="41" t="s">
        <v>28</v>
      </c>
    </row>
    <row r="3" spans="1:32" ht="18.75" x14ac:dyDescent="0.3">
      <c r="A3" s="9" t="s">
        <v>9</v>
      </c>
      <c r="M3" s="22"/>
      <c r="N3" s="3"/>
      <c r="O3" s="3"/>
      <c r="P3" s="3"/>
      <c r="Q3" s="3"/>
      <c r="R3" s="3"/>
      <c r="S3" s="3"/>
      <c r="T3" s="3"/>
      <c r="U3" s="3"/>
      <c r="V3" s="22"/>
      <c r="W3" s="3"/>
      <c r="X3" s="3"/>
      <c r="Y3" s="3"/>
      <c r="Z3" s="3"/>
      <c r="AA3" s="3"/>
      <c r="AB3" s="3"/>
      <c r="AC3" s="3"/>
      <c r="AD3" s="3"/>
      <c r="AE3" s="3"/>
      <c r="AF3" s="3"/>
    </row>
    <row r="4" spans="1:32" x14ac:dyDescent="0.25">
      <c r="A4" s="4"/>
      <c r="M4" s="12"/>
      <c r="N4" s="3"/>
      <c r="O4" s="3"/>
      <c r="P4" s="3"/>
      <c r="Q4" s="3"/>
      <c r="R4" s="3"/>
      <c r="S4" s="3"/>
      <c r="T4" s="3"/>
      <c r="U4" s="3"/>
      <c r="V4" s="12"/>
      <c r="W4" s="3"/>
      <c r="X4" s="3"/>
      <c r="Y4" s="3"/>
      <c r="Z4" s="3"/>
      <c r="AA4" s="3"/>
      <c r="AB4" s="3"/>
      <c r="AC4" s="3"/>
      <c r="AD4" s="3"/>
      <c r="AE4" s="3"/>
      <c r="AF4" s="3"/>
    </row>
    <row r="5" spans="1:32" x14ac:dyDescent="0.25">
      <c r="A5" s="4" t="s">
        <v>40</v>
      </c>
      <c r="M5" s="12"/>
      <c r="N5" s="3"/>
      <c r="O5" s="3"/>
      <c r="P5" s="3"/>
      <c r="Q5" s="3"/>
      <c r="R5" s="3"/>
      <c r="S5" s="3"/>
      <c r="T5" s="3"/>
      <c r="U5" s="3"/>
      <c r="V5" s="12"/>
      <c r="W5" s="3"/>
      <c r="X5" s="3"/>
      <c r="Y5" s="3"/>
      <c r="Z5" s="3"/>
      <c r="AA5" s="3"/>
      <c r="AB5" s="3"/>
      <c r="AC5" s="3"/>
      <c r="AD5" s="3"/>
      <c r="AE5" s="3"/>
      <c r="AF5" s="3"/>
    </row>
    <row r="6" spans="1:32" ht="45" x14ac:dyDescent="0.25">
      <c r="A6" s="27" t="s">
        <v>17</v>
      </c>
      <c r="B6" s="28" t="s">
        <v>7</v>
      </c>
      <c r="C6" s="29" t="s">
        <v>20</v>
      </c>
      <c r="D6" s="47" t="s">
        <v>43</v>
      </c>
      <c r="E6" s="29" t="s">
        <v>11</v>
      </c>
      <c r="F6" s="28" t="s">
        <v>5</v>
      </c>
      <c r="G6" s="29" t="s">
        <v>30</v>
      </c>
      <c r="H6" s="29" t="s">
        <v>8</v>
      </c>
      <c r="I6" s="29" t="s">
        <v>20</v>
      </c>
      <c r="J6" s="29" t="s">
        <v>18</v>
      </c>
      <c r="K6" s="29" t="s">
        <v>13</v>
      </c>
      <c r="M6" s="12"/>
      <c r="N6" s="17"/>
      <c r="O6" s="17"/>
      <c r="P6" s="17"/>
      <c r="Q6" s="23"/>
      <c r="R6" s="12"/>
      <c r="S6" s="17"/>
      <c r="T6" s="18"/>
      <c r="U6" s="3"/>
      <c r="V6" s="12"/>
      <c r="W6" s="17"/>
      <c r="X6" s="17"/>
      <c r="Y6" s="17"/>
      <c r="Z6" s="23"/>
      <c r="AA6" s="12"/>
      <c r="AB6" s="17"/>
      <c r="AC6" s="18"/>
      <c r="AD6" s="3"/>
      <c r="AE6" s="3"/>
      <c r="AF6" s="3"/>
    </row>
    <row r="7" spans="1:32" x14ac:dyDescent="0.25">
      <c r="A7" s="30" t="s">
        <v>0</v>
      </c>
      <c r="B7" s="32">
        <v>7.6999999999999999E-2</v>
      </c>
      <c r="C7" s="32">
        <v>1.695E-2</v>
      </c>
      <c r="D7" s="32">
        <v>9.9000000000000005E-2</v>
      </c>
      <c r="E7" s="32">
        <f>+C7+D7</f>
        <v>0.11595</v>
      </c>
      <c r="F7" s="33">
        <f>+B7-E7</f>
        <v>-3.8949999999999999E-2</v>
      </c>
      <c r="G7" s="7">
        <v>3838749.37</v>
      </c>
      <c r="H7" s="1"/>
      <c r="I7" s="1"/>
      <c r="J7" s="1"/>
      <c r="K7" s="1">
        <v>-148375.21</v>
      </c>
      <c r="M7" s="3"/>
      <c r="N7" s="19"/>
      <c r="O7" s="24"/>
      <c r="P7" s="24"/>
      <c r="Q7" s="24"/>
      <c r="R7" s="25"/>
      <c r="S7" s="20"/>
      <c r="T7" s="10"/>
      <c r="U7" s="3"/>
      <c r="V7" s="3"/>
      <c r="W7" s="24"/>
      <c r="X7" s="24"/>
      <c r="Y7" s="24"/>
      <c r="Z7" s="24"/>
      <c r="AA7" s="25"/>
      <c r="AB7" s="20"/>
      <c r="AC7" s="10"/>
      <c r="AD7" s="16"/>
      <c r="AE7" s="3"/>
      <c r="AF7" s="3"/>
    </row>
    <row r="8" spans="1:32" x14ac:dyDescent="0.25">
      <c r="A8" s="34" t="s">
        <v>1</v>
      </c>
      <c r="B8" s="24">
        <v>0.09</v>
      </c>
      <c r="C8" s="24">
        <v>1.695E-2</v>
      </c>
      <c r="D8" s="24">
        <v>9.9000000000000005E-2</v>
      </c>
      <c r="E8" s="24">
        <f t="shared" ref="E8:E11" si="0">+C8+D8</f>
        <v>0.11595</v>
      </c>
      <c r="F8" s="25">
        <f t="shared" ref="F8:F11" si="1">+B8-E8</f>
        <v>-2.5950000000000001E-2</v>
      </c>
      <c r="G8" s="7">
        <v>3280639.05</v>
      </c>
      <c r="H8" s="1"/>
      <c r="I8" s="1"/>
      <c r="J8" s="1"/>
      <c r="K8" s="1">
        <v>-85104.48</v>
      </c>
      <c r="M8" s="3"/>
      <c r="N8" s="19"/>
      <c r="O8" s="24"/>
      <c r="P8" s="24"/>
      <c r="Q8" s="24"/>
      <c r="R8" s="25"/>
      <c r="S8" s="20"/>
      <c r="T8" s="10"/>
      <c r="U8" s="3"/>
      <c r="V8" s="3"/>
      <c r="W8" s="24"/>
      <c r="X8" s="24"/>
      <c r="Y8" s="24"/>
      <c r="Z8" s="24"/>
      <c r="AA8" s="25"/>
      <c r="AB8" s="20"/>
      <c r="AC8" s="10"/>
      <c r="AD8" s="16"/>
      <c r="AE8" s="3"/>
      <c r="AF8" s="3"/>
    </row>
    <row r="9" spans="1:32" x14ac:dyDescent="0.25">
      <c r="A9" s="34" t="s">
        <v>2</v>
      </c>
      <c r="B9" s="24">
        <v>6.5000000000000002E-2</v>
      </c>
      <c r="C9" s="24">
        <v>1.6789999999999999E-2</v>
      </c>
      <c r="D9" s="24">
        <v>9.9000000000000005E-2</v>
      </c>
      <c r="E9" s="24">
        <f t="shared" si="0"/>
        <v>0.11579</v>
      </c>
      <c r="F9" s="25">
        <f t="shared" si="1"/>
        <v>-5.0790000000000002E-2</v>
      </c>
      <c r="G9" s="7">
        <v>27042969.399999999</v>
      </c>
      <c r="H9" s="1"/>
      <c r="I9" s="1"/>
      <c r="J9" s="1"/>
      <c r="K9" s="1">
        <v>-1372331.72</v>
      </c>
      <c r="M9" s="3"/>
      <c r="N9" s="19"/>
      <c r="O9" s="24"/>
      <c r="P9" s="24"/>
      <c r="Q9" s="24"/>
      <c r="R9" s="25"/>
      <c r="S9" s="20"/>
      <c r="T9" s="10"/>
      <c r="U9" s="3"/>
      <c r="V9" s="3"/>
      <c r="W9" s="24"/>
      <c r="X9" s="24"/>
      <c r="Y9" s="24"/>
      <c r="Z9" s="24"/>
      <c r="AA9" s="25"/>
      <c r="AB9" s="20"/>
      <c r="AC9" s="10"/>
      <c r="AD9" s="16"/>
      <c r="AE9" s="3"/>
      <c r="AF9" s="3"/>
    </row>
    <row r="10" spans="1:32" x14ac:dyDescent="0.25">
      <c r="A10" s="34" t="s">
        <v>4</v>
      </c>
      <c r="B10" s="24">
        <v>9.5000000000000001E-2</v>
      </c>
      <c r="C10" s="24">
        <v>1.6789999999999999E-2</v>
      </c>
      <c r="D10" s="24">
        <v>9.9000000000000005E-2</v>
      </c>
      <c r="E10" s="24">
        <f t="shared" si="0"/>
        <v>0.11579</v>
      </c>
      <c r="F10" s="25">
        <f t="shared" si="1"/>
        <v>-2.0790000000000003E-2</v>
      </c>
      <c r="G10" s="7">
        <v>8119166.7000000002</v>
      </c>
      <c r="H10" s="1"/>
      <c r="I10" s="1"/>
      <c r="J10" s="1"/>
      <c r="K10" s="1">
        <v>-168309.01</v>
      </c>
      <c r="M10" s="3"/>
      <c r="N10" s="19"/>
      <c r="O10" s="24"/>
      <c r="P10" s="24"/>
      <c r="Q10" s="24"/>
      <c r="R10" s="25"/>
      <c r="S10" s="20"/>
      <c r="T10" s="10"/>
      <c r="U10" s="3"/>
      <c r="V10" s="3"/>
      <c r="W10" s="24"/>
      <c r="X10" s="24"/>
      <c r="Y10" s="24"/>
      <c r="Z10" s="24"/>
      <c r="AA10" s="25"/>
      <c r="AB10" s="20"/>
      <c r="AC10" s="10"/>
      <c r="AD10" s="16"/>
      <c r="AE10" s="3"/>
      <c r="AF10" s="3"/>
    </row>
    <row r="11" spans="1:32" x14ac:dyDescent="0.25">
      <c r="A11" s="35" t="s">
        <v>3</v>
      </c>
      <c r="B11" s="37">
        <v>0.13200000000000001</v>
      </c>
      <c r="C11" s="37">
        <v>1.6789999999999999E-2</v>
      </c>
      <c r="D11" s="37">
        <v>9.9000000000000005E-2</v>
      </c>
      <c r="E11" s="37">
        <f t="shared" si="0"/>
        <v>0.11579</v>
      </c>
      <c r="F11" s="38">
        <f t="shared" si="1"/>
        <v>1.6210000000000002E-2</v>
      </c>
      <c r="G11" s="7">
        <v>8724465.1099999994</v>
      </c>
      <c r="H11" s="1"/>
      <c r="I11" s="1"/>
      <c r="J11" s="1"/>
      <c r="K11" s="1">
        <v>142151.28</v>
      </c>
      <c r="M11" s="3"/>
      <c r="N11" s="19"/>
      <c r="O11" s="24"/>
      <c r="P11" s="24"/>
      <c r="Q11" s="24"/>
      <c r="R11" s="25"/>
      <c r="S11" s="20"/>
      <c r="T11" s="10"/>
      <c r="U11" s="3"/>
      <c r="V11" s="3"/>
      <c r="W11" s="24"/>
      <c r="X11" s="24"/>
      <c r="Y11" s="24"/>
      <c r="Z11" s="24"/>
      <c r="AA11" s="25"/>
      <c r="AB11" s="20"/>
      <c r="AC11" s="10"/>
      <c r="AD11" s="16"/>
      <c r="AE11" s="3"/>
      <c r="AF11" s="3"/>
    </row>
    <row r="12" spans="1:32" ht="15.75" thickBot="1" x14ac:dyDescent="0.3">
      <c r="G12" s="6">
        <f>SUM(G7:G11)</f>
        <v>51005989.630000003</v>
      </c>
      <c r="H12" s="8">
        <f t="shared" ref="H12:J12" si="2">SUM(H7:H11)</f>
        <v>0</v>
      </c>
      <c r="I12" s="8">
        <f t="shared" si="2"/>
        <v>0</v>
      </c>
      <c r="J12" s="8">
        <f t="shared" si="2"/>
        <v>0</v>
      </c>
      <c r="K12" s="39">
        <f>SUM(K7:K11)</f>
        <v>-1631969.14</v>
      </c>
      <c r="M12" s="3"/>
      <c r="N12" s="3"/>
      <c r="O12" s="3"/>
      <c r="P12" s="3"/>
      <c r="Q12" s="10"/>
      <c r="R12" s="10"/>
      <c r="S12" s="15"/>
      <c r="T12" s="10"/>
      <c r="U12" s="3"/>
      <c r="V12" s="3"/>
      <c r="W12" s="3"/>
      <c r="X12" s="3"/>
      <c r="Y12" s="3"/>
      <c r="Z12" s="10"/>
      <c r="AA12" s="10"/>
      <c r="AB12" s="15"/>
      <c r="AC12" s="10"/>
      <c r="AD12" s="16"/>
      <c r="AE12" s="3"/>
      <c r="AF12" s="3"/>
    </row>
    <row r="13" spans="1:32" ht="15.75" thickTop="1" x14ac:dyDescent="0.25">
      <c r="I13" s="2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</row>
    <row r="14" spans="1:32" ht="18.75" x14ac:dyDescent="0.3">
      <c r="A14" s="9" t="s">
        <v>24</v>
      </c>
      <c r="M14" s="12"/>
      <c r="N14" s="3"/>
      <c r="O14" s="3"/>
      <c r="P14" s="3"/>
      <c r="Q14" s="3"/>
      <c r="R14" s="3"/>
      <c r="S14" s="3"/>
      <c r="T14" s="3"/>
      <c r="U14" s="3"/>
      <c r="V14" s="12"/>
      <c r="W14" s="3"/>
      <c r="X14" s="3"/>
      <c r="Y14" s="3"/>
      <c r="Z14" s="3"/>
      <c r="AA14" s="26"/>
      <c r="AB14" s="3"/>
      <c r="AC14" s="3"/>
      <c r="AD14" s="3"/>
      <c r="AE14" s="3"/>
      <c r="AF14" s="3"/>
    </row>
    <row r="15" spans="1:32" x14ac:dyDescent="0.25">
      <c r="A15" s="4"/>
      <c r="M15" s="12"/>
      <c r="N15" s="13"/>
      <c r="O15" s="13"/>
      <c r="P15" s="13"/>
      <c r="Q15" s="13"/>
      <c r="R15" s="13"/>
      <c r="S15" s="5"/>
      <c r="T15" s="5"/>
      <c r="V15" s="12"/>
      <c r="W15" s="13"/>
      <c r="X15" s="13"/>
      <c r="Y15" s="13"/>
      <c r="AA15" s="11"/>
    </row>
    <row r="16" spans="1:32" x14ac:dyDescent="0.25">
      <c r="A16" s="4" t="s">
        <v>41</v>
      </c>
      <c r="M16" s="3"/>
      <c r="N16" s="14"/>
      <c r="O16" s="15"/>
      <c r="P16" s="10"/>
      <c r="Q16" s="10"/>
      <c r="R16" s="10"/>
      <c r="S16" s="1"/>
      <c r="T16" s="1"/>
      <c r="V16" s="3"/>
      <c r="W16" s="14"/>
      <c r="X16" s="15"/>
      <c r="Y16" s="10"/>
      <c r="AA16" s="11"/>
    </row>
    <row r="17" spans="1:27" ht="30" x14ac:dyDescent="0.25">
      <c r="A17" s="27" t="s">
        <v>17</v>
      </c>
      <c r="B17" s="28" t="s">
        <v>7</v>
      </c>
      <c r="C17" s="29" t="s">
        <v>21</v>
      </c>
      <c r="D17" s="28" t="s">
        <v>12</v>
      </c>
      <c r="E17" s="29" t="s">
        <v>11</v>
      </c>
      <c r="F17" s="28" t="s">
        <v>5</v>
      </c>
      <c r="G17" s="29" t="s">
        <v>31</v>
      </c>
      <c r="H17" s="29" t="s">
        <v>10</v>
      </c>
      <c r="I17" s="29" t="s">
        <v>21</v>
      </c>
      <c r="J17" s="29" t="s">
        <v>19</v>
      </c>
      <c r="K17" s="29" t="s">
        <v>14</v>
      </c>
      <c r="M17" s="3"/>
      <c r="N17" s="14"/>
      <c r="O17" s="15"/>
      <c r="P17" s="10"/>
      <c r="Q17" s="10"/>
      <c r="R17" s="10"/>
      <c r="S17" s="1"/>
      <c r="T17" s="1"/>
      <c r="V17" s="3"/>
      <c r="W17" s="14"/>
      <c r="X17" s="15"/>
      <c r="Y17" s="10"/>
      <c r="AA17" s="11"/>
    </row>
    <row r="18" spans="1:27" x14ac:dyDescent="0.25">
      <c r="A18" s="30" t="s">
        <v>0</v>
      </c>
      <c r="B18" s="32">
        <v>7.6999999999999999E-2</v>
      </c>
      <c r="C18" s="32">
        <v>2.035E-2</v>
      </c>
      <c r="D18" s="32">
        <v>8.8639999999999997E-2</v>
      </c>
      <c r="E18" s="32">
        <f>+C18+D18</f>
        <v>0.10899</v>
      </c>
      <c r="F18" s="33">
        <f>+B18-E18</f>
        <v>-3.1990000000000005E-2</v>
      </c>
      <c r="G18" s="7">
        <v>3716393.89</v>
      </c>
      <c r="H18" s="1">
        <f>+G18*B18</f>
        <v>286162.32952999999</v>
      </c>
      <c r="I18" s="1">
        <f>+G18*C18</f>
        <v>75628.615661500007</v>
      </c>
      <c r="J18" s="1">
        <f>+G18*D18</f>
        <v>329421.15440960001</v>
      </c>
      <c r="K18" s="1">
        <f>+H18-I18-J18</f>
        <v>-118887.44054110005</v>
      </c>
      <c r="M18" s="3"/>
      <c r="N18" s="3"/>
      <c r="O18" s="3"/>
      <c r="P18" s="10"/>
      <c r="Q18" s="10"/>
      <c r="R18" s="10"/>
      <c r="S18" s="10"/>
      <c r="T18" s="10"/>
      <c r="V18" s="3"/>
      <c r="W18" s="3"/>
      <c r="X18" s="3"/>
      <c r="Y18" s="10"/>
      <c r="AA18" s="11"/>
    </row>
    <row r="19" spans="1:27" x14ac:dyDescent="0.25">
      <c r="A19" s="34" t="s">
        <v>1</v>
      </c>
      <c r="B19" s="24">
        <v>0.09</v>
      </c>
      <c r="C19" s="24">
        <v>2.035E-2</v>
      </c>
      <c r="D19" s="24">
        <v>8.8639999999999997E-2</v>
      </c>
      <c r="E19" s="24">
        <f t="shared" ref="E19:E22" si="3">+C19+D19</f>
        <v>0.10899</v>
      </c>
      <c r="F19" s="25">
        <f t="shared" ref="F19:F22" si="4">+B19-E19</f>
        <v>-1.8990000000000007E-2</v>
      </c>
      <c r="G19" s="7">
        <v>3266067.11</v>
      </c>
      <c r="H19" s="1">
        <f t="shared" ref="H19:H22" si="5">+G19*B19</f>
        <v>293946.03989999997</v>
      </c>
      <c r="I19" s="1">
        <f t="shared" ref="I19:I22" si="6">+G19*C19</f>
        <v>66464.4656885</v>
      </c>
      <c r="J19" s="1">
        <f t="shared" ref="J19:J22" si="7">+G19*D19</f>
        <v>289504.18863039999</v>
      </c>
      <c r="K19" s="1">
        <f t="shared" ref="K19:K22" si="8">+H19-I19-J19</f>
        <v>-62022.614418900019</v>
      </c>
      <c r="M19" s="3"/>
      <c r="N19" s="3"/>
      <c r="O19" s="3"/>
      <c r="P19" s="3"/>
      <c r="Q19" s="3"/>
      <c r="R19" s="3"/>
      <c r="V19" s="3"/>
      <c r="W19" s="3"/>
      <c r="X19" s="3"/>
      <c r="Y19" s="3"/>
      <c r="AA19" s="11"/>
    </row>
    <row r="20" spans="1:27" x14ac:dyDescent="0.25">
      <c r="A20" s="34" t="s">
        <v>2</v>
      </c>
      <c r="B20" s="24">
        <v>6.5000000000000002E-2</v>
      </c>
      <c r="C20" s="24">
        <v>2.035E-2</v>
      </c>
      <c r="D20" s="24">
        <v>8.8639999999999997E-2</v>
      </c>
      <c r="E20" s="24">
        <f t="shared" si="3"/>
        <v>0.10899</v>
      </c>
      <c r="F20" s="25">
        <f t="shared" si="4"/>
        <v>-4.3990000000000001E-2</v>
      </c>
      <c r="G20" s="7">
        <v>28485468.48</v>
      </c>
      <c r="H20" s="1">
        <f t="shared" si="5"/>
        <v>1851555.4512</v>
      </c>
      <c r="I20" s="1">
        <f t="shared" si="6"/>
        <v>579679.28356799996</v>
      </c>
      <c r="J20" s="1">
        <f t="shared" si="7"/>
        <v>2524951.9260672</v>
      </c>
      <c r="K20" s="1">
        <f t="shared" si="8"/>
        <v>-1253075.7584352</v>
      </c>
      <c r="M20" s="12"/>
      <c r="N20" s="3"/>
      <c r="O20" s="3"/>
      <c r="P20" s="3"/>
      <c r="Q20" s="3"/>
      <c r="R20" s="3"/>
      <c r="V20" s="12"/>
      <c r="W20" s="3"/>
      <c r="X20" s="3"/>
      <c r="Y20" s="3"/>
    </row>
    <row r="21" spans="1:27" x14ac:dyDescent="0.25">
      <c r="A21" s="34" t="s">
        <v>4</v>
      </c>
      <c r="B21" s="24">
        <v>9.5000000000000001E-2</v>
      </c>
      <c r="C21" s="24">
        <v>2.035E-2</v>
      </c>
      <c r="D21" s="24">
        <v>8.8639999999999997E-2</v>
      </c>
      <c r="E21" s="24">
        <f t="shared" si="3"/>
        <v>0.10899</v>
      </c>
      <c r="F21" s="25">
        <f t="shared" si="4"/>
        <v>-1.3990000000000002E-2</v>
      </c>
      <c r="G21" s="7">
        <v>8006793.4299999997</v>
      </c>
      <c r="H21" s="1">
        <f t="shared" si="5"/>
        <v>760645.37584999995</v>
      </c>
      <c r="I21" s="1">
        <f t="shared" si="6"/>
        <v>162938.2463005</v>
      </c>
      <c r="J21" s="1">
        <f t="shared" si="7"/>
        <v>709722.16963519994</v>
      </c>
      <c r="K21" s="1">
        <f t="shared" si="8"/>
        <v>-112015.04008569999</v>
      </c>
      <c r="M21" s="3"/>
      <c r="N21" s="3"/>
      <c r="O21" s="3"/>
      <c r="P21" s="16"/>
      <c r="Q21" s="16"/>
      <c r="R21" s="16"/>
      <c r="S21" s="2"/>
      <c r="T21" s="2"/>
      <c r="V21" s="3"/>
      <c r="W21" s="3"/>
      <c r="X21" s="3"/>
      <c r="Y21" s="16"/>
    </row>
    <row r="22" spans="1:27" x14ac:dyDescent="0.25">
      <c r="A22" s="35" t="s">
        <v>3</v>
      </c>
      <c r="B22" s="37">
        <v>0.13200000000000001</v>
      </c>
      <c r="C22" s="37">
        <v>2.035E-2</v>
      </c>
      <c r="D22" s="37">
        <v>8.8639999999999997E-2</v>
      </c>
      <c r="E22" s="37">
        <f t="shared" si="3"/>
        <v>0.10899</v>
      </c>
      <c r="F22" s="38">
        <f t="shared" si="4"/>
        <v>2.3010000000000003E-2</v>
      </c>
      <c r="G22" s="7">
        <v>8444217.3699999992</v>
      </c>
      <c r="H22" s="1">
        <f t="shared" si="5"/>
        <v>1114636.6928399999</v>
      </c>
      <c r="I22" s="1">
        <f t="shared" si="6"/>
        <v>171839.82347949999</v>
      </c>
      <c r="J22" s="1">
        <f t="shared" si="7"/>
        <v>748495.42767679994</v>
      </c>
      <c r="K22" s="1">
        <f t="shared" si="8"/>
        <v>194301.44168369996</v>
      </c>
      <c r="M22" s="3"/>
      <c r="N22" s="3"/>
      <c r="O22" s="3"/>
      <c r="P22" s="16"/>
      <c r="Q22" s="16"/>
      <c r="R22" s="16"/>
      <c r="S22" s="2"/>
      <c r="T22" s="2"/>
      <c r="V22" s="3"/>
      <c r="W22" s="3"/>
      <c r="X22" s="3"/>
      <c r="Y22" s="16"/>
    </row>
    <row r="23" spans="1:27" ht="15.75" thickBot="1" x14ac:dyDescent="0.3">
      <c r="G23" s="6">
        <f>SUM(G18:G22)</f>
        <v>51918940.280000001</v>
      </c>
      <c r="H23" s="39">
        <f t="shared" ref="H23:J23" si="9">SUM(H18:H22)</f>
        <v>4306945.8893200001</v>
      </c>
      <c r="I23" s="8">
        <f t="shared" si="9"/>
        <v>1056550.4346979999</v>
      </c>
      <c r="J23" s="8">
        <f t="shared" si="9"/>
        <v>4602094.8664191999</v>
      </c>
      <c r="K23" s="8">
        <f>SUM(K18:K22)</f>
        <v>-1351699.4117972003</v>
      </c>
      <c r="M23" s="3"/>
      <c r="N23" s="3"/>
      <c r="O23" s="3"/>
      <c r="P23" s="10"/>
      <c r="Q23" s="10"/>
      <c r="R23" s="10"/>
      <c r="S23" s="10"/>
      <c r="T23" s="10"/>
      <c r="V23" s="3"/>
      <c r="W23" s="3"/>
      <c r="X23" s="3"/>
      <c r="Y23" s="10"/>
    </row>
    <row r="24" spans="1:27" ht="15.75" thickTop="1" x14ac:dyDescent="0.25">
      <c r="A24" s="3"/>
      <c r="B24" s="3"/>
      <c r="C24" s="3"/>
      <c r="D24" s="3"/>
      <c r="E24" s="3"/>
      <c r="M24" s="3"/>
      <c r="N24" s="3"/>
      <c r="O24" s="3"/>
      <c r="P24" s="3"/>
      <c r="Q24" s="3"/>
      <c r="R24" s="3"/>
      <c r="V24" s="3"/>
      <c r="W24" s="3"/>
      <c r="X24" s="3"/>
      <c r="Y24" s="3"/>
    </row>
    <row r="25" spans="1:27" ht="18.75" x14ac:dyDescent="0.3">
      <c r="A25" s="9" t="s">
        <v>25</v>
      </c>
      <c r="M25" s="3"/>
      <c r="N25" s="3"/>
      <c r="O25" s="3"/>
      <c r="P25" s="3"/>
      <c r="Q25" s="3"/>
      <c r="R25" s="3"/>
      <c r="V25" s="3"/>
      <c r="W25" s="3"/>
      <c r="X25" s="3"/>
      <c r="Y25" s="3"/>
    </row>
    <row r="26" spans="1:27" x14ac:dyDescent="0.25">
      <c r="A26" s="4" t="s">
        <v>42</v>
      </c>
      <c r="M26" s="3"/>
      <c r="N26" s="3"/>
      <c r="O26" s="3"/>
      <c r="P26" s="3"/>
      <c r="Q26" s="3"/>
      <c r="R26" s="3"/>
      <c r="V26" s="3"/>
      <c r="W26" s="3"/>
      <c r="X26" s="3"/>
      <c r="Y26" s="3"/>
    </row>
    <row r="27" spans="1:27" ht="45" x14ac:dyDescent="0.25">
      <c r="A27" s="40" t="s">
        <v>27</v>
      </c>
      <c r="B27" s="28" t="s">
        <v>7</v>
      </c>
      <c r="C27" s="29" t="s">
        <v>29</v>
      </c>
      <c r="D27" s="29" t="s">
        <v>26</v>
      </c>
      <c r="E27" s="29" t="s">
        <v>44</v>
      </c>
      <c r="F27" s="28" t="s">
        <v>5</v>
      </c>
      <c r="G27" s="28" t="s">
        <v>6</v>
      </c>
      <c r="H27" s="29" t="s">
        <v>16</v>
      </c>
      <c r="I27" s="29" t="s">
        <v>22</v>
      </c>
      <c r="J27" s="29" t="s">
        <v>23</v>
      </c>
      <c r="K27" s="29" t="s">
        <v>15</v>
      </c>
    </row>
    <row r="28" spans="1:27" x14ac:dyDescent="0.25">
      <c r="A28" s="30" t="s">
        <v>0</v>
      </c>
      <c r="B28" s="31">
        <f>+B7-B18</f>
        <v>0</v>
      </c>
      <c r="C28" s="32"/>
      <c r="D28" s="32">
        <f t="shared" ref="D28:F32" si="10">+D7-D18</f>
        <v>1.0360000000000008E-2</v>
      </c>
      <c r="E28" s="32">
        <f t="shared" si="10"/>
        <v>6.959999999999994E-3</v>
      </c>
      <c r="F28" s="33">
        <f>+F7-F18</f>
        <v>-6.959999999999994E-3</v>
      </c>
      <c r="G28" s="7">
        <f t="shared" ref="G28:G32" si="11">+G7-G18</f>
        <v>122355.47999999998</v>
      </c>
      <c r="H28" s="1"/>
      <c r="I28" s="1"/>
      <c r="J28" s="1"/>
      <c r="K28" s="1">
        <f>K18-K7</f>
        <v>29487.769458899944</v>
      </c>
      <c r="M28" s="2"/>
      <c r="N28" s="21"/>
    </row>
    <row r="29" spans="1:27" x14ac:dyDescent="0.25">
      <c r="A29" s="34" t="s">
        <v>1</v>
      </c>
      <c r="B29" s="19">
        <f>+B8-B19</f>
        <v>0</v>
      </c>
      <c r="C29" s="24"/>
      <c r="D29" s="24">
        <f t="shared" si="10"/>
        <v>1.0360000000000008E-2</v>
      </c>
      <c r="E29" s="24">
        <f t="shared" si="10"/>
        <v>6.959999999999994E-3</v>
      </c>
      <c r="F29" s="25">
        <f t="shared" si="10"/>
        <v>-6.959999999999994E-3</v>
      </c>
      <c r="G29" s="7">
        <f t="shared" si="11"/>
        <v>14571.939999999944</v>
      </c>
      <c r="H29" s="1"/>
      <c r="I29" s="1"/>
      <c r="J29" s="1"/>
      <c r="K29" s="1">
        <f t="shared" ref="K29:K32" si="12">K19-K8</f>
        <v>23081.865581099977</v>
      </c>
      <c r="M29" s="2"/>
      <c r="N29" s="21"/>
    </row>
    <row r="30" spans="1:27" x14ac:dyDescent="0.25">
      <c r="A30" s="34" t="s">
        <v>2</v>
      </c>
      <c r="B30" s="19">
        <f>+B9-B20</f>
        <v>0</v>
      </c>
      <c r="C30" s="24"/>
      <c r="D30" s="24">
        <f t="shared" si="10"/>
        <v>1.0360000000000008E-2</v>
      </c>
      <c r="E30" s="24">
        <f>+E9-E20</f>
        <v>6.8000000000000005E-3</v>
      </c>
      <c r="F30" s="25">
        <f t="shared" si="10"/>
        <v>-6.8000000000000005E-3</v>
      </c>
      <c r="G30" s="7">
        <f t="shared" si="11"/>
        <v>-1442499.0800000019</v>
      </c>
      <c r="H30" s="1"/>
      <c r="I30" s="1"/>
      <c r="J30" s="1"/>
      <c r="K30" s="1">
        <f t="shared" si="12"/>
        <v>119255.9615648</v>
      </c>
      <c r="M30" s="2"/>
      <c r="N30" s="21"/>
    </row>
    <row r="31" spans="1:27" x14ac:dyDescent="0.25">
      <c r="A31" s="34" t="s">
        <v>4</v>
      </c>
      <c r="B31" s="19">
        <f>+B10-B21</f>
        <v>0</v>
      </c>
      <c r="C31" s="24"/>
      <c r="D31" s="24">
        <f t="shared" si="10"/>
        <v>1.0360000000000008E-2</v>
      </c>
      <c r="E31" s="24">
        <f t="shared" si="10"/>
        <v>6.8000000000000005E-3</v>
      </c>
      <c r="F31" s="25">
        <f t="shared" si="10"/>
        <v>-6.8000000000000005E-3</v>
      </c>
      <c r="G31" s="7">
        <f t="shared" si="11"/>
        <v>112373.27000000048</v>
      </c>
      <c r="H31" s="1"/>
      <c r="I31" s="1"/>
      <c r="J31" s="1"/>
      <c r="K31" s="1">
        <f t="shared" si="12"/>
        <v>56293.969914300018</v>
      </c>
      <c r="M31" s="2"/>
      <c r="N31" s="21"/>
    </row>
    <row r="32" spans="1:27" x14ac:dyDescent="0.25">
      <c r="A32" s="35" t="s">
        <v>3</v>
      </c>
      <c r="B32" s="36">
        <f>+B11-B22</f>
        <v>0</v>
      </c>
      <c r="C32" s="37"/>
      <c r="D32" s="37">
        <f t="shared" si="10"/>
        <v>1.0360000000000008E-2</v>
      </c>
      <c r="E32" s="37">
        <f t="shared" si="10"/>
        <v>6.8000000000000005E-3</v>
      </c>
      <c r="F32" s="38">
        <f t="shared" si="10"/>
        <v>-6.8000000000000005E-3</v>
      </c>
      <c r="G32" s="7">
        <f t="shared" si="11"/>
        <v>280247.74000000022</v>
      </c>
      <c r="H32" s="1"/>
      <c r="I32" s="1"/>
      <c r="J32" s="1"/>
      <c r="K32" s="1">
        <f t="shared" si="12"/>
        <v>52150.16168369996</v>
      </c>
      <c r="M32" s="2"/>
      <c r="N32" s="21"/>
    </row>
    <row r="33" spans="7:11" ht="15.75" thickBot="1" x14ac:dyDescent="0.3">
      <c r="G33" s="6">
        <f>SUM(G28:G32)</f>
        <v>-912950.6500000013</v>
      </c>
      <c r="H33" s="8">
        <f t="shared" ref="H33:J33" si="13">SUM(H28:H32)</f>
        <v>0</v>
      </c>
      <c r="I33" s="8">
        <f t="shared" si="13"/>
        <v>0</v>
      </c>
      <c r="J33" s="8">
        <f t="shared" si="13"/>
        <v>0</v>
      </c>
      <c r="K33" s="8">
        <f>SUM(K28:K32)</f>
        <v>280269.72820279992</v>
      </c>
    </row>
    <row r="34" spans="7:11" ht="15.75" thickTop="1" x14ac:dyDescent="0.25"/>
    <row r="36" spans="7:11" x14ac:dyDescent="0.25">
      <c r="K36" s="2"/>
    </row>
  </sheetData>
  <pageMargins left="0.7" right="0.7" top="0.75" bottom="0.75" header="0.3" footer="0.3"/>
  <pageSetup paperSize="17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36"/>
  <sheetViews>
    <sheetView zoomScale="80" zoomScaleNormal="80" workbookViewId="0">
      <selection activeCell="H37" sqref="H37"/>
    </sheetView>
  </sheetViews>
  <sheetFormatPr defaultRowHeight="15" x14ac:dyDescent="0.25"/>
  <cols>
    <col min="1" max="1" width="43.5703125" customWidth="1"/>
    <col min="2" max="2" width="11.28515625" customWidth="1"/>
    <col min="3" max="3" width="15.7109375" customWidth="1"/>
    <col min="4" max="4" width="16.28515625" bestFit="1" customWidth="1"/>
    <col min="5" max="5" width="15" customWidth="1"/>
    <col min="6" max="6" width="12.7109375" customWidth="1"/>
    <col min="7" max="7" width="15.7109375" bestFit="1" customWidth="1"/>
    <col min="8" max="8" width="13.28515625" bestFit="1" customWidth="1"/>
    <col min="9" max="11" width="13.28515625" customWidth="1"/>
    <col min="12" max="12" width="6.28515625" customWidth="1"/>
    <col min="13" max="13" width="43.5703125" customWidth="1"/>
    <col min="14" max="14" width="11.28515625" customWidth="1"/>
    <col min="15" max="15" width="15.7109375" customWidth="1"/>
    <col min="16" max="20" width="14.85546875" customWidth="1"/>
    <col min="22" max="22" width="43.5703125" customWidth="1"/>
    <col min="23" max="23" width="11.28515625" customWidth="1"/>
    <col min="24" max="24" width="15.7109375" customWidth="1"/>
    <col min="25" max="29" width="14.85546875" customWidth="1"/>
    <col min="30" max="30" width="12.28515625" bestFit="1" customWidth="1"/>
  </cols>
  <sheetData>
    <row r="1" spans="1:32" ht="26.25" x14ac:dyDescent="0.4">
      <c r="A1" s="41" t="s">
        <v>28</v>
      </c>
    </row>
    <row r="3" spans="1:32" ht="18.75" x14ac:dyDescent="0.3">
      <c r="A3" s="9" t="s">
        <v>9</v>
      </c>
      <c r="M3" s="22"/>
      <c r="N3" s="3"/>
      <c r="O3" s="3"/>
      <c r="P3" s="3"/>
      <c r="Q3" s="3"/>
      <c r="R3" s="3"/>
      <c r="S3" s="3"/>
      <c r="T3" s="3"/>
      <c r="U3" s="3"/>
      <c r="V3" s="22"/>
      <c r="W3" s="3"/>
      <c r="X3" s="3"/>
      <c r="Y3" s="3"/>
      <c r="Z3" s="3"/>
      <c r="AA3" s="3"/>
      <c r="AB3" s="3"/>
      <c r="AC3" s="3"/>
      <c r="AD3" s="3"/>
      <c r="AE3" s="3"/>
      <c r="AF3" s="3"/>
    </row>
    <row r="4" spans="1:32" x14ac:dyDescent="0.25">
      <c r="A4" s="4"/>
      <c r="M4" s="12"/>
      <c r="N4" s="3"/>
      <c r="O4" s="3"/>
      <c r="P4" s="3"/>
      <c r="Q4" s="3"/>
      <c r="R4" s="3"/>
      <c r="S4" s="3"/>
      <c r="T4" s="3"/>
      <c r="U4" s="3"/>
      <c r="V4" s="12"/>
      <c r="W4" s="3"/>
      <c r="X4" s="3"/>
      <c r="Y4" s="3"/>
      <c r="Z4" s="3"/>
      <c r="AA4" s="3"/>
      <c r="AB4" s="3"/>
      <c r="AC4" s="3"/>
      <c r="AD4" s="3"/>
      <c r="AE4" s="3"/>
      <c r="AF4" s="3"/>
    </row>
    <row r="5" spans="1:32" x14ac:dyDescent="0.25">
      <c r="A5" s="4" t="s">
        <v>40</v>
      </c>
      <c r="M5" s="12"/>
      <c r="N5" s="3"/>
      <c r="O5" s="3"/>
      <c r="P5" s="3"/>
      <c r="Q5" s="3"/>
      <c r="R5" s="3"/>
      <c r="S5" s="3"/>
      <c r="T5" s="3"/>
      <c r="U5" s="3"/>
      <c r="V5" s="12"/>
      <c r="W5" s="3"/>
      <c r="X5" s="3"/>
      <c r="Y5" s="3"/>
      <c r="Z5" s="3"/>
      <c r="AA5" s="3"/>
      <c r="AB5" s="3"/>
      <c r="AC5" s="3"/>
      <c r="AD5" s="3"/>
      <c r="AE5" s="3"/>
      <c r="AF5" s="3"/>
    </row>
    <row r="6" spans="1:32" ht="45" x14ac:dyDescent="0.25">
      <c r="A6" s="27" t="s">
        <v>17</v>
      </c>
      <c r="B6" s="28" t="s">
        <v>7</v>
      </c>
      <c r="C6" s="29" t="s">
        <v>20</v>
      </c>
      <c r="D6" s="47" t="s">
        <v>43</v>
      </c>
      <c r="E6" s="29" t="s">
        <v>11</v>
      </c>
      <c r="F6" s="28" t="s">
        <v>5</v>
      </c>
      <c r="G6" s="29" t="s">
        <v>30</v>
      </c>
      <c r="H6" s="29" t="s">
        <v>8</v>
      </c>
      <c r="I6" s="29" t="s">
        <v>20</v>
      </c>
      <c r="J6" s="29" t="s">
        <v>18</v>
      </c>
      <c r="K6" s="29" t="s">
        <v>13</v>
      </c>
      <c r="M6" s="12"/>
      <c r="N6" s="17"/>
      <c r="O6" s="17"/>
      <c r="P6" s="17"/>
      <c r="Q6" s="23"/>
      <c r="R6" s="12"/>
      <c r="S6" s="17"/>
      <c r="T6" s="18"/>
      <c r="U6" s="3"/>
      <c r="V6" s="12"/>
      <c r="W6" s="17"/>
      <c r="X6" s="17"/>
      <c r="Y6" s="17"/>
      <c r="Z6" s="23"/>
      <c r="AA6" s="12"/>
      <c r="AB6" s="17"/>
      <c r="AC6" s="18"/>
      <c r="AD6" s="3"/>
      <c r="AE6" s="3"/>
      <c r="AF6" s="3"/>
    </row>
    <row r="7" spans="1:32" x14ac:dyDescent="0.25">
      <c r="A7" s="30" t="s">
        <v>0</v>
      </c>
      <c r="B7" s="32">
        <v>7.6999999999999999E-2</v>
      </c>
      <c r="C7" s="32">
        <v>2.4459999999999999E-2</v>
      </c>
      <c r="D7" s="32">
        <v>0.1197</v>
      </c>
      <c r="E7" s="32">
        <f>+C7+D7</f>
        <v>0.14416000000000001</v>
      </c>
      <c r="F7" s="33">
        <f>+B7-E7</f>
        <v>-6.7160000000000011E-2</v>
      </c>
      <c r="G7" s="7">
        <v>3624807</v>
      </c>
      <c r="H7" s="1"/>
      <c r="I7" s="1"/>
      <c r="J7" s="1"/>
      <c r="K7" s="1">
        <v>-61116.44</v>
      </c>
      <c r="M7" s="3"/>
      <c r="N7" s="19"/>
      <c r="O7" s="24"/>
      <c r="P7" s="24"/>
      <c r="Q7" s="24"/>
      <c r="R7" s="25"/>
      <c r="S7" s="20"/>
      <c r="T7" s="10"/>
      <c r="U7" s="3"/>
      <c r="V7" s="3"/>
      <c r="W7" s="24"/>
      <c r="X7" s="24"/>
      <c r="Y7" s="24"/>
      <c r="Z7" s="24"/>
      <c r="AA7" s="25"/>
      <c r="AB7" s="20"/>
      <c r="AC7" s="10"/>
      <c r="AD7" s="16"/>
      <c r="AE7" s="3"/>
      <c r="AF7" s="3"/>
    </row>
    <row r="8" spans="1:32" x14ac:dyDescent="0.25">
      <c r="A8" s="34" t="s">
        <v>1</v>
      </c>
      <c r="B8" s="24">
        <v>0.09</v>
      </c>
      <c r="C8" s="24">
        <v>2.4459999999999999E-2</v>
      </c>
      <c r="D8" s="24">
        <v>0.1197</v>
      </c>
      <c r="E8" s="24">
        <f t="shared" ref="E8:E11" si="0">+C8+D8</f>
        <v>0.14416000000000001</v>
      </c>
      <c r="F8" s="25">
        <f t="shared" ref="F8:F11" si="1">+B8-E8</f>
        <v>-5.4160000000000014E-2</v>
      </c>
      <c r="G8" s="7">
        <v>3057002.41</v>
      </c>
      <c r="H8" s="1"/>
      <c r="I8" s="1"/>
      <c r="J8" s="1"/>
      <c r="K8" s="1">
        <v>-12630.61</v>
      </c>
      <c r="M8" s="3"/>
      <c r="N8" s="19"/>
      <c r="O8" s="24"/>
      <c r="P8" s="24"/>
      <c r="Q8" s="24"/>
      <c r="R8" s="25"/>
      <c r="S8" s="20"/>
      <c r="T8" s="10"/>
      <c r="U8" s="3"/>
      <c r="V8" s="3"/>
      <c r="W8" s="24"/>
      <c r="X8" s="24"/>
      <c r="Y8" s="24"/>
      <c r="Z8" s="24"/>
      <c r="AA8" s="25"/>
      <c r="AB8" s="20"/>
      <c r="AC8" s="10"/>
      <c r="AD8" s="16"/>
      <c r="AE8" s="3"/>
      <c r="AF8" s="3"/>
    </row>
    <row r="9" spans="1:32" x14ac:dyDescent="0.25">
      <c r="A9" s="34" t="s">
        <v>2</v>
      </c>
      <c r="B9" s="24">
        <v>6.5000000000000002E-2</v>
      </c>
      <c r="C9" s="24">
        <v>2.2069999999999999E-2</v>
      </c>
      <c r="D9" s="24">
        <v>0.1197</v>
      </c>
      <c r="E9" s="24">
        <f t="shared" si="0"/>
        <v>0.14177000000000001</v>
      </c>
      <c r="F9" s="25">
        <f t="shared" si="1"/>
        <v>-7.6770000000000005E-2</v>
      </c>
      <c r="G9" s="7">
        <v>27948372.969999999</v>
      </c>
      <c r="H9" s="1"/>
      <c r="I9" s="1"/>
      <c r="J9" s="1"/>
      <c r="K9" s="1">
        <v>-750991.4</v>
      </c>
      <c r="M9" s="3"/>
      <c r="N9" s="19"/>
      <c r="O9" s="24"/>
      <c r="P9" s="24"/>
      <c r="Q9" s="24"/>
      <c r="R9" s="25"/>
      <c r="S9" s="20"/>
      <c r="T9" s="10"/>
      <c r="U9" s="3"/>
      <c r="V9" s="3"/>
      <c r="W9" s="24"/>
      <c r="X9" s="24"/>
      <c r="Y9" s="24"/>
      <c r="Z9" s="24"/>
      <c r="AA9" s="25"/>
      <c r="AB9" s="20"/>
      <c r="AC9" s="10"/>
      <c r="AD9" s="16"/>
      <c r="AE9" s="3"/>
      <c r="AF9" s="3"/>
    </row>
    <row r="10" spans="1:32" x14ac:dyDescent="0.25">
      <c r="A10" s="34" t="s">
        <v>4</v>
      </c>
      <c r="B10" s="24">
        <v>9.5000000000000001E-2</v>
      </c>
      <c r="C10" s="24">
        <v>2.2069999999999999E-2</v>
      </c>
      <c r="D10" s="24">
        <v>0.1197</v>
      </c>
      <c r="E10" s="24">
        <f t="shared" si="0"/>
        <v>0.14177000000000001</v>
      </c>
      <c r="F10" s="25">
        <f t="shared" si="1"/>
        <v>-4.6770000000000006E-2</v>
      </c>
      <c r="G10" s="7">
        <v>8145684.2999999998</v>
      </c>
      <c r="H10" s="1"/>
      <c r="I10" s="1"/>
      <c r="J10" s="1"/>
      <c r="K10" s="1">
        <v>25609.200000000001</v>
      </c>
      <c r="M10" s="3"/>
      <c r="N10" s="19"/>
      <c r="O10" s="24"/>
      <c r="P10" s="24"/>
      <c r="Q10" s="24"/>
      <c r="R10" s="25"/>
      <c r="S10" s="20"/>
      <c r="T10" s="10"/>
      <c r="U10" s="3"/>
      <c r="V10" s="3"/>
      <c r="W10" s="24"/>
      <c r="X10" s="24"/>
      <c r="Y10" s="24"/>
      <c r="Z10" s="24"/>
      <c r="AA10" s="25"/>
      <c r="AB10" s="20"/>
      <c r="AC10" s="10"/>
      <c r="AD10" s="16"/>
      <c r="AE10" s="3"/>
      <c r="AF10" s="3"/>
    </row>
    <row r="11" spans="1:32" x14ac:dyDescent="0.25">
      <c r="A11" s="35" t="s">
        <v>3</v>
      </c>
      <c r="B11" s="37">
        <v>0.13200000000000001</v>
      </c>
      <c r="C11" s="37">
        <v>2.2069999999999999E-2</v>
      </c>
      <c r="D11" s="37">
        <v>0.1197</v>
      </c>
      <c r="E11" s="37">
        <f t="shared" si="0"/>
        <v>0.14177000000000001</v>
      </c>
      <c r="F11" s="38">
        <f t="shared" si="1"/>
        <v>-9.7700000000000009E-3</v>
      </c>
      <c r="G11" s="7">
        <v>8508775.0199999996</v>
      </c>
      <c r="H11" s="1"/>
      <c r="I11" s="1"/>
      <c r="J11" s="1"/>
      <c r="K11" s="1">
        <v>341627.61</v>
      </c>
      <c r="M11" s="3"/>
      <c r="N11" s="19"/>
      <c r="O11" s="24"/>
      <c r="P11" s="24"/>
      <c r="Q11" s="24"/>
      <c r="R11" s="25"/>
      <c r="S11" s="20"/>
      <c r="T11" s="10"/>
      <c r="U11" s="3"/>
      <c r="V11" s="3"/>
      <c r="W11" s="24"/>
      <c r="X11" s="24"/>
      <c r="Y11" s="24"/>
      <c r="Z11" s="24"/>
      <c r="AA11" s="25"/>
      <c r="AB11" s="20"/>
      <c r="AC11" s="10"/>
      <c r="AD11" s="16"/>
      <c r="AE11" s="3"/>
      <c r="AF11" s="3"/>
    </row>
    <row r="12" spans="1:32" ht="15.75" thickBot="1" x14ac:dyDescent="0.3">
      <c r="G12" s="6">
        <f>SUM(G7:G11)</f>
        <v>51284641.699999988</v>
      </c>
      <c r="H12" s="8">
        <f t="shared" ref="H12:J12" si="2">SUM(H7:H11)</f>
        <v>0</v>
      </c>
      <c r="I12" s="8">
        <f t="shared" si="2"/>
        <v>0</v>
      </c>
      <c r="J12" s="8">
        <f t="shared" si="2"/>
        <v>0</v>
      </c>
      <c r="K12" s="39">
        <f>SUM(K7:K11)</f>
        <v>-457501.64000000013</v>
      </c>
      <c r="M12" s="3"/>
      <c r="N12" s="3"/>
      <c r="O12" s="3"/>
      <c r="P12" s="3"/>
      <c r="Q12" s="10"/>
      <c r="R12" s="10"/>
      <c r="S12" s="15"/>
      <c r="T12" s="10"/>
      <c r="U12" s="3"/>
      <c r="V12" s="3"/>
      <c r="W12" s="3"/>
      <c r="X12" s="3"/>
      <c r="Y12" s="3"/>
      <c r="Z12" s="10"/>
      <c r="AA12" s="10"/>
      <c r="AB12" s="15"/>
      <c r="AC12" s="10"/>
      <c r="AD12" s="16"/>
      <c r="AE12" s="3"/>
      <c r="AF12" s="3"/>
    </row>
    <row r="13" spans="1:32" ht="15.75" thickTop="1" x14ac:dyDescent="0.25">
      <c r="I13" s="2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</row>
    <row r="14" spans="1:32" ht="18.75" x14ac:dyDescent="0.3">
      <c r="A14" s="9" t="s">
        <v>24</v>
      </c>
      <c r="M14" s="12"/>
      <c r="N14" s="3"/>
      <c r="O14" s="3"/>
      <c r="P14" s="3"/>
      <c r="Q14" s="3"/>
      <c r="R14" s="3"/>
      <c r="S14" s="3"/>
      <c r="T14" s="3"/>
      <c r="U14" s="3"/>
      <c r="V14" s="12"/>
      <c r="W14" s="3"/>
      <c r="X14" s="3"/>
      <c r="Y14" s="3"/>
      <c r="Z14" s="3"/>
      <c r="AA14" s="26"/>
      <c r="AB14" s="3"/>
      <c r="AC14" s="3"/>
      <c r="AD14" s="3"/>
      <c r="AE14" s="3"/>
      <c r="AF14" s="3"/>
    </row>
    <row r="15" spans="1:32" x14ac:dyDescent="0.25">
      <c r="A15" s="4"/>
      <c r="M15" s="12"/>
      <c r="N15" s="13"/>
      <c r="O15" s="13"/>
      <c r="P15" s="13"/>
      <c r="Q15" s="13"/>
      <c r="R15" s="13"/>
      <c r="S15" s="5"/>
      <c r="T15" s="5"/>
      <c r="V15" s="12"/>
      <c r="W15" s="13"/>
      <c r="X15" s="13"/>
      <c r="Y15" s="13"/>
      <c r="AA15" s="11"/>
    </row>
    <row r="16" spans="1:32" x14ac:dyDescent="0.25">
      <c r="A16" s="4" t="s">
        <v>41</v>
      </c>
      <c r="M16" s="3"/>
      <c r="N16" s="14"/>
      <c r="O16" s="15"/>
      <c r="P16" s="10"/>
      <c r="Q16" s="10"/>
      <c r="R16" s="10"/>
      <c r="S16" s="1"/>
      <c r="T16" s="1"/>
      <c r="V16" s="3"/>
      <c r="W16" s="14"/>
      <c r="X16" s="15"/>
      <c r="Y16" s="10"/>
      <c r="AA16" s="11"/>
    </row>
    <row r="17" spans="1:27" ht="30" x14ac:dyDescent="0.25">
      <c r="A17" s="27" t="s">
        <v>17</v>
      </c>
      <c r="B17" s="28" t="s">
        <v>7</v>
      </c>
      <c r="C17" s="29" t="s">
        <v>21</v>
      </c>
      <c r="D17" s="28" t="s">
        <v>12</v>
      </c>
      <c r="E17" s="29" t="s">
        <v>11</v>
      </c>
      <c r="F17" s="28" t="s">
        <v>5</v>
      </c>
      <c r="G17" s="29" t="s">
        <v>31</v>
      </c>
      <c r="H17" s="29" t="s">
        <v>10</v>
      </c>
      <c r="I17" s="29" t="s">
        <v>21</v>
      </c>
      <c r="J17" s="29" t="s">
        <v>19</v>
      </c>
      <c r="K17" s="29" t="s">
        <v>14</v>
      </c>
      <c r="M17" s="3"/>
      <c r="N17" s="14"/>
      <c r="O17" s="15"/>
      <c r="P17" s="10"/>
      <c r="Q17" s="10"/>
      <c r="R17" s="10"/>
      <c r="S17" s="1"/>
      <c r="T17" s="1"/>
      <c r="V17" s="3"/>
      <c r="W17" s="14"/>
      <c r="X17" s="15"/>
      <c r="Y17" s="10"/>
      <c r="AA17" s="11"/>
    </row>
    <row r="18" spans="1:27" x14ac:dyDescent="0.25">
      <c r="A18" s="30" t="s">
        <v>0</v>
      </c>
      <c r="B18" s="32">
        <v>7.6999999999999999E-2</v>
      </c>
      <c r="C18" s="32">
        <v>7.9500000000000005E-3</v>
      </c>
      <c r="D18" s="32">
        <v>0.12562999999999999</v>
      </c>
      <c r="E18" s="32">
        <f>+C18+D18</f>
        <v>0.13358</v>
      </c>
      <c r="F18" s="33">
        <f>+B18-E18</f>
        <v>-5.6580000000000005E-2</v>
      </c>
      <c r="G18" s="7">
        <v>3770284.33</v>
      </c>
      <c r="H18" s="1">
        <f>+G18*B18</f>
        <v>290311.89341000002</v>
      </c>
      <c r="I18" s="1">
        <f>+G18*C18</f>
        <v>29973.760423500004</v>
      </c>
      <c r="J18" s="1">
        <f>+G18*D18</f>
        <v>473660.82037789997</v>
      </c>
      <c r="K18" s="1">
        <f>+H18-I18-J18</f>
        <v>-213322.68739139996</v>
      </c>
      <c r="M18" s="3"/>
      <c r="N18" s="3"/>
      <c r="O18" s="3"/>
      <c r="P18" s="10"/>
      <c r="Q18" s="10"/>
      <c r="R18" s="10"/>
      <c r="S18" s="10"/>
      <c r="T18" s="10"/>
      <c r="V18" s="3"/>
      <c r="W18" s="3"/>
      <c r="X18" s="3"/>
      <c r="Y18" s="10"/>
      <c r="AA18" s="11"/>
    </row>
    <row r="19" spans="1:27" x14ac:dyDescent="0.25">
      <c r="A19" s="34" t="s">
        <v>1</v>
      </c>
      <c r="B19" s="24">
        <v>0.09</v>
      </c>
      <c r="C19" s="24">
        <v>7.9500000000000005E-3</v>
      </c>
      <c r="D19" s="24">
        <v>0.12562999999999999</v>
      </c>
      <c r="E19" s="24">
        <f t="shared" ref="E19:E22" si="3">+C19+D19</f>
        <v>0.13358</v>
      </c>
      <c r="F19" s="25">
        <f t="shared" ref="F19:F22" si="4">+B19-E19</f>
        <v>-4.3580000000000008E-2</v>
      </c>
      <c r="G19" s="7">
        <v>3252865.71</v>
      </c>
      <c r="H19" s="1">
        <f t="shared" ref="H19:H22" si="5">+G19*B19</f>
        <v>292757.91389999999</v>
      </c>
      <c r="I19" s="1">
        <f t="shared" ref="I19:I22" si="6">+G19*C19</f>
        <v>25860.282394500002</v>
      </c>
      <c r="J19" s="1">
        <f t="shared" ref="J19:J22" si="7">+G19*D19</f>
        <v>408657.51914729999</v>
      </c>
      <c r="K19" s="1">
        <f t="shared" ref="K19:K22" si="8">+H19-I19-J19</f>
        <v>-141759.88764179999</v>
      </c>
      <c r="M19" s="3"/>
      <c r="N19" s="3"/>
      <c r="O19" s="3"/>
      <c r="P19" s="3"/>
      <c r="Q19" s="3"/>
      <c r="R19" s="3"/>
      <c r="V19" s="3"/>
      <c r="W19" s="3"/>
      <c r="X19" s="3"/>
      <c r="Y19" s="3"/>
      <c r="AA19" s="11"/>
    </row>
    <row r="20" spans="1:27" x14ac:dyDescent="0.25">
      <c r="A20" s="34" t="s">
        <v>2</v>
      </c>
      <c r="B20" s="24">
        <v>6.5000000000000002E-2</v>
      </c>
      <c r="C20" s="24">
        <v>7.9500000000000005E-3</v>
      </c>
      <c r="D20" s="24">
        <v>0.12562999999999999</v>
      </c>
      <c r="E20" s="24">
        <f t="shared" si="3"/>
        <v>0.13358</v>
      </c>
      <c r="F20" s="25">
        <f t="shared" si="4"/>
        <v>-6.8580000000000002E-2</v>
      </c>
      <c r="G20" s="7">
        <v>26691640.699999999</v>
      </c>
      <c r="H20" s="1">
        <f t="shared" si="5"/>
        <v>1734956.6455000001</v>
      </c>
      <c r="I20" s="1">
        <f t="shared" si="6"/>
        <v>212198.543565</v>
      </c>
      <c r="J20" s="1">
        <f t="shared" si="7"/>
        <v>3353270.8211409999</v>
      </c>
      <c r="K20" s="1">
        <f t="shared" si="8"/>
        <v>-1830512.7192059997</v>
      </c>
      <c r="M20" s="12"/>
      <c r="N20" s="3"/>
      <c r="O20" s="3"/>
      <c r="P20" s="3"/>
      <c r="Q20" s="3"/>
      <c r="R20" s="3"/>
      <c r="V20" s="12"/>
      <c r="W20" s="3"/>
      <c r="X20" s="3"/>
      <c r="Y20" s="3"/>
    </row>
    <row r="21" spans="1:27" x14ac:dyDescent="0.25">
      <c r="A21" s="34" t="s">
        <v>4</v>
      </c>
      <c r="B21" s="24">
        <v>9.5000000000000001E-2</v>
      </c>
      <c r="C21" s="24">
        <v>7.9500000000000005E-3</v>
      </c>
      <c r="D21" s="24">
        <v>0.12562999999999999</v>
      </c>
      <c r="E21" s="24">
        <f t="shared" si="3"/>
        <v>0.13358</v>
      </c>
      <c r="F21" s="25">
        <f t="shared" si="4"/>
        <v>-3.8580000000000003E-2</v>
      </c>
      <c r="G21" s="7">
        <v>7729488.9500000002</v>
      </c>
      <c r="H21" s="1">
        <f t="shared" si="5"/>
        <v>734301.45024999999</v>
      </c>
      <c r="I21" s="1">
        <f t="shared" si="6"/>
        <v>61449.437152500002</v>
      </c>
      <c r="J21" s="1">
        <f t="shared" si="7"/>
        <v>971055.69678849995</v>
      </c>
      <c r="K21" s="1">
        <f t="shared" si="8"/>
        <v>-298203.68369099998</v>
      </c>
      <c r="M21" s="3"/>
      <c r="N21" s="3"/>
      <c r="O21" s="3"/>
      <c r="P21" s="16"/>
      <c r="Q21" s="16"/>
      <c r="R21" s="16"/>
      <c r="S21" s="2"/>
      <c r="T21" s="2"/>
      <c r="V21" s="3"/>
      <c r="W21" s="3"/>
      <c r="X21" s="3"/>
      <c r="Y21" s="16"/>
    </row>
    <row r="22" spans="1:27" x14ac:dyDescent="0.25">
      <c r="A22" s="35" t="s">
        <v>3</v>
      </c>
      <c r="B22" s="37">
        <v>0.13200000000000001</v>
      </c>
      <c r="C22" s="37">
        <v>7.9500000000000005E-3</v>
      </c>
      <c r="D22" s="37">
        <v>0.12562999999999999</v>
      </c>
      <c r="E22" s="37">
        <f t="shared" si="3"/>
        <v>0.13358</v>
      </c>
      <c r="F22" s="38">
        <f t="shared" si="4"/>
        <v>-1.5799999999999981E-3</v>
      </c>
      <c r="G22" s="7">
        <v>7335312.4199999999</v>
      </c>
      <c r="H22" s="1">
        <f t="shared" si="5"/>
        <v>968261.23944000003</v>
      </c>
      <c r="I22" s="1">
        <f t="shared" si="6"/>
        <v>58315.733739000003</v>
      </c>
      <c r="J22" s="1">
        <f t="shared" si="7"/>
        <v>921535.29932459991</v>
      </c>
      <c r="K22" s="1">
        <f t="shared" si="8"/>
        <v>-11589.793623599922</v>
      </c>
      <c r="M22" s="3"/>
      <c r="N22" s="3"/>
      <c r="O22" s="3"/>
      <c r="P22" s="16"/>
      <c r="Q22" s="16"/>
      <c r="R22" s="16"/>
      <c r="S22" s="2"/>
      <c r="T22" s="2"/>
      <c r="V22" s="3"/>
      <c r="W22" s="3"/>
      <c r="X22" s="3"/>
      <c r="Y22" s="16"/>
    </row>
    <row r="23" spans="1:27" ht="15.75" thickBot="1" x14ac:dyDescent="0.3">
      <c r="G23" s="6">
        <f>SUM(G18:G22)</f>
        <v>48779592.110000007</v>
      </c>
      <c r="H23" s="39">
        <f t="shared" ref="H23:J23" si="9">SUM(H18:H22)</f>
        <v>4020589.1425000005</v>
      </c>
      <c r="I23" s="8">
        <f t="shared" si="9"/>
        <v>387797.75727450004</v>
      </c>
      <c r="J23" s="8">
        <f t="shared" si="9"/>
        <v>6128180.1567792995</v>
      </c>
      <c r="K23" s="8">
        <f>SUM(K18:K22)</f>
        <v>-2495388.7715537995</v>
      </c>
      <c r="M23" s="3"/>
      <c r="N23" s="3"/>
      <c r="O23" s="3"/>
      <c r="P23" s="10"/>
      <c r="Q23" s="10"/>
      <c r="R23" s="10"/>
      <c r="S23" s="10"/>
      <c r="T23" s="10"/>
      <c r="V23" s="3"/>
      <c r="W23" s="3"/>
      <c r="X23" s="3"/>
      <c r="Y23" s="10"/>
    </row>
    <row r="24" spans="1:27" ht="15.75" thickTop="1" x14ac:dyDescent="0.25">
      <c r="A24" s="3"/>
      <c r="B24" s="3"/>
      <c r="C24" s="3"/>
      <c r="D24" s="3"/>
      <c r="E24" s="3"/>
      <c r="M24" s="3"/>
      <c r="N24" s="3"/>
      <c r="O24" s="3"/>
      <c r="P24" s="3"/>
      <c r="Q24" s="3"/>
      <c r="R24" s="3"/>
      <c r="V24" s="3"/>
      <c r="W24" s="3"/>
      <c r="X24" s="3"/>
      <c r="Y24" s="3"/>
    </row>
    <row r="25" spans="1:27" ht="18.75" x14ac:dyDescent="0.3">
      <c r="A25" s="9" t="s">
        <v>25</v>
      </c>
      <c r="M25" s="3"/>
      <c r="N25" s="3"/>
      <c r="O25" s="3"/>
      <c r="P25" s="3"/>
      <c r="Q25" s="3"/>
      <c r="R25" s="3"/>
      <c r="V25" s="3"/>
      <c r="W25" s="3"/>
      <c r="X25" s="3"/>
      <c r="Y25" s="3"/>
    </row>
    <row r="26" spans="1:27" x14ac:dyDescent="0.25">
      <c r="A26" s="4" t="s">
        <v>42</v>
      </c>
      <c r="M26" s="3"/>
      <c r="N26" s="3"/>
      <c r="O26" s="3"/>
      <c r="P26" s="3"/>
      <c r="Q26" s="3"/>
      <c r="R26" s="3"/>
      <c r="V26" s="3"/>
      <c r="W26" s="3"/>
      <c r="X26" s="3"/>
      <c r="Y26" s="3"/>
    </row>
    <row r="27" spans="1:27" ht="45" x14ac:dyDescent="0.25">
      <c r="A27" s="40" t="s">
        <v>27</v>
      </c>
      <c r="B27" s="28" t="s">
        <v>7</v>
      </c>
      <c r="C27" s="29" t="s">
        <v>29</v>
      </c>
      <c r="D27" s="29" t="s">
        <v>26</v>
      </c>
      <c r="E27" s="29" t="s">
        <v>44</v>
      </c>
      <c r="F27" s="28" t="s">
        <v>5</v>
      </c>
      <c r="G27" s="28" t="s">
        <v>6</v>
      </c>
      <c r="H27" s="29" t="s">
        <v>16</v>
      </c>
      <c r="I27" s="29" t="s">
        <v>22</v>
      </c>
      <c r="J27" s="29" t="s">
        <v>23</v>
      </c>
      <c r="K27" s="29" t="s">
        <v>15</v>
      </c>
    </row>
    <row r="28" spans="1:27" x14ac:dyDescent="0.25">
      <c r="A28" s="30" t="s">
        <v>0</v>
      </c>
      <c r="B28" s="31">
        <f>+B7-B18</f>
        <v>0</v>
      </c>
      <c r="C28" s="32"/>
      <c r="D28" s="32">
        <f t="shared" ref="D28:F32" si="10">+D7-D18</f>
        <v>-5.9299999999999908E-3</v>
      </c>
      <c r="E28" s="32">
        <f t="shared" si="10"/>
        <v>1.0580000000000006E-2</v>
      </c>
      <c r="F28" s="33">
        <f>+F7-F18</f>
        <v>-1.0580000000000006E-2</v>
      </c>
      <c r="G28" s="7">
        <f t="shared" ref="G28:G32" si="11">+G7-G18</f>
        <v>-145477.33000000007</v>
      </c>
      <c r="H28" s="1"/>
      <c r="I28" s="1"/>
      <c r="J28" s="1"/>
      <c r="K28" s="1">
        <f>K18-K7</f>
        <v>-152206.24739139996</v>
      </c>
      <c r="M28" s="2"/>
      <c r="N28" s="21"/>
    </row>
    <row r="29" spans="1:27" x14ac:dyDescent="0.25">
      <c r="A29" s="34" t="s">
        <v>1</v>
      </c>
      <c r="B29" s="19">
        <f>+B8-B19</f>
        <v>0</v>
      </c>
      <c r="C29" s="24"/>
      <c r="D29" s="24">
        <f t="shared" si="10"/>
        <v>-5.9299999999999908E-3</v>
      </c>
      <c r="E29" s="24">
        <f t="shared" si="10"/>
        <v>1.0580000000000006E-2</v>
      </c>
      <c r="F29" s="25">
        <f t="shared" si="10"/>
        <v>-1.0580000000000006E-2</v>
      </c>
      <c r="G29" s="7">
        <f t="shared" si="11"/>
        <v>-195863.29999999981</v>
      </c>
      <c r="H29" s="1"/>
      <c r="I29" s="1"/>
      <c r="J29" s="1"/>
      <c r="K29" s="1">
        <f t="shared" ref="K29:K32" si="12">K19-K8</f>
        <v>-129129.27764179998</v>
      </c>
      <c r="M29" s="2"/>
      <c r="N29" s="21"/>
    </row>
    <row r="30" spans="1:27" x14ac:dyDescent="0.25">
      <c r="A30" s="34" t="s">
        <v>2</v>
      </c>
      <c r="B30" s="19">
        <f>+B9-B20</f>
        <v>0</v>
      </c>
      <c r="C30" s="24"/>
      <c r="D30" s="24">
        <f t="shared" si="10"/>
        <v>-5.9299999999999908E-3</v>
      </c>
      <c r="E30" s="24">
        <f>+E9-E20</f>
        <v>8.1900000000000028E-3</v>
      </c>
      <c r="F30" s="25">
        <f t="shared" si="10"/>
        <v>-8.1900000000000028E-3</v>
      </c>
      <c r="G30" s="7">
        <f t="shared" si="11"/>
        <v>1256732.2699999996</v>
      </c>
      <c r="H30" s="1"/>
      <c r="I30" s="1"/>
      <c r="J30" s="1"/>
      <c r="K30" s="1">
        <f t="shared" si="12"/>
        <v>-1079521.3192059998</v>
      </c>
      <c r="M30" s="2"/>
      <c r="N30" s="21"/>
    </row>
    <row r="31" spans="1:27" x14ac:dyDescent="0.25">
      <c r="A31" s="34" t="s">
        <v>4</v>
      </c>
      <c r="B31" s="19">
        <f>+B10-B21</f>
        <v>0</v>
      </c>
      <c r="C31" s="24"/>
      <c r="D31" s="24">
        <f t="shared" si="10"/>
        <v>-5.9299999999999908E-3</v>
      </c>
      <c r="E31" s="24">
        <f t="shared" si="10"/>
        <v>8.1900000000000028E-3</v>
      </c>
      <c r="F31" s="25">
        <f t="shared" si="10"/>
        <v>-8.1900000000000028E-3</v>
      </c>
      <c r="G31" s="7">
        <f t="shared" si="11"/>
        <v>416195.34999999963</v>
      </c>
      <c r="H31" s="1"/>
      <c r="I31" s="1"/>
      <c r="J31" s="1"/>
      <c r="K31" s="1">
        <f t="shared" si="12"/>
        <v>-323812.883691</v>
      </c>
      <c r="M31" s="2"/>
      <c r="N31" s="21"/>
    </row>
    <row r="32" spans="1:27" x14ac:dyDescent="0.25">
      <c r="A32" s="35" t="s">
        <v>3</v>
      </c>
      <c r="B32" s="36">
        <f>+B11-B22</f>
        <v>0</v>
      </c>
      <c r="C32" s="37"/>
      <c r="D32" s="37">
        <f t="shared" si="10"/>
        <v>-5.9299999999999908E-3</v>
      </c>
      <c r="E32" s="37">
        <f t="shared" si="10"/>
        <v>8.1900000000000028E-3</v>
      </c>
      <c r="F32" s="38">
        <f t="shared" si="10"/>
        <v>-8.1900000000000028E-3</v>
      </c>
      <c r="G32" s="7">
        <f t="shared" si="11"/>
        <v>1173462.5999999996</v>
      </c>
      <c r="H32" s="1"/>
      <c r="I32" s="1"/>
      <c r="J32" s="1"/>
      <c r="K32" s="1">
        <f t="shared" si="12"/>
        <v>-353217.40362359991</v>
      </c>
      <c r="M32" s="2"/>
      <c r="N32" s="21"/>
    </row>
    <row r="33" spans="7:11" ht="15.75" thickBot="1" x14ac:dyDescent="0.3">
      <c r="G33" s="6">
        <f>SUM(G28:G32)</f>
        <v>2505049.5899999989</v>
      </c>
      <c r="H33" s="8">
        <f t="shared" ref="H33:J33" si="13">SUM(H28:H32)</f>
        <v>0</v>
      </c>
      <c r="I33" s="8">
        <f t="shared" si="13"/>
        <v>0</v>
      </c>
      <c r="J33" s="8">
        <f t="shared" si="13"/>
        <v>0</v>
      </c>
      <c r="K33" s="8">
        <f>SUM(K28:K32)</f>
        <v>-2037887.1315537998</v>
      </c>
    </row>
    <row r="34" spans="7:11" ht="15.75" thickTop="1" x14ac:dyDescent="0.25"/>
    <row r="36" spans="7:11" x14ac:dyDescent="0.25">
      <c r="K36" s="2"/>
    </row>
  </sheetData>
  <pageMargins left="0.7" right="0.7" top="0.75" bottom="0.75" header="0.3" footer="0.3"/>
  <pageSetup paperSize="1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36"/>
  <sheetViews>
    <sheetView zoomScale="80" zoomScaleNormal="80" workbookViewId="0">
      <selection activeCell="K20" sqref="K20"/>
    </sheetView>
  </sheetViews>
  <sheetFormatPr defaultRowHeight="15" x14ac:dyDescent="0.25"/>
  <cols>
    <col min="1" max="1" width="43.5703125" customWidth="1"/>
    <col min="2" max="2" width="11.28515625" customWidth="1"/>
    <col min="3" max="3" width="15.7109375" customWidth="1"/>
    <col min="4" max="4" width="16.28515625" bestFit="1" customWidth="1"/>
    <col min="5" max="5" width="15" customWidth="1"/>
    <col min="6" max="6" width="12.7109375" customWidth="1"/>
    <col min="7" max="7" width="15.7109375" bestFit="1" customWidth="1"/>
    <col min="8" max="8" width="13.28515625" bestFit="1" customWidth="1"/>
    <col min="9" max="11" width="13.28515625" customWidth="1"/>
    <col min="12" max="12" width="6.28515625" customWidth="1"/>
    <col min="13" max="13" width="43.5703125" customWidth="1"/>
    <col min="14" max="14" width="11.28515625" customWidth="1"/>
    <col min="15" max="15" width="15.7109375" customWidth="1"/>
    <col min="16" max="20" width="14.85546875" customWidth="1"/>
    <col min="22" max="22" width="43.5703125" customWidth="1"/>
    <col min="23" max="23" width="11.28515625" customWidth="1"/>
    <col min="24" max="24" width="15.7109375" customWidth="1"/>
    <col min="25" max="29" width="14.85546875" customWidth="1"/>
    <col min="30" max="30" width="12.28515625" bestFit="1" customWidth="1"/>
  </cols>
  <sheetData>
    <row r="1" spans="1:32" ht="26.25" x14ac:dyDescent="0.4">
      <c r="A1" s="41" t="s">
        <v>28</v>
      </c>
    </row>
    <row r="3" spans="1:32" ht="18.75" x14ac:dyDescent="0.3">
      <c r="A3" s="9" t="s">
        <v>9</v>
      </c>
      <c r="M3" s="22"/>
      <c r="N3" s="3"/>
      <c r="O3" s="3"/>
      <c r="P3" s="3"/>
      <c r="Q3" s="3"/>
      <c r="R3" s="3"/>
      <c r="S3" s="3"/>
      <c r="T3" s="3"/>
      <c r="U3" s="3"/>
      <c r="V3" s="22"/>
      <c r="W3" s="3"/>
      <c r="X3" s="3"/>
      <c r="Y3" s="3"/>
      <c r="Z3" s="3"/>
      <c r="AA3" s="3"/>
      <c r="AB3" s="3"/>
      <c r="AC3" s="3"/>
      <c r="AD3" s="3"/>
      <c r="AE3" s="3"/>
      <c r="AF3" s="3"/>
    </row>
    <row r="4" spans="1:32" x14ac:dyDescent="0.25">
      <c r="A4" s="4"/>
      <c r="M4" s="12"/>
      <c r="N4" s="3"/>
      <c r="O4" s="3"/>
      <c r="P4" s="3"/>
      <c r="Q4" s="3"/>
      <c r="R4" s="3"/>
      <c r="S4" s="3"/>
      <c r="T4" s="3"/>
      <c r="U4" s="3"/>
      <c r="V4" s="12"/>
      <c r="W4" s="3"/>
      <c r="X4" s="3"/>
      <c r="Y4" s="3"/>
      <c r="Z4" s="3"/>
      <c r="AA4" s="3"/>
      <c r="AB4" s="3"/>
      <c r="AC4" s="3"/>
      <c r="AD4" s="3"/>
      <c r="AE4" s="3"/>
      <c r="AF4" s="3"/>
    </row>
    <row r="5" spans="1:32" x14ac:dyDescent="0.25">
      <c r="A5" s="4" t="s">
        <v>40</v>
      </c>
      <c r="M5" s="12"/>
      <c r="N5" s="3"/>
      <c r="O5" s="3"/>
      <c r="P5" s="3"/>
      <c r="Q5" s="3"/>
      <c r="R5" s="3"/>
      <c r="S5" s="3"/>
      <c r="T5" s="3"/>
      <c r="U5" s="3"/>
      <c r="V5" s="12"/>
      <c r="W5" s="3"/>
      <c r="X5" s="3"/>
      <c r="Y5" s="3"/>
      <c r="Z5" s="3"/>
      <c r="AA5" s="3"/>
      <c r="AB5" s="3"/>
      <c r="AC5" s="3"/>
      <c r="AD5" s="3"/>
      <c r="AE5" s="3"/>
      <c r="AF5" s="3"/>
    </row>
    <row r="6" spans="1:32" ht="45" x14ac:dyDescent="0.25">
      <c r="A6" s="27" t="s">
        <v>17</v>
      </c>
      <c r="B6" s="28" t="s">
        <v>7</v>
      </c>
      <c r="C6" s="29" t="s">
        <v>20</v>
      </c>
      <c r="D6" s="47" t="s">
        <v>43</v>
      </c>
      <c r="E6" s="29" t="s">
        <v>11</v>
      </c>
      <c r="F6" s="28" t="s">
        <v>5</v>
      </c>
      <c r="G6" s="29" t="s">
        <v>30</v>
      </c>
      <c r="H6" s="29" t="s">
        <v>8</v>
      </c>
      <c r="I6" s="29" t="s">
        <v>20</v>
      </c>
      <c r="J6" s="29" t="s">
        <v>18</v>
      </c>
      <c r="K6" s="29" t="s">
        <v>13</v>
      </c>
      <c r="M6" s="12"/>
      <c r="N6" s="17"/>
      <c r="O6" s="17"/>
      <c r="P6" s="17"/>
      <c r="Q6" s="23"/>
      <c r="R6" s="12"/>
      <c r="S6" s="17"/>
      <c r="T6" s="18"/>
      <c r="U6" s="3"/>
      <c r="V6" s="12"/>
      <c r="W6" s="17"/>
      <c r="X6" s="17"/>
      <c r="Y6" s="17"/>
      <c r="Z6" s="23"/>
      <c r="AA6" s="12"/>
      <c r="AB6" s="17"/>
      <c r="AC6" s="18"/>
      <c r="AD6" s="3"/>
      <c r="AE6" s="3"/>
      <c r="AF6" s="3"/>
    </row>
    <row r="7" spans="1:32" x14ac:dyDescent="0.25">
      <c r="A7" s="30" t="s">
        <v>0</v>
      </c>
      <c r="B7" s="32">
        <v>7.6999999999999999E-2</v>
      </c>
      <c r="C7" s="32">
        <v>1.0489999999999999E-2</v>
      </c>
      <c r="D7" s="32">
        <v>9.6699999999999994E-2</v>
      </c>
      <c r="E7" s="32">
        <f>+C7+D7</f>
        <v>0.10718999999999999</v>
      </c>
      <c r="F7" s="33">
        <f>+B7-E7</f>
        <v>-3.0189999999999995E-2</v>
      </c>
      <c r="G7" s="7">
        <v>4215321.07</v>
      </c>
      <c r="H7" s="1"/>
      <c r="I7" s="1"/>
      <c r="J7" s="1"/>
      <c r="K7" s="1">
        <v>-439276.77</v>
      </c>
      <c r="M7" s="3"/>
      <c r="N7" s="19"/>
      <c r="O7" s="24"/>
      <c r="P7" s="24"/>
      <c r="Q7" s="24"/>
      <c r="R7" s="25"/>
      <c r="S7" s="20"/>
      <c r="T7" s="10"/>
      <c r="U7" s="3"/>
      <c r="V7" s="3"/>
      <c r="W7" s="24"/>
      <c r="X7" s="24"/>
      <c r="Y7" s="24"/>
      <c r="Z7" s="24"/>
      <c r="AA7" s="25"/>
      <c r="AB7" s="20"/>
      <c r="AC7" s="10"/>
      <c r="AD7" s="16"/>
      <c r="AE7" s="3"/>
      <c r="AF7" s="3"/>
    </row>
    <row r="8" spans="1:32" x14ac:dyDescent="0.25">
      <c r="A8" s="34" t="s">
        <v>1</v>
      </c>
      <c r="B8" s="24">
        <v>0.09</v>
      </c>
      <c r="C8" s="24">
        <v>1.0489999999999999E-2</v>
      </c>
      <c r="D8" s="24">
        <v>9.6699999999999994E-2</v>
      </c>
      <c r="E8" s="24">
        <f t="shared" ref="E8:E11" si="0">+C8+D8</f>
        <v>0.10718999999999999</v>
      </c>
      <c r="F8" s="25">
        <f t="shared" ref="F8:F11" si="1">+B8-E8</f>
        <v>-1.7189999999999997E-2</v>
      </c>
      <c r="G8" s="7">
        <v>3323548.45</v>
      </c>
      <c r="H8" s="1"/>
      <c r="I8" s="1"/>
      <c r="J8" s="1"/>
      <c r="K8" s="1">
        <v>-303139.43</v>
      </c>
      <c r="M8" s="3"/>
      <c r="N8" s="19"/>
      <c r="O8" s="24"/>
      <c r="P8" s="24"/>
      <c r="Q8" s="24"/>
      <c r="R8" s="25"/>
      <c r="S8" s="20"/>
      <c r="T8" s="10"/>
      <c r="U8" s="3"/>
      <c r="V8" s="3"/>
      <c r="W8" s="24"/>
      <c r="X8" s="24"/>
      <c r="Y8" s="24"/>
      <c r="Z8" s="24"/>
      <c r="AA8" s="25"/>
      <c r="AB8" s="20"/>
      <c r="AC8" s="10"/>
      <c r="AD8" s="16"/>
      <c r="AE8" s="3"/>
      <c r="AF8" s="3"/>
    </row>
    <row r="9" spans="1:32" x14ac:dyDescent="0.25">
      <c r="A9" s="34" t="s">
        <v>2</v>
      </c>
      <c r="B9" s="24">
        <v>6.5000000000000002E-2</v>
      </c>
      <c r="C9" s="24">
        <v>1.332E-2</v>
      </c>
      <c r="D9" s="24">
        <v>9.6699999999999994E-2</v>
      </c>
      <c r="E9" s="24">
        <f t="shared" si="0"/>
        <v>0.11001999999999999</v>
      </c>
      <c r="F9" s="25">
        <f t="shared" si="1"/>
        <v>-4.5019999999999991E-2</v>
      </c>
      <c r="G9" s="7">
        <v>27652286.010000002</v>
      </c>
      <c r="H9" s="1"/>
      <c r="I9" s="1"/>
      <c r="J9" s="1"/>
      <c r="K9" s="1">
        <v>-3291342.21</v>
      </c>
      <c r="M9" s="3"/>
      <c r="N9" s="19"/>
      <c r="O9" s="24"/>
      <c r="P9" s="24"/>
      <c r="Q9" s="24"/>
      <c r="R9" s="25"/>
      <c r="S9" s="20"/>
      <c r="T9" s="10"/>
      <c r="U9" s="3"/>
      <c r="V9" s="3"/>
      <c r="W9" s="24"/>
      <c r="X9" s="24"/>
      <c r="Y9" s="24"/>
      <c r="Z9" s="24"/>
      <c r="AA9" s="25"/>
      <c r="AB9" s="20"/>
      <c r="AC9" s="10"/>
      <c r="AD9" s="16"/>
      <c r="AE9" s="3"/>
      <c r="AF9" s="3"/>
    </row>
    <row r="10" spans="1:32" x14ac:dyDescent="0.25">
      <c r="A10" s="34" t="s">
        <v>4</v>
      </c>
      <c r="B10" s="24">
        <v>9.5000000000000001E-2</v>
      </c>
      <c r="C10" s="24">
        <v>1.332E-2</v>
      </c>
      <c r="D10" s="24">
        <v>9.6699999999999994E-2</v>
      </c>
      <c r="E10" s="24">
        <f t="shared" si="0"/>
        <v>0.11001999999999999</v>
      </c>
      <c r="F10" s="25">
        <f t="shared" si="1"/>
        <v>-1.5019999999999992E-2</v>
      </c>
      <c r="G10" s="7">
        <v>8168560.5800000001</v>
      </c>
      <c r="H10" s="1"/>
      <c r="I10" s="1"/>
      <c r="J10" s="1"/>
      <c r="K10" s="1">
        <v>-727171.06</v>
      </c>
      <c r="M10" s="3"/>
      <c r="N10" s="19"/>
      <c r="O10" s="24"/>
      <c r="P10" s="24"/>
      <c r="Q10" s="24"/>
      <c r="R10" s="25"/>
      <c r="S10" s="20"/>
      <c r="T10" s="10"/>
      <c r="U10" s="3"/>
      <c r="V10" s="3"/>
      <c r="W10" s="24"/>
      <c r="X10" s="24"/>
      <c r="Y10" s="24"/>
      <c r="Z10" s="24"/>
      <c r="AA10" s="25"/>
      <c r="AB10" s="20"/>
      <c r="AC10" s="10"/>
      <c r="AD10" s="16"/>
      <c r="AE10" s="3"/>
      <c r="AF10" s="3"/>
    </row>
    <row r="11" spans="1:32" x14ac:dyDescent="0.25">
      <c r="A11" s="35" t="s">
        <v>3</v>
      </c>
      <c r="B11" s="37">
        <v>0.13200000000000001</v>
      </c>
      <c r="C11" s="37">
        <v>1.332E-2</v>
      </c>
      <c r="D11" s="37">
        <v>9.6699999999999994E-2</v>
      </c>
      <c r="E11" s="37">
        <f t="shared" si="0"/>
        <v>0.11001999999999999</v>
      </c>
      <c r="F11" s="38">
        <f t="shared" si="1"/>
        <v>2.1980000000000013E-2</v>
      </c>
      <c r="G11" s="7">
        <v>8113046.7300000004</v>
      </c>
      <c r="H11" s="1"/>
      <c r="I11" s="1"/>
      <c r="J11" s="1"/>
      <c r="K11" s="1">
        <v>-421981.31</v>
      </c>
      <c r="M11" s="3"/>
      <c r="N11" s="19"/>
      <c r="O11" s="24"/>
      <c r="P11" s="24"/>
      <c r="Q11" s="24"/>
      <c r="R11" s="25"/>
      <c r="S11" s="20"/>
      <c r="T11" s="10"/>
      <c r="U11" s="3"/>
      <c r="V11" s="3"/>
      <c r="W11" s="24"/>
      <c r="X11" s="24"/>
      <c r="Y11" s="24"/>
      <c r="Z11" s="24"/>
      <c r="AA11" s="25"/>
      <c r="AB11" s="20"/>
      <c r="AC11" s="10"/>
      <c r="AD11" s="16"/>
      <c r="AE11" s="3"/>
      <c r="AF11" s="3"/>
    </row>
    <row r="12" spans="1:32" ht="15.75" thickBot="1" x14ac:dyDescent="0.3">
      <c r="G12" s="6">
        <f>SUM(G7:G11)</f>
        <v>51472762.840000004</v>
      </c>
      <c r="H12" s="8">
        <f t="shared" ref="H12:J12" si="2">SUM(H7:H11)</f>
        <v>0</v>
      </c>
      <c r="I12" s="8">
        <f t="shared" si="2"/>
        <v>0</v>
      </c>
      <c r="J12" s="8">
        <f t="shared" si="2"/>
        <v>0</v>
      </c>
      <c r="K12" s="39">
        <f>SUM(K7:K11)</f>
        <v>-5182910.78</v>
      </c>
      <c r="M12" s="3"/>
      <c r="N12" s="3"/>
      <c r="O12" s="3"/>
      <c r="P12" s="3"/>
      <c r="Q12" s="10"/>
      <c r="R12" s="10"/>
      <c r="S12" s="15"/>
      <c r="T12" s="10"/>
      <c r="U12" s="3"/>
      <c r="V12" s="3"/>
      <c r="W12" s="3"/>
      <c r="X12" s="3"/>
      <c r="Y12" s="3"/>
      <c r="Z12" s="10"/>
      <c r="AA12" s="10"/>
      <c r="AB12" s="15"/>
      <c r="AC12" s="10"/>
      <c r="AD12" s="16"/>
      <c r="AE12" s="3"/>
      <c r="AF12" s="3"/>
    </row>
    <row r="13" spans="1:32" ht="15.75" thickTop="1" x14ac:dyDescent="0.25">
      <c r="I13" s="2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</row>
    <row r="14" spans="1:32" ht="18.75" x14ac:dyDescent="0.3">
      <c r="A14" s="9" t="s">
        <v>24</v>
      </c>
      <c r="M14" s="12"/>
      <c r="N14" s="3"/>
      <c r="O14" s="3"/>
      <c r="P14" s="3"/>
      <c r="Q14" s="3"/>
      <c r="R14" s="3"/>
      <c r="S14" s="3"/>
      <c r="T14" s="3"/>
      <c r="U14" s="3"/>
      <c r="V14" s="12"/>
      <c r="W14" s="3"/>
      <c r="X14" s="3"/>
      <c r="Y14" s="3"/>
      <c r="Z14" s="3"/>
      <c r="AA14" s="26"/>
      <c r="AB14" s="3"/>
      <c r="AC14" s="3"/>
      <c r="AD14" s="3"/>
      <c r="AE14" s="3"/>
      <c r="AF14" s="3"/>
    </row>
    <row r="15" spans="1:32" x14ac:dyDescent="0.25">
      <c r="A15" s="4"/>
      <c r="M15" s="12"/>
      <c r="N15" s="13"/>
      <c r="O15" s="13"/>
      <c r="P15" s="13"/>
      <c r="Q15" s="13"/>
      <c r="R15" s="13"/>
      <c r="S15" s="5"/>
      <c r="T15" s="5"/>
      <c r="V15" s="12"/>
      <c r="W15" s="13"/>
      <c r="X15" s="13"/>
      <c r="Y15" s="13"/>
      <c r="AA15" s="11"/>
    </row>
    <row r="16" spans="1:32" x14ac:dyDescent="0.25">
      <c r="A16" s="4" t="s">
        <v>41</v>
      </c>
      <c r="M16" s="3"/>
      <c r="N16" s="14"/>
      <c r="O16" s="15"/>
      <c r="P16" s="10"/>
      <c r="Q16" s="10"/>
      <c r="R16" s="10"/>
      <c r="S16" s="1"/>
      <c r="T16" s="1"/>
      <c r="V16" s="3"/>
      <c r="W16" s="14"/>
      <c r="X16" s="15"/>
      <c r="Y16" s="10"/>
      <c r="AA16" s="11"/>
    </row>
    <row r="17" spans="1:27" ht="30" x14ac:dyDescent="0.25">
      <c r="A17" s="27" t="s">
        <v>17</v>
      </c>
      <c r="B17" s="28" t="s">
        <v>7</v>
      </c>
      <c r="C17" s="29" t="s">
        <v>21</v>
      </c>
      <c r="D17" s="28" t="s">
        <v>12</v>
      </c>
      <c r="E17" s="29" t="s">
        <v>11</v>
      </c>
      <c r="F17" s="28" t="s">
        <v>5</v>
      </c>
      <c r="G17" s="29" t="s">
        <v>31</v>
      </c>
      <c r="H17" s="29" t="s">
        <v>10</v>
      </c>
      <c r="I17" s="29" t="s">
        <v>21</v>
      </c>
      <c r="J17" s="29" t="s">
        <v>19</v>
      </c>
      <c r="K17" s="29" t="s">
        <v>14</v>
      </c>
      <c r="M17" s="3"/>
      <c r="N17" s="14"/>
      <c r="O17" s="15"/>
      <c r="P17" s="10"/>
      <c r="Q17" s="10"/>
      <c r="R17" s="10"/>
      <c r="S17" s="1"/>
      <c r="T17" s="1"/>
      <c r="V17" s="3"/>
      <c r="W17" s="14"/>
      <c r="X17" s="15"/>
      <c r="Y17" s="10"/>
      <c r="AA17" s="11"/>
    </row>
    <row r="18" spans="1:27" x14ac:dyDescent="0.25">
      <c r="A18" s="30" t="s">
        <v>0</v>
      </c>
      <c r="B18" s="32">
        <v>7.6999999999999999E-2</v>
      </c>
      <c r="C18" s="32">
        <v>1.299E-2</v>
      </c>
      <c r="D18" s="32">
        <v>9.7040000000000001E-2</v>
      </c>
      <c r="E18" s="32">
        <f>+C18+D18</f>
        <v>0.11003</v>
      </c>
      <c r="F18" s="33">
        <f>+B18-E18</f>
        <v>-3.3030000000000004E-2</v>
      </c>
      <c r="G18" s="7">
        <v>4300770.0199999996</v>
      </c>
      <c r="H18" s="1">
        <f>+G18*B18</f>
        <v>331159.29153999995</v>
      </c>
      <c r="I18" s="1">
        <f>+G18*C18</f>
        <v>55867.002559799992</v>
      </c>
      <c r="J18" s="1">
        <f>+G18*D18</f>
        <v>417346.72274079995</v>
      </c>
      <c r="K18" s="1">
        <f>+H18-I18-J18</f>
        <v>-142054.43376059999</v>
      </c>
      <c r="M18" s="3"/>
      <c r="N18" s="3"/>
      <c r="O18" s="3"/>
      <c r="P18" s="10"/>
      <c r="Q18" s="10"/>
      <c r="R18" s="10"/>
      <c r="S18" s="10"/>
      <c r="T18" s="10"/>
      <c r="V18" s="3"/>
      <c r="W18" s="3"/>
      <c r="X18" s="3"/>
      <c r="Y18" s="10"/>
      <c r="AA18" s="11"/>
    </row>
    <row r="19" spans="1:27" x14ac:dyDescent="0.25">
      <c r="A19" s="34" t="s">
        <v>1</v>
      </c>
      <c r="B19" s="24">
        <v>0.09</v>
      </c>
      <c r="C19" s="24">
        <v>1.299E-2</v>
      </c>
      <c r="D19" s="24">
        <v>9.7040000000000001E-2</v>
      </c>
      <c r="E19" s="24">
        <f t="shared" ref="E19:E22" si="3">+C19+D19</f>
        <v>0.11003</v>
      </c>
      <c r="F19" s="25">
        <f t="shared" ref="F19:F22" si="4">+B19-E19</f>
        <v>-2.0030000000000006E-2</v>
      </c>
      <c r="G19" s="7">
        <v>3084637.21</v>
      </c>
      <c r="H19" s="1">
        <f t="shared" ref="H19:H22" si="5">+G19*B19</f>
        <v>277617.34889999998</v>
      </c>
      <c r="I19" s="1">
        <f t="shared" ref="I19:I22" si="6">+G19*C19</f>
        <v>40069.437357900002</v>
      </c>
      <c r="J19" s="1">
        <f t="shared" ref="J19:J22" si="7">+G19*D19</f>
        <v>299333.19485839998</v>
      </c>
      <c r="K19" s="1">
        <f t="shared" ref="K19:K22" si="8">+H19-I19-J19</f>
        <v>-61785.283316299989</v>
      </c>
      <c r="M19" s="3"/>
      <c r="N19" s="3"/>
      <c r="O19" s="3"/>
      <c r="P19" s="3"/>
      <c r="Q19" s="3"/>
      <c r="R19" s="3"/>
      <c r="V19" s="3"/>
      <c r="W19" s="3"/>
      <c r="X19" s="3"/>
      <c r="Y19" s="3"/>
      <c r="AA19" s="11"/>
    </row>
    <row r="20" spans="1:27" x14ac:dyDescent="0.25">
      <c r="A20" s="34" t="s">
        <v>2</v>
      </c>
      <c r="B20" s="24">
        <v>6.5000000000000002E-2</v>
      </c>
      <c r="C20" s="24">
        <v>1.299E-2</v>
      </c>
      <c r="D20" s="24">
        <v>9.7040000000000001E-2</v>
      </c>
      <c r="E20" s="24">
        <f t="shared" si="3"/>
        <v>0.11003</v>
      </c>
      <c r="F20" s="25">
        <f t="shared" si="4"/>
        <v>-4.5030000000000001E-2</v>
      </c>
      <c r="G20" s="7">
        <v>28407758.920000002</v>
      </c>
      <c r="H20" s="1">
        <f t="shared" si="5"/>
        <v>1846504.3298000002</v>
      </c>
      <c r="I20" s="1">
        <f t="shared" si="6"/>
        <v>369016.78837080003</v>
      </c>
      <c r="J20" s="1">
        <f t="shared" si="7"/>
        <v>2756688.9255968002</v>
      </c>
      <c r="K20" s="1">
        <f>+H20-I20-J20</f>
        <v>-1279201.3841676</v>
      </c>
      <c r="M20" s="12"/>
      <c r="N20" s="3"/>
      <c r="O20" s="3"/>
      <c r="P20" s="3"/>
      <c r="Q20" s="3"/>
      <c r="R20" s="3"/>
      <c r="V20" s="12"/>
      <c r="W20" s="3"/>
      <c r="X20" s="3"/>
      <c r="Y20" s="3"/>
    </row>
    <row r="21" spans="1:27" x14ac:dyDescent="0.25">
      <c r="A21" s="34" t="s">
        <v>4</v>
      </c>
      <c r="B21" s="24">
        <v>9.5000000000000001E-2</v>
      </c>
      <c r="C21" s="24">
        <v>1.299E-2</v>
      </c>
      <c r="D21" s="24">
        <v>9.7040000000000001E-2</v>
      </c>
      <c r="E21" s="24">
        <f t="shared" si="3"/>
        <v>0.11003</v>
      </c>
      <c r="F21" s="25">
        <f t="shared" si="4"/>
        <v>-1.5030000000000002E-2</v>
      </c>
      <c r="G21" s="7">
        <v>8553578.3200000003</v>
      </c>
      <c r="H21" s="1">
        <f t="shared" si="5"/>
        <v>812589.94040000008</v>
      </c>
      <c r="I21" s="1">
        <f t="shared" si="6"/>
        <v>111110.98237680001</v>
      </c>
      <c r="J21" s="1">
        <f t="shared" si="7"/>
        <v>830039.24017280003</v>
      </c>
      <c r="K21" s="1">
        <f t="shared" si="8"/>
        <v>-128560.28214959998</v>
      </c>
      <c r="M21" s="3"/>
      <c r="N21" s="3"/>
      <c r="O21" s="3"/>
      <c r="P21" s="16"/>
      <c r="Q21" s="16"/>
      <c r="R21" s="16"/>
      <c r="S21" s="2"/>
      <c r="T21" s="2"/>
      <c r="V21" s="3"/>
      <c r="W21" s="3"/>
      <c r="X21" s="3"/>
      <c r="Y21" s="16"/>
    </row>
    <row r="22" spans="1:27" x14ac:dyDescent="0.25">
      <c r="A22" s="35" t="s">
        <v>3</v>
      </c>
      <c r="B22" s="37">
        <v>0.13200000000000001</v>
      </c>
      <c r="C22" s="37">
        <v>1.299E-2</v>
      </c>
      <c r="D22" s="37">
        <v>9.7040000000000001E-2</v>
      </c>
      <c r="E22" s="37">
        <f t="shared" si="3"/>
        <v>0.11003</v>
      </c>
      <c r="F22" s="38">
        <f t="shared" si="4"/>
        <v>2.1970000000000003E-2</v>
      </c>
      <c r="G22" s="7">
        <v>9370350.1999999993</v>
      </c>
      <c r="H22" s="1">
        <f t="shared" si="5"/>
        <v>1236886.2264</v>
      </c>
      <c r="I22" s="1">
        <f t="shared" si="6"/>
        <v>121720.84909799999</v>
      </c>
      <c r="J22" s="1">
        <f t="shared" si="7"/>
        <v>909298.7834079999</v>
      </c>
      <c r="K22" s="1">
        <f t="shared" si="8"/>
        <v>205866.59389400017</v>
      </c>
      <c r="M22" s="3"/>
      <c r="N22" s="3"/>
      <c r="O22" s="3"/>
      <c r="P22" s="16"/>
      <c r="Q22" s="16"/>
      <c r="R22" s="16"/>
      <c r="S22" s="2"/>
      <c r="T22" s="2"/>
      <c r="V22" s="3"/>
      <c r="W22" s="3"/>
      <c r="X22" s="3"/>
      <c r="Y22" s="16"/>
    </row>
    <row r="23" spans="1:27" ht="15.75" thickBot="1" x14ac:dyDescent="0.3">
      <c r="G23" s="6">
        <f>SUM(G18:G22)</f>
        <v>53717094.670000002</v>
      </c>
      <c r="H23" s="39">
        <f t="shared" ref="H23:J23" si="9">SUM(H18:H22)</f>
        <v>4504757.1370400004</v>
      </c>
      <c r="I23" s="8">
        <f t="shared" si="9"/>
        <v>697785.0597633</v>
      </c>
      <c r="J23" s="8">
        <f t="shared" si="9"/>
        <v>5212706.8667767998</v>
      </c>
      <c r="K23" s="8">
        <f>SUM(K18:K22)</f>
        <v>-1405734.7895000996</v>
      </c>
      <c r="M23" s="3"/>
      <c r="N23" s="3"/>
      <c r="O23" s="3"/>
      <c r="P23" s="10"/>
      <c r="Q23" s="10"/>
      <c r="R23" s="10"/>
      <c r="S23" s="10"/>
      <c r="T23" s="10"/>
      <c r="V23" s="3"/>
      <c r="W23" s="3"/>
      <c r="X23" s="3"/>
      <c r="Y23" s="10"/>
    </row>
    <row r="24" spans="1:27" ht="15.75" thickTop="1" x14ac:dyDescent="0.25">
      <c r="A24" s="3"/>
      <c r="B24" s="3"/>
      <c r="C24" s="3"/>
      <c r="D24" s="3"/>
      <c r="E24" s="3"/>
      <c r="M24" s="3"/>
      <c r="N24" s="3"/>
      <c r="O24" s="3"/>
      <c r="P24" s="3"/>
      <c r="Q24" s="3"/>
      <c r="R24" s="3"/>
      <c r="V24" s="3"/>
      <c r="W24" s="3"/>
      <c r="X24" s="3"/>
      <c r="Y24" s="3"/>
    </row>
    <row r="25" spans="1:27" ht="18.75" x14ac:dyDescent="0.3">
      <c r="A25" s="9" t="s">
        <v>25</v>
      </c>
      <c r="M25" s="3"/>
      <c r="N25" s="3"/>
      <c r="O25" s="3"/>
      <c r="P25" s="3"/>
      <c r="Q25" s="3"/>
      <c r="R25" s="3"/>
      <c r="V25" s="3"/>
      <c r="W25" s="3"/>
      <c r="X25" s="3"/>
      <c r="Y25" s="3"/>
    </row>
    <row r="26" spans="1:27" x14ac:dyDescent="0.25">
      <c r="A26" s="4" t="s">
        <v>42</v>
      </c>
      <c r="M26" s="3"/>
      <c r="N26" s="3"/>
      <c r="O26" s="3"/>
      <c r="P26" s="3"/>
      <c r="Q26" s="3"/>
      <c r="R26" s="3"/>
      <c r="V26" s="3"/>
      <c r="W26" s="3"/>
      <c r="X26" s="3"/>
      <c r="Y26" s="3"/>
    </row>
    <row r="27" spans="1:27" ht="45" x14ac:dyDescent="0.25">
      <c r="A27" s="40" t="s">
        <v>27</v>
      </c>
      <c r="B27" s="28" t="s">
        <v>7</v>
      </c>
      <c r="C27" s="29" t="s">
        <v>29</v>
      </c>
      <c r="D27" s="29" t="s">
        <v>26</v>
      </c>
      <c r="E27" s="29" t="s">
        <v>44</v>
      </c>
      <c r="F27" s="28" t="s">
        <v>5</v>
      </c>
      <c r="G27" s="28" t="s">
        <v>6</v>
      </c>
      <c r="H27" s="29" t="s">
        <v>16</v>
      </c>
      <c r="I27" s="29" t="s">
        <v>22</v>
      </c>
      <c r="J27" s="29" t="s">
        <v>23</v>
      </c>
      <c r="K27" s="29" t="s">
        <v>15</v>
      </c>
    </row>
    <row r="28" spans="1:27" x14ac:dyDescent="0.25">
      <c r="A28" s="30" t="s">
        <v>0</v>
      </c>
      <c r="B28" s="31">
        <f>+B7-B18</f>
        <v>0</v>
      </c>
      <c r="C28" s="32"/>
      <c r="D28" s="32">
        <f t="shared" ref="D28:F32" si="10">+D7-D18</f>
        <v>-3.4000000000000696E-4</v>
      </c>
      <c r="E28" s="32">
        <f t="shared" si="10"/>
        <v>-2.8400000000000092E-3</v>
      </c>
      <c r="F28" s="33">
        <f>+F7-F18</f>
        <v>2.8400000000000092E-3</v>
      </c>
      <c r="G28" s="7">
        <f t="shared" ref="G28:G32" si="11">+G7-G18</f>
        <v>-85448.949999999255</v>
      </c>
      <c r="H28" s="1"/>
      <c r="I28" s="1"/>
      <c r="J28" s="1"/>
      <c r="K28" s="1">
        <f>K18-K7</f>
        <v>297222.33623940003</v>
      </c>
      <c r="M28" s="2"/>
      <c r="N28" s="21"/>
    </row>
    <row r="29" spans="1:27" x14ac:dyDescent="0.25">
      <c r="A29" s="34" t="s">
        <v>1</v>
      </c>
      <c r="B29" s="19">
        <f>+B8-B19</f>
        <v>0</v>
      </c>
      <c r="C29" s="24"/>
      <c r="D29" s="24">
        <f t="shared" si="10"/>
        <v>-3.4000000000000696E-4</v>
      </c>
      <c r="E29" s="24">
        <f t="shared" si="10"/>
        <v>-2.8400000000000092E-3</v>
      </c>
      <c r="F29" s="25">
        <f t="shared" si="10"/>
        <v>2.8400000000000092E-3</v>
      </c>
      <c r="G29" s="7">
        <f t="shared" si="11"/>
        <v>238911.24000000022</v>
      </c>
      <c r="H29" s="1"/>
      <c r="I29" s="1"/>
      <c r="J29" s="1"/>
      <c r="K29" s="1">
        <f t="shared" ref="K29:K32" si="12">K19-K8</f>
        <v>241354.1466837</v>
      </c>
      <c r="M29" s="2"/>
      <c r="N29" s="21"/>
    </row>
    <row r="30" spans="1:27" x14ac:dyDescent="0.25">
      <c r="A30" s="34" t="s">
        <v>2</v>
      </c>
      <c r="B30" s="19">
        <f>+B9-B20</f>
        <v>0</v>
      </c>
      <c r="C30" s="24"/>
      <c r="D30" s="24">
        <f t="shared" si="10"/>
        <v>-3.4000000000000696E-4</v>
      </c>
      <c r="E30" s="24">
        <f>+E9-E20</f>
        <v>-1.0000000000010001E-5</v>
      </c>
      <c r="F30" s="25">
        <f t="shared" si="10"/>
        <v>1.0000000000010001E-5</v>
      </c>
      <c r="G30" s="7">
        <f t="shared" si="11"/>
        <v>-755472.91000000015</v>
      </c>
      <c r="H30" s="1"/>
      <c r="I30" s="1"/>
      <c r="J30" s="1"/>
      <c r="K30" s="1">
        <f>K20-K9</f>
        <v>2012140.8258324</v>
      </c>
      <c r="M30" s="2"/>
      <c r="N30" s="21"/>
    </row>
    <row r="31" spans="1:27" x14ac:dyDescent="0.25">
      <c r="A31" s="34" t="s">
        <v>4</v>
      </c>
      <c r="B31" s="19">
        <f>+B10-B21</f>
        <v>0</v>
      </c>
      <c r="C31" s="24"/>
      <c r="D31" s="24">
        <f t="shared" si="10"/>
        <v>-3.4000000000000696E-4</v>
      </c>
      <c r="E31" s="24">
        <f t="shared" si="10"/>
        <v>-1.0000000000010001E-5</v>
      </c>
      <c r="F31" s="25">
        <f t="shared" si="10"/>
        <v>1.0000000000010001E-5</v>
      </c>
      <c r="G31" s="7">
        <f t="shared" si="11"/>
        <v>-385017.74000000022</v>
      </c>
      <c r="H31" s="1"/>
      <c r="I31" s="1"/>
      <c r="J31" s="1"/>
      <c r="K31" s="1">
        <f t="shared" si="12"/>
        <v>598610.77785040007</v>
      </c>
      <c r="M31" s="2"/>
      <c r="N31" s="21"/>
    </row>
    <row r="32" spans="1:27" x14ac:dyDescent="0.25">
      <c r="A32" s="35" t="s">
        <v>3</v>
      </c>
      <c r="B32" s="36">
        <f>+B11-B22</f>
        <v>0</v>
      </c>
      <c r="C32" s="37"/>
      <c r="D32" s="37">
        <f t="shared" si="10"/>
        <v>-3.4000000000000696E-4</v>
      </c>
      <c r="E32" s="37">
        <f t="shared" si="10"/>
        <v>-1.0000000000010001E-5</v>
      </c>
      <c r="F32" s="38">
        <f t="shared" si="10"/>
        <v>1.0000000000010001E-5</v>
      </c>
      <c r="G32" s="7">
        <f t="shared" si="11"/>
        <v>-1257303.4699999988</v>
      </c>
      <c r="H32" s="1"/>
      <c r="I32" s="1"/>
      <c r="J32" s="1"/>
      <c r="K32" s="1">
        <f t="shared" si="12"/>
        <v>627847.90389400022</v>
      </c>
      <c r="M32" s="2"/>
      <c r="N32" s="21"/>
    </row>
    <row r="33" spans="7:11" ht="15.75" thickBot="1" x14ac:dyDescent="0.3">
      <c r="G33" s="6">
        <f>SUM(G28:G32)</f>
        <v>-2244331.8299999982</v>
      </c>
      <c r="H33" s="8">
        <f t="shared" ref="H33:J33" si="13">SUM(H28:H32)</f>
        <v>0</v>
      </c>
      <c r="I33" s="8">
        <f t="shared" si="13"/>
        <v>0</v>
      </c>
      <c r="J33" s="8">
        <f t="shared" si="13"/>
        <v>0</v>
      </c>
      <c r="K33" s="8">
        <f>SUM(K28:K32)</f>
        <v>3777175.9904999007</v>
      </c>
    </row>
    <row r="34" spans="7:11" ht="15.75" thickTop="1" x14ac:dyDescent="0.25"/>
    <row r="36" spans="7:11" x14ac:dyDescent="0.25">
      <c r="K36" s="2"/>
    </row>
  </sheetData>
  <pageMargins left="0.7" right="0.7" top="0.75" bottom="0.75" header="0.3" footer="0.3"/>
  <pageSetup paperSize="17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36"/>
  <sheetViews>
    <sheetView zoomScale="80" zoomScaleNormal="80" workbookViewId="0">
      <selection activeCell="E35" sqref="E35"/>
    </sheetView>
  </sheetViews>
  <sheetFormatPr defaultRowHeight="15" x14ac:dyDescent="0.25"/>
  <cols>
    <col min="1" max="1" width="43.5703125" customWidth="1"/>
    <col min="2" max="2" width="11.28515625" customWidth="1"/>
    <col min="3" max="3" width="15.7109375" customWidth="1"/>
    <col min="4" max="4" width="16.28515625" bestFit="1" customWidth="1"/>
    <col min="5" max="5" width="15" customWidth="1"/>
    <col min="6" max="6" width="12.7109375" customWidth="1"/>
    <col min="7" max="7" width="15.7109375" bestFit="1" customWidth="1"/>
    <col min="8" max="8" width="13.28515625" bestFit="1" customWidth="1"/>
    <col min="9" max="11" width="13.28515625" customWidth="1"/>
    <col min="12" max="12" width="6.28515625" customWidth="1"/>
    <col min="13" max="13" width="43.5703125" customWidth="1"/>
    <col min="14" max="14" width="11.28515625" customWidth="1"/>
    <col min="15" max="15" width="15.7109375" customWidth="1"/>
    <col min="16" max="20" width="14.85546875" customWidth="1"/>
    <col min="22" max="22" width="43.5703125" customWidth="1"/>
    <col min="23" max="23" width="11.28515625" customWidth="1"/>
    <col min="24" max="24" width="15.7109375" customWidth="1"/>
    <col min="25" max="29" width="14.85546875" customWidth="1"/>
    <col min="30" max="30" width="12.28515625" bestFit="1" customWidth="1"/>
  </cols>
  <sheetData>
    <row r="1" spans="1:32" ht="26.25" x14ac:dyDescent="0.4">
      <c r="A1" s="41" t="s">
        <v>28</v>
      </c>
    </row>
    <row r="3" spans="1:32" ht="18.75" x14ac:dyDescent="0.3">
      <c r="A3" s="9" t="s">
        <v>9</v>
      </c>
      <c r="M3" s="22"/>
      <c r="N3" s="3"/>
      <c r="O3" s="3"/>
      <c r="P3" s="3"/>
      <c r="Q3" s="3"/>
      <c r="R3" s="3"/>
      <c r="S3" s="3"/>
      <c r="T3" s="3"/>
      <c r="U3" s="3"/>
      <c r="V3" s="22"/>
      <c r="W3" s="3"/>
      <c r="X3" s="3"/>
      <c r="Y3" s="3"/>
      <c r="Z3" s="3"/>
      <c r="AA3" s="3"/>
      <c r="AB3" s="3"/>
      <c r="AC3" s="3"/>
      <c r="AD3" s="3"/>
      <c r="AE3" s="3"/>
      <c r="AF3" s="3"/>
    </row>
    <row r="4" spans="1:32" x14ac:dyDescent="0.25">
      <c r="A4" s="4"/>
      <c r="M4" s="12"/>
      <c r="N4" s="3"/>
      <c r="O4" s="3"/>
      <c r="P4" s="3"/>
      <c r="Q4" s="3"/>
      <c r="R4" s="3"/>
      <c r="S4" s="3"/>
      <c r="T4" s="3"/>
      <c r="U4" s="3"/>
      <c r="V4" s="12"/>
      <c r="W4" s="3"/>
      <c r="X4" s="3"/>
      <c r="Y4" s="3"/>
      <c r="Z4" s="3"/>
      <c r="AA4" s="3"/>
      <c r="AB4" s="3"/>
      <c r="AC4" s="3"/>
      <c r="AD4" s="3"/>
      <c r="AE4" s="3"/>
      <c r="AF4" s="3"/>
    </row>
    <row r="5" spans="1:32" x14ac:dyDescent="0.25">
      <c r="A5" s="4" t="s">
        <v>40</v>
      </c>
      <c r="M5" s="12"/>
      <c r="N5" s="3"/>
      <c r="O5" s="3"/>
      <c r="P5" s="3"/>
      <c r="Q5" s="3"/>
      <c r="R5" s="3"/>
      <c r="S5" s="3"/>
      <c r="T5" s="3"/>
      <c r="U5" s="3"/>
      <c r="V5" s="12"/>
      <c r="W5" s="3"/>
      <c r="X5" s="3"/>
      <c r="Y5" s="3"/>
      <c r="Z5" s="3"/>
      <c r="AA5" s="3"/>
      <c r="AB5" s="3"/>
      <c r="AC5" s="3"/>
      <c r="AD5" s="3"/>
      <c r="AE5" s="3"/>
      <c r="AF5" s="3"/>
    </row>
    <row r="6" spans="1:32" ht="45" x14ac:dyDescent="0.25">
      <c r="A6" s="27" t="s">
        <v>17</v>
      </c>
      <c r="B6" s="28" t="s">
        <v>7</v>
      </c>
      <c r="C6" s="29" t="s">
        <v>20</v>
      </c>
      <c r="D6" s="47" t="s">
        <v>43</v>
      </c>
      <c r="E6" s="29" t="s">
        <v>11</v>
      </c>
      <c r="F6" s="28" t="s">
        <v>5</v>
      </c>
      <c r="G6" s="29" t="s">
        <v>30</v>
      </c>
      <c r="H6" s="29" t="s">
        <v>8</v>
      </c>
      <c r="I6" s="29" t="s">
        <v>20</v>
      </c>
      <c r="J6" s="29" t="s">
        <v>18</v>
      </c>
      <c r="K6" s="29" t="s">
        <v>13</v>
      </c>
      <c r="M6" s="12"/>
      <c r="N6" s="17"/>
      <c r="O6" s="17"/>
      <c r="P6" s="17"/>
      <c r="Q6" s="23"/>
      <c r="R6" s="12"/>
      <c r="S6" s="17"/>
      <c r="T6" s="18"/>
      <c r="U6" s="3"/>
      <c r="V6" s="12"/>
      <c r="W6" s="17"/>
      <c r="X6" s="17"/>
      <c r="Y6" s="17"/>
      <c r="Z6" s="23"/>
      <c r="AA6" s="12"/>
      <c r="AB6" s="17"/>
      <c r="AC6" s="18"/>
      <c r="AD6" s="3"/>
      <c r="AE6" s="3"/>
      <c r="AF6" s="3"/>
    </row>
    <row r="7" spans="1:32" x14ac:dyDescent="0.25">
      <c r="A7" s="30" t="s">
        <v>0</v>
      </c>
      <c r="B7" s="32">
        <v>7.6999999999999999E-2</v>
      </c>
      <c r="C7" s="32">
        <v>1.3990000000000001E-2</v>
      </c>
      <c r="D7" s="32">
        <v>9.6699999999999994E-2</v>
      </c>
      <c r="E7" s="32">
        <f>+C7+D7</f>
        <v>0.11069</v>
      </c>
      <c r="F7" s="33">
        <f>+B7-E7</f>
        <v>-3.3689999999999998E-2</v>
      </c>
      <c r="G7" s="7">
        <v>4190659.87</v>
      </c>
      <c r="H7" s="1"/>
      <c r="I7" s="1"/>
      <c r="J7" s="1"/>
      <c r="K7" s="1">
        <v>-223745.04</v>
      </c>
      <c r="M7" s="3"/>
      <c r="N7" s="19"/>
      <c r="O7" s="24"/>
      <c r="P7" s="24"/>
      <c r="Q7" s="24"/>
      <c r="R7" s="25"/>
      <c r="S7" s="20"/>
      <c r="T7" s="10"/>
      <c r="U7" s="3"/>
      <c r="V7" s="3"/>
      <c r="W7" s="24"/>
      <c r="X7" s="24"/>
      <c r="Y7" s="24"/>
      <c r="Z7" s="24"/>
      <c r="AA7" s="25"/>
      <c r="AB7" s="20"/>
      <c r="AC7" s="10"/>
      <c r="AD7" s="16"/>
      <c r="AE7" s="3"/>
      <c r="AF7" s="3"/>
    </row>
    <row r="8" spans="1:32" x14ac:dyDescent="0.25">
      <c r="A8" s="34" t="s">
        <v>1</v>
      </c>
      <c r="B8" s="24">
        <v>0.09</v>
      </c>
      <c r="C8" s="24">
        <v>1.3990000000000001E-2</v>
      </c>
      <c r="D8" s="24">
        <v>9.6699999999999994E-2</v>
      </c>
      <c r="E8" s="24">
        <f t="shared" ref="E8:E11" si="0">+C8+D8</f>
        <v>0.11069</v>
      </c>
      <c r="F8" s="25">
        <f t="shared" ref="F8:F11" si="1">+B8-E8</f>
        <v>-2.069E-2</v>
      </c>
      <c r="G8" s="7">
        <v>2841310.59</v>
      </c>
      <c r="H8" s="1"/>
      <c r="I8" s="1"/>
      <c r="J8" s="1"/>
      <c r="K8" s="1">
        <v>-114663.12</v>
      </c>
      <c r="M8" s="3"/>
      <c r="N8" s="19"/>
      <c r="O8" s="24"/>
      <c r="P8" s="24"/>
      <c r="Q8" s="24"/>
      <c r="R8" s="25"/>
      <c r="S8" s="20"/>
      <c r="T8" s="10"/>
      <c r="U8" s="3"/>
      <c r="V8" s="3"/>
      <c r="W8" s="24"/>
      <c r="X8" s="24"/>
      <c r="Y8" s="24"/>
      <c r="Z8" s="24"/>
      <c r="AA8" s="25"/>
      <c r="AB8" s="20"/>
      <c r="AC8" s="10"/>
      <c r="AD8" s="16"/>
      <c r="AE8" s="3"/>
      <c r="AF8" s="3"/>
    </row>
    <row r="9" spans="1:32" x14ac:dyDescent="0.25">
      <c r="A9" s="34" t="s">
        <v>2</v>
      </c>
      <c r="B9" s="24">
        <v>6.5000000000000002E-2</v>
      </c>
      <c r="C9" s="24">
        <v>1.38E-2</v>
      </c>
      <c r="D9" s="24">
        <v>9.6699999999999994E-2</v>
      </c>
      <c r="E9" s="24">
        <f t="shared" si="0"/>
        <v>0.11049999999999999</v>
      </c>
      <c r="F9" s="25">
        <f t="shared" si="1"/>
        <v>-4.5499999999999985E-2</v>
      </c>
      <c r="G9" s="7">
        <v>26066143.140000001</v>
      </c>
      <c r="H9" s="1"/>
      <c r="I9" s="1"/>
      <c r="J9" s="1"/>
      <c r="K9" s="1">
        <v>-1699574.81</v>
      </c>
      <c r="M9" s="3"/>
      <c r="N9" s="19"/>
      <c r="O9" s="24"/>
      <c r="P9" s="24"/>
      <c r="Q9" s="24"/>
      <c r="R9" s="25"/>
      <c r="S9" s="20"/>
      <c r="T9" s="10"/>
      <c r="U9" s="3"/>
      <c r="V9" s="3"/>
      <c r="W9" s="24"/>
      <c r="X9" s="24"/>
      <c r="Y9" s="24"/>
      <c r="Z9" s="24"/>
      <c r="AA9" s="25"/>
      <c r="AB9" s="20"/>
      <c r="AC9" s="10"/>
      <c r="AD9" s="16"/>
      <c r="AE9" s="3"/>
      <c r="AF9" s="3"/>
    </row>
    <row r="10" spans="1:32" x14ac:dyDescent="0.25">
      <c r="A10" s="34" t="s">
        <v>4</v>
      </c>
      <c r="B10" s="24">
        <v>9.5000000000000001E-2</v>
      </c>
      <c r="C10" s="24">
        <v>1.38E-2</v>
      </c>
      <c r="D10" s="24">
        <v>9.6699999999999994E-2</v>
      </c>
      <c r="E10" s="24">
        <f t="shared" si="0"/>
        <v>0.11049999999999999</v>
      </c>
      <c r="F10" s="25">
        <f t="shared" si="1"/>
        <v>-1.5499999999999986E-2</v>
      </c>
      <c r="G10" s="7">
        <v>7620194.5899999999</v>
      </c>
      <c r="H10" s="1"/>
      <c r="I10" s="1"/>
      <c r="J10" s="1"/>
      <c r="K10" s="1">
        <v>-268227.58</v>
      </c>
      <c r="M10" s="3"/>
      <c r="N10" s="19"/>
      <c r="O10" s="24"/>
      <c r="P10" s="24"/>
      <c r="Q10" s="24"/>
      <c r="R10" s="25"/>
      <c r="S10" s="20"/>
      <c r="T10" s="10"/>
      <c r="U10" s="3"/>
      <c r="V10" s="3"/>
      <c r="W10" s="24"/>
      <c r="X10" s="24"/>
      <c r="Y10" s="24"/>
      <c r="Z10" s="24"/>
      <c r="AA10" s="25"/>
      <c r="AB10" s="20"/>
      <c r="AC10" s="10"/>
      <c r="AD10" s="16"/>
      <c r="AE10" s="3"/>
      <c r="AF10" s="3"/>
    </row>
    <row r="11" spans="1:32" x14ac:dyDescent="0.25">
      <c r="A11" s="35" t="s">
        <v>3</v>
      </c>
      <c r="B11" s="37">
        <v>0.13200000000000001</v>
      </c>
      <c r="C11" s="37">
        <v>1.38E-2</v>
      </c>
      <c r="D11" s="37">
        <v>9.6699999999999994E-2</v>
      </c>
      <c r="E11" s="37">
        <f t="shared" si="0"/>
        <v>0.11049999999999999</v>
      </c>
      <c r="F11" s="38">
        <f t="shared" si="1"/>
        <v>2.1500000000000019E-2</v>
      </c>
      <c r="G11" s="7">
        <v>8167517.2599999998</v>
      </c>
      <c r="H11" s="1"/>
      <c r="I11" s="1"/>
      <c r="J11" s="1"/>
      <c r="K11" s="1">
        <v>14746.42</v>
      </c>
      <c r="M11" s="3"/>
      <c r="N11" s="19"/>
      <c r="O11" s="24"/>
      <c r="P11" s="24"/>
      <c r="Q11" s="24"/>
      <c r="R11" s="25"/>
      <c r="S11" s="20"/>
      <c r="T11" s="10"/>
      <c r="U11" s="3"/>
      <c r="V11" s="3"/>
      <c r="W11" s="24"/>
      <c r="X11" s="24"/>
      <c r="Y11" s="24"/>
      <c r="Z11" s="24"/>
      <c r="AA11" s="25"/>
      <c r="AB11" s="20"/>
      <c r="AC11" s="10"/>
      <c r="AD11" s="16"/>
      <c r="AE11" s="3"/>
      <c r="AF11" s="3"/>
    </row>
    <row r="12" spans="1:32" ht="15.75" thickBot="1" x14ac:dyDescent="0.3">
      <c r="G12" s="6">
        <f>SUM(G7:G11)</f>
        <v>48885825.449999996</v>
      </c>
      <c r="H12" s="8">
        <f t="shared" ref="H12:J12" si="2">SUM(H7:H11)</f>
        <v>0</v>
      </c>
      <c r="I12" s="8">
        <f t="shared" si="2"/>
        <v>0</v>
      </c>
      <c r="J12" s="8">
        <f t="shared" si="2"/>
        <v>0</v>
      </c>
      <c r="K12" s="39">
        <f>SUM(K7:K11)</f>
        <v>-2291464.1300000004</v>
      </c>
      <c r="M12" s="3"/>
      <c r="N12" s="3"/>
      <c r="O12" s="3"/>
      <c r="P12" s="3"/>
      <c r="Q12" s="10"/>
      <c r="R12" s="10"/>
      <c r="S12" s="15"/>
      <c r="T12" s="10"/>
      <c r="U12" s="3"/>
      <c r="V12" s="3"/>
      <c r="W12" s="3"/>
      <c r="X12" s="3"/>
      <c r="Y12" s="3"/>
      <c r="Z12" s="10"/>
      <c r="AA12" s="10"/>
      <c r="AB12" s="15"/>
      <c r="AC12" s="10"/>
      <c r="AD12" s="16"/>
      <c r="AE12" s="3"/>
      <c r="AF12" s="3"/>
    </row>
    <row r="13" spans="1:32" ht="15.75" thickTop="1" x14ac:dyDescent="0.25">
      <c r="I13" s="2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</row>
    <row r="14" spans="1:32" ht="18.75" x14ac:dyDescent="0.3">
      <c r="A14" s="9" t="s">
        <v>24</v>
      </c>
      <c r="M14" s="12"/>
      <c r="N14" s="3"/>
      <c r="O14" s="3"/>
      <c r="P14" s="3"/>
      <c r="Q14" s="3"/>
      <c r="R14" s="3"/>
      <c r="S14" s="3"/>
      <c r="T14" s="3"/>
      <c r="U14" s="3"/>
      <c r="V14" s="12"/>
      <c r="W14" s="3"/>
      <c r="X14" s="3"/>
      <c r="Y14" s="3"/>
      <c r="Z14" s="3"/>
      <c r="AA14" s="26"/>
      <c r="AB14" s="3"/>
      <c r="AC14" s="3"/>
      <c r="AD14" s="3"/>
      <c r="AE14" s="3"/>
      <c r="AF14" s="3"/>
    </row>
    <row r="15" spans="1:32" x14ac:dyDescent="0.25">
      <c r="A15" s="4"/>
      <c r="M15" s="12"/>
      <c r="N15" s="13"/>
      <c r="O15" s="13"/>
      <c r="P15" s="13"/>
      <c r="Q15" s="13"/>
      <c r="R15" s="13"/>
      <c r="S15" s="5"/>
      <c r="T15" s="5"/>
      <c r="V15" s="12"/>
      <c r="W15" s="13"/>
      <c r="X15" s="13"/>
      <c r="Y15" s="13"/>
      <c r="AA15" s="11"/>
    </row>
    <row r="16" spans="1:32" x14ac:dyDescent="0.25">
      <c r="A16" s="4" t="s">
        <v>41</v>
      </c>
      <c r="M16" s="3"/>
      <c r="N16" s="14"/>
      <c r="O16" s="15"/>
      <c r="P16" s="10"/>
      <c r="Q16" s="10"/>
      <c r="R16" s="10"/>
      <c r="S16" s="1"/>
      <c r="T16" s="1"/>
      <c r="V16" s="3"/>
      <c r="W16" s="14"/>
      <c r="X16" s="15"/>
      <c r="Y16" s="10"/>
      <c r="AA16" s="11"/>
    </row>
    <row r="17" spans="1:27" ht="30" x14ac:dyDescent="0.25">
      <c r="A17" s="27" t="s">
        <v>17</v>
      </c>
      <c r="B17" s="28" t="s">
        <v>7</v>
      </c>
      <c r="C17" s="29" t="s">
        <v>21</v>
      </c>
      <c r="D17" s="28" t="s">
        <v>12</v>
      </c>
      <c r="E17" s="29" t="s">
        <v>11</v>
      </c>
      <c r="F17" s="28" t="s">
        <v>5</v>
      </c>
      <c r="G17" s="29" t="s">
        <v>31</v>
      </c>
      <c r="H17" s="29" t="s">
        <v>10</v>
      </c>
      <c r="I17" s="29" t="s">
        <v>21</v>
      </c>
      <c r="J17" s="29" t="s">
        <v>19</v>
      </c>
      <c r="K17" s="29" t="s">
        <v>14</v>
      </c>
      <c r="M17" s="3"/>
      <c r="N17" s="14"/>
      <c r="O17" s="15"/>
      <c r="P17" s="10"/>
      <c r="Q17" s="10"/>
      <c r="R17" s="10"/>
      <c r="S17" s="1"/>
      <c r="T17" s="1"/>
      <c r="V17" s="3"/>
      <c r="W17" s="14"/>
      <c r="X17" s="15"/>
      <c r="Y17" s="10"/>
      <c r="AA17" s="11"/>
    </row>
    <row r="18" spans="1:27" x14ac:dyDescent="0.25">
      <c r="A18" s="30" t="s">
        <v>0</v>
      </c>
      <c r="B18" s="32">
        <v>7.6999999999999999E-2</v>
      </c>
      <c r="C18" s="32">
        <v>1.932E-2</v>
      </c>
      <c r="D18" s="32">
        <v>9.2069999999999999E-2</v>
      </c>
      <c r="E18" s="32">
        <f>+C18+D18</f>
        <v>0.11139</v>
      </c>
      <c r="F18" s="33">
        <f>+B18-E18</f>
        <v>-3.4390000000000004E-2</v>
      </c>
      <c r="G18" s="7">
        <v>4508111.66</v>
      </c>
      <c r="H18" s="1">
        <f>+G18*B18</f>
        <v>347124.59782000002</v>
      </c>
      <c r="I18" s="1">
        <f>+G18*C18</f>
        <v>87096.717271200003</v>
      </c>
      <c r="J18" s="1">
        <f>+G18*D18</f>
        <v>415061.84053620003</v>
      </c>
      <c r="K18" s="1">
        <f>+H18-I18-J18</f>
        <v>-155033.95998740001</v>
      </c>
      <c r="M18" s="3"/>
      <c r="N18" s="3"/>
      <c r="O18" s="3"/>
      <c r="P18" s="10"/>
      <c r="Q18" s="10"/>
      <c r="R18" s="10"/>
      <c r="S18" s="10"/>
      <c r="T18" s="10"/>
      <c r="V18" s="3"/>
      <c r="W18" s="3"/>
      <c r="X18" s="3"/>
      <c r="Y18" s="10"/>
      <c r="AA18" s="11"/>
    </row>
    <row r="19" spans="1:27" x14ac:dyDescent="0.25">
      <c r="A19" s="34" t="s">
        <v>1</v>
      </c>
      <c r="B19" s="24">
        <v>0.09</v>
      </c>
      <c r="C19" s="24">
        <v>1.932E-2</v>
      </c>
      <c r="D19" s="24">
        <v>9.2069999999999999E-2</v>
      </c>
      <c r="E19" s="24">
        <f t="shared" ref="E19:E22" si="3">+C19+D19</f>
        <v>0.11139</v>
      </c>
      <c r="F19" s="25">
        <f t="shared" ref="F19:F22" si="4">+B19-E19</f>
        <v>-2.1390000000000006E-2</v>
      </c>
      <c r="G19" s="7">
        <v>3720174.18</v>
      </c>
      <c r="H19" s="1">
        <f t="shared" ref="H19:H22" si="5">+G19*B19</f>
        <v>334815.67619999999</v>
      </c>
      <c r="I19" s="1">
        <f t="shared" ref="I19:I22" si="6">+G19*C19</f>
        <v>71873.765157600006</v>
      </c>
      <c r="J19" s="1">
        <f t="shared" ref="J19:J22" si="7">+G19*D19</f>
        <v>342516.43675260001</v>
      </c>
      <c r="K19" s="1">
        <f t="shared" ref="K19:K22" si="8">+H19-I19-J19</f>
        <v>-79574.525710200018</v>
      </c>
      <c r="M19" s="3"/>
      <c r="N19" s="3"/>
      <c r="O19" s="3"/>
      <c r="P19" s="3"/>
      <c r="Q19" s="3"/>
      <c r="R19" s="3"/>
      <c r="V19" s="3"/>
      <c r="W19" s="3"/>
      <c r="X19" s="3"/>
      <c r="Y19" s="3"/>
      <c r="AA19" s="11"/>
    </row>
    <row r="20" spans="1:27" x14ac:dyDescent="0.25">
      <c r="A20" s="34" t="s">
        <v>2</v>
      </c>
      <c r="B20" s="24">
        <v>6.5000000000000002E-2</v>
      </c>
      <c r="C20" s="24">
        <v>1.932E-2</v>
      </c>
      <c r="D20" s="24">
        <v>9.2069999999999999E-2</v>
      </c>
      <c r="E20" s="24">
        <f t="shared" si="3"/>
        <v>0.11139</v>
      </c>
      <c r="F20" s="25">
        <f t="shared" si="4"/>
        <v>-4.6390000000000001E-2</v>
      </c>
      <c r="G20" s="7">
        <v>36909230.829999998</v>
      </c>
      <c r="H20" s="1">
        <f t="shared" si="5"/>
        <v>2399100.0039499998</v>
      </c>
      <c r="I20" s="1">
        <f t="shared" si="6"/>
        <v>713086.33963559999</v>
      </c>
      <c r="J20" s="1">
        <f t="shared" si="7"/>
        <v>3398232.8825180996</v>
      </c>
      <c r="K20" s="1">
        <f t="shared" si="8"/>
        <v>-1712219.2182036997</v>
      </c>
      <c r="M20" s="12"/>
      <c r="N20" s="3"/>
      <c r="O20" s="3"/>
      <c r="P20" s="3"/>
      <c r="Q20" s="3"/>
      <c r="R20" s="3"/>
      <c r="V20" s="12"/>
      <c r="W20" s="3"/>
      <c r="X20" s="3"/>
      <c r="Y20" s="3"/>
    </row>
    <row r="21" spans="1:27" x14ac:dyDescent="0.25">
      <c r="A21" s="34" t="s">
        <v>4</v>
      </c>
      <c r="B21" s="24">
        <v>9.5000000000000001E-2</v>
      </c>
      <c r="C21" s="24">
        <v>1.932E-2</v>
      </c>
      <c r="D21" s="24">
        <v>9.2069999999999999E-2</v>
      </c>
      <c r="E21" s="24">
        <f t="shared" si="3"/>
        <v>0.11139</v>
      </c>
      <c r="F21" s="25">
        <f t="shared" si="4"/>
        <v>-1.6390000000000002E-2</v>
      </c>
      <c r="G21" s="7">
        <v>8437794.1300000008</v>
      </c>
      <c r="H21" s="1">
        <f t="shared" si="5"/>
        <v>801590.44235000014</v>
      </c>
      <c r="I21" s="1">
        <f t="shared" si="6"/>
        <v>163018.18259160002</v>
      </c>
      <c r="J21" s="1">
        <f t="shared" si="7"/>
        <v>776867.70554910006</v>
      </c>
      <c r="K21" s="1">
        <f t="shared" si="8"/>
        <v>-138295.44579069992</v>
      </c>
      <c r="M21" s="3"/>
      <c r="N21" s="3"/>
      <c r="O21" s="3"/>
      <c r="P21" s="16"/>
      <c r="Q21" s="16"/>
      <c r="R21" s="16"/>
      <c r="S21" s="2"/>
      <c r="T21" s="2"/>
      <c r="V21" s="3"/>
      <c r="W21" s="3"/>
      <c r="X21" s="3"/>
      <c r="Y21" s="16"/>
    </row>
    <row r="22" spans="1:27" x14ac:dyDescent="0.25">
      <c r="A22" s="35" t="s">
        <v>3</v>
      </c>
      <c r="B22" s="37">
        <v>0.13200000000000001</v>
      </c>
      <c r="C22" s="37">
        <v>1.932E-2</v>
      </c>
      <c r="D22" s="37">
        <v>9.2069999999999999E-2</v>
      </c>
      <c r="E22" s="37">
        <f t="shared" si="3"/>
        <v>0.11139</v>
      </c>
      <c r="F22" s="38">
        <f t="shared" si="4"/>
        <v>2.0610000000000003E-2</v>
      </c>
      <c r="G22" s="7">
        <v>9137897.7899999991</v>
      </c>
      <c r="H22" s="1">
        <f t="shared" si="5"/>
        <v>1206202.50828</v>
      </c>
      <c r="I22" s="1">
        <f t="shared" si="6"/>
        <v>176544.18530279998</v>
      </c>
      <c r="J22" s="1">
        <f t="shared" si="7"/>
        <v>841326.24952529988</v>
      </c>
      <c r="K22" s="1">
        <f t="shared" si="8"/>
        <v>188332.07345190004</v>
      </c>
      <c r="M22" s="3"/>
      <c r="N22" s="3"/>
      <c r="O22" s="3"/>
      <c r="P22" s="16"/>
      <c r="Q22" s="16"/>
      <c r="R22" s="16"/>
      <c r="S22" s="2"/>
      <c r="T22" s="2"/>
      <c r="V22" s="3"/>
      <c r="W22" s="3"/>
      <c r="X22" s="3"/>
      <c r="Y22" s="16"/>
    </row>
    <row r="23" spans="1:27" ht="15.75" thickBot="1" x14ac:dyDescent="0.3">
      <c r="G23" s="6">
        <f>SUM(G18:G22)</f>
        <v>62713208.590000004</v>
      </c>
      <c r="H23" s="39">
        <f t="shared" ref="H23:J23" si="9">SUM(H18:H22)</f>
        <v>5088833.2286</v>
      </c>
      <c r="I23" s="8">
        <f t="shared" si="9"/>
        <v>1211619.1899587999</v>
      </c>
      <c r="J23" s="8">
        <f t="shared" si="9"/>
        <v>5774005.1148813004</v>
      </c>
      <c r="K23" s="8">
        <f>SUM(K18:K22)</f>
        <v>-1896791.0762400995</v>
      </c>
      <c r="M23" s="3"/>
      <c r="N23" s="3"/>
      <c r="O23" s="3"/>
      <c r="P23" s="10"/>
      <c r="Q23" s="10"/>
      <c r="R23" s="10"/>
      <c r="S23" s="10"/>
      <c r="T23" s="10"/>
      <c r="V23" s="3"/>
      <c r="W23" s="3"/>
      <c r="X23" s="3"/>
      <c r="Y23" s="10"/>
    </row>
    <row r="24" spans="1:27" ht="15.75" thickTop="1" x14ac:dyDescent="0.25">
      <c r="A24" s="3"/>
      <c r="B24" s="3"/>
      <c r="C24" s="3"/>
      <c r="D24" s="3"/>
      <c r="E24" s="3"/>
      <c r="M24" s="3"/>
      <c r="N24" s="3"/>
      <c r="O24" s="3"/>
      <c r="P24" s="3"/>
      <c r="Q24" s="3"/>
      <c r="R24" s="3"/>
      <c r="V24" s="3"/>
      <c r="W24" s="3"/>
      <c r="X24" s="3"/>
      <c r="Y24" s="3"/>
    </row>
    <row r="25" spans="1:27" ht="18.75" x14ac:dyDescent="0.3">
      <c r="A25" s="9" t="s">
        <v>25</v>
      </c>
      <c r="M25" s="3"/>
      <c r="N25" s="3"/>
      <c r="O25" s="3"/>
      <c r="P25" s="3"/>
      <c r="Q25" s="3"/>
      <c r="R25" s="3"/>
      <c r="V25" s="3"/>
      <c r="W25" s="3"/>
      <c r="X25" s="3"/>
      <c r="Y25" s="3"/>
    </row>
    <row r="26" spans="1:27" x14ac:dyDescent="0.25">
      <c r="A26" s="4" t="s">
        <v>42</v>
      </c>
      <c r="M26" s="3"/>
      <c r="N26" s="3"/>
      <c r="O26" s="3"/>
      <c r="P26" s="3"/>
      <c r="Q26" s="3"/>
      <c r="R26" s="3"/>
      <c r="V26" s="3"/>
      <c r="W26" s="3"/>
      <c r="X26" s="3"/>
      <c r="Y26" s="3"/>
    </row>
    <row r="27" spans="1:27" ht="45" x14ac:dyDescent="0.25">
      <c r="A27" s="40" t="s">
        <v>27</v>
      </c>
      <c r="B27" s="28" t="s">
        <v>7</v>
      </c>
      <c r="C27" s="29" t="s">
        <v>29</v>
      </c>
      <c r="D27" s="29" t="s">
        <v>26</v>
      </c>
      <c r="E27" s="29" t="s">
        <v>44</v>
      </c>
      <c r="F27" s="28" t="s">
        <v>5</v>
      </c>
      <c r="G27" s="28" t="s">
        <v>6</v>
      </c>
      <c r="H27" s="29" t="s">
        <v>16</v>
      </c>
      <c r="I27" s="29" t="s">
        <v>22</v>
      </c>
      <c r="J27" s="29" t="s">
        <v>23</v>
      </c>
      <c r="K27" s="29" t="s">
        <v>15</v>
      </c>
    </row>
    <row r="28" spans="1:27" x14ac:dyDescent="0.25">
      <c r="A28" s="30" t="s">
        <v>0</v>
      </c>
      <c r="B28" s="31">
        <f>+B7-B18</f>
        <v>0</v>
      </c>
      <c r="C28" s="32"/>
      <c r="D28" s="32">
        <f t="shared" ref="D28:F32" si="10">+D7-D18</f>
        <v>4.6299999999999952E-3</v>
      </c>
      <c r="E28" s="32">
        <f t="shared" si="10"/>
        <v>-7.0000000000000617E-4</v>
      </c>
      <c r="F28" s="33">
        <f>+F7-F18</f>
        <v>7.0000000000000617E-4</v>
      </c>
      <c r="G28" s="7">
        <f t="shared" ref="G28:G32" si="11">+G7-G18</f>
        <v>-317451.79000000004</v>
      </c>
      <c r="H28" s="1"/>
      <c r="I28" s="1"/>
      <c r="J28" s="1"/>
      <c r="K28" s="1">
        <f>K18-K7</f>
        <v>68711.080012599996</v>
      </c>
      <c r="M28" s="2"/>
      <c r="N28" s="21"/>
    </row>
    <row r="29" spans="1:27" x14ac:dyDescent="0.25">
      <c r="A29" s="34" t="s">
        <v>1</v>
      </c>
      <c r="B29" s="19">
        <f>+B8-B19</f>
        <v>0</v>
      </c>
      <c r="C29" s="24"/>
      <c r="D29" s="24">
        <f t="shared" si="10"/>
        <v>4.6299999999999952E-3</v>
      </c>
      <c r="E29" s="24">
        <f t="shared" si="10"/>
        <v>-7.0000000000000617E-4</v>
      </c>
      <c r="F29" s="25">
        <f t="shared" si="10"/>
        <v>7.0000000000000617E-4</v>
      </c>
      <c r="G29" s="7">
        <f t="shared" si="11"/>
        <v>-878863.59000000032</v>
      </c>
      <c r="H29" s="1"/>
      <c r="I29" s="1"/>
      <c r="J29" s="1"/>
      <c r="K29" s="1">
        <f t="shared" ref="K29:K32" si="12">K19-K8</f>
        <v>35088.594289799978</v>
      </c>
      <c r="M29" s="2"/>
      <c r="N29" s="21"/>
    </row>
    <row r="30" spans="1:27" x14ac:dyDescent="0.25">
      <c r="A30" s="34" t="s">
        <v>2</v>
      </c>
      <c r="B30" s="19">
        <f>+B9-B20</f>
        <v>0</v>
      </c>
      <c r="C30" s="24"/>
      <c r="D30" s="24">
        <f t="shared" si="10"/>
        <v>4.6299999999999952E-3</v>
      </c>
      <c r="E30" s="24">
        <f>+E9-E20</f>
        <v>-8.9000000000001578E-4</v>
      </c>
      <c r="F30" s="25">
        <f t="shared" si="10"/>
        <v>8.9000000000001578E-4</v>
      </c>
      <c r="G30" s="7">
        <f t="shared" si="11"/>
        <v>-10843087.689999998</v>
      </c>
      <c r="H30" s="1"/>
      <c r="I30" s="1"/>
      <c r="J30" s="1"/>
      <c r="K30" s="1">
        <f t="shared" si="12"/>
        <v>-12644.408203699626</v>
      </c>
      <c r="M30" s="2"/>
      <c r="N30" s="21"/>
    </row>
    <row r="31" spans="1:27" x14ac:dyDescent="0.25">
      <c r="A31" s="34" t="s">
        <v>4</v>
      </c>
      <c r="B31" s="19">
        <f>+B10-B21</f>
        <v>0</v>
      </c>
      <c r="C31" s="24"/>
      <c r="D31" s="24">
        <f t="shared" si="10"/>
        <v>4.6299999999999952E-3</v>
      </c>
      <c r="E31" s="24">
        <f t="shared" si="10"/>
        <v>-8.9000000000001578E-4</v>
      </c>
      <c r="F31" s="25">
        <f t="shared" si="10"/>
        <v>8.9000000000001578E-4</v>
      </c>
      <c r="G31" s="7">
        <f t="shared" si="11"/>
        <v>-817599.54000000097</v>
      </c>
      <c r="H31" s="1"/>
      <c r="I31" s="1"/>
      <c r="J31" s="1"/>
      <c r="K31" s="1">
        <f t="shared" si="12"/>
        <v>129932.1342093001</v>
      </c>
      <c r="M31" s="2"/>
      <c r="N31" s="21"/>
    </row>
    <row r="32" spans="1:27" x14ac:dyDescent="0.25">
      <c r="A32" s="35" t="s">
        <v>3</v>
      </c>
      <c r="B32" s="36">
        <f>+B11-B22</f>
        <v>0</v>
      </c>
      <c r="C32" s="37"/>
      <c r="D32" s="37">
        <f t="shared" si="10"/>
        <v>4.6299999999999952E-3</v>
      </c>
      <c r="E32" s="37">
        <f t="shared" si="10"/>
        <v>-8.9000000000001578E-4</v>
      </c>
      <c r="F32" s="38">
        <f t="shared" si="10"/>
        <v>8.9000000000001578E-4</v>
      </c>
      <c r="G32" s="7">
        <f t="shared" si="11"/>
        <v>-970380.52999999933</v>
      </c>
      <c r="H32" s="1"/>
      <c r="I32" s="1"/>
      <c r="J32" s="1"/>
      <c r="K32" s="1">
        <f t="shared" si="12"/>
        <v>173585.65345190003</v>
      </c>
      <c r="M32" s="2"/>
      <c r="N32" s="21"/>
    </row>
    <row r="33" spans="7:11" ht="15.75" thickBot="1" x14ac:dyDescent="0.3">
      <c r="G33" s="6">
        <f>SUM(G28:G32)</f>
        <v>-13827383.139999999</v>
      </c>
      <c r="H33" s="8">
        <f t="shared" ref="H33:J33" si="13">SUM(H28:H32)</f>
        <v>0</v>
      </c>
      <c r="I33" s="8">
        <f t="shared" si="13"/>
        <v>0</v>
      </c>
      <c r="J33" s="8">
        <f t="shared" si="13"/>
        <v>0</v>
      </c>
      <c r="K33" s="8">
        <f>SUM(K28:K32)</f>
        <v>394673.0537599005</v>
      </c>
    </row>
    <row r="34" spans="7:11" ht="15.75" thickTop="1" x14ac:dyDescent="0.25"/>
    <row r="36" spans="7:11" x14ac:dyDescent="0.25">
      <c r="K36" s="2"/>
    </row>
  </sheetData>
  <pageMargins left="0.7" right="0.7" top="0.75" bottom="0.75" header="0.3" footer="0.3"/>
  <pageSetup paperSize="1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April 17</vt:lpstr>
      <vt:lpstr>May 17</vt:lpstr>
      <vt:lpstr>June 17</vt:lpstr>
      <vt:lpstr>July 17</vt:lpstr>
      <vt:lpstr>Aug 17</vt:lpstr>
      <vt:lpstr>Sept 17</vt:lpstr>
      <vt:lpstr>Oct 17</vt:lpstr>
      <vt:lpstr>Nov 17</vt:lpstr>
      <vt:lpstr>Dec 17</vt:lpstr>
      <vt:lpstr>Total True Up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Driver</dc:creator>
  <cp:lastModifiedBy>Mark Driver</cp:lastModifiedBy>
  <cp:lastPrinted>2019-01-07T16:30:38Z</cp:lastPrinted>
  <dcterms:created xsi:type="dcterms:W3CDTF">2018-10-12T16:56:48Z</dcterms:created>
  <dcterms:modified xsi:type="dcterms:W3CDTF">2019-10-08T19:22:27Z</dcterms:modified>
</cp:coreProperties>
</file>