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10815"/>
  </bookViews>
  <sheets>
    <sheet name="Billed Demand" sheetId="1" r:id="rId1"/>
    <sheet name="Summary by Month" sheetId="2" r:id="rId2"/>
    <sheet name="Summary by Month by Type" sheetId="3" r:id="rId3"/>
  </sheets>
  <definedNames>
    <definedName name="_xlnm.Print_Titles" localSheetId="2">'Summary by Month by Type'!$1:$4</definedName>
  </definedNames>
  <calcPr calcId="144525"/>
</workbook>
</file>

<file path=xl/calcChain.xml><?xml version="1.0" encoding="utf-8"?>
<calcChain xmlns="http://schemas.openxmlformats.org/spreadsheetml/2006/main">
  <c r="B16" i="1" l="1"/>
  <c r="K6" i="1"/>
  <c r="B7" i="1"/>
  <c r="C4" i="1" s="1"/>
  <c r="K8" i="1" l="1"/>
  <c r="L6" i="1"/>
  <c r="C7" i="1"/>
  <c r="D4" i="1" s="1"/>
  <c r="D7" i="1" s="1"/>
  <c r="E4" i="1" s="1"/>
  <c r="E7" i="1" s="1"/>
  <c r="F4" i="1" s="1"/>
  <c r="F7" i="1" s="1"/>
  <c r="G4" i="1" s="1"/>
  <c r="G7" i="1" s="1"/>
  <c r="H4" i="1" s="1"/>
  <c r="H7" i="1" s="1"/>
  <c r="I4" i="1" s="1"/>
  <c r="I7" i="1" s="1"/>
  <c r="J4" i="1" s="1"/>
  <c r="J7" i="1" s="1"/>
  <c r="K4" i="1" s="1"/>
  <c r="K7" i="1" s="1"/>
  <c r="L4" i="1" s="1"/>
  <c r="L7" i="1" s="1"/>
  <c r="M4" i="1" s="1"/>
  <c r="M7" i="1" s="1"/>
  <c r="B12" i="1" s="1"/>
  <c r="N5" i="1"/>
  <c r="C16" i="1"/>
  <c r="N13" i="1"/>
  <c r="D164" i="3"/>
  <c r="C164" i="3"/>
  <c r="B164" i="3"/>
  <c r="E163" i="3"/>
  <c r="E161" i="3"/>
  <c r="E159" i="3"/>
  <c r="E158" i="3"/>
  <c r="E157" i="3"/>
  <c r="E164" i="3" s="1"/>
  <c r="E156" i="3"/>
  <c r="E155" i="3"/>
  <c r="D152" i="3"/>
  <c r="C152" i="3"/>
  <c r="B152" i="3"/>
  <c r="E151" i="3"/>
  <c r="E149" i="3"/>
  <c r="E147" i="3"/>
  <c r="E146" i="3"/>
  <c r="E145" i="3"/>
  <c r="E144" i="3"/>
  <c r="E152" i="3" s="1"/>
  <c r="E143" i="3"/>
  <c r="E142" i="3"/>
  <c r="D139" i="3"/>
  <c r="C139" i="3"/>
  <c r="B139" i="3"/>
  <c r="E138" i="3"/>
  <c r="E136" i="3"/>
  <c r="E135" i="3"/>
  <c r="E134" i="3"/>
  <c r="E133" i="3"/>
  <c r="E132" i="3"/>
  <c r="E131" i="3"/>
  <c r="E130" i="3"/>
  <c r="E129" i="3"/>
  <c r="E139" i="3" s="1"/>
  <c r="D126" i="3"/>
  <c r="C126" i="3"/>
  <c r="B126" i="3"/>
  <c r="E125" i="3"/>
  <c r="E123" i="3"/>
  <c r="E121" i="3"/>
  <c r="E120" i="3"/>
  <c r="E119" i="3"/>
  <c r="E126" i="3" s="1"/>
  <c r="D116" i="3"/>
  <c r="C116" i="3"/>
  <c r="B116" i="3"/>
  <c r="E115" i="3"/>
  <c r="E113" i="3"/>
  <c r="E112" i="3"/>
  <c r="E111" i="3"/>
  <c r="E116" i="3" s="1"/>
  <c r="D108" i="3"/>
  <c r="C108" i="3"/>
  <c r="B108" i="3"/>
  <c r="E107" i="3"/>
  <c r="E106" i="3"/>
  <c r="E105" i="3"/>
  <c r="E108" i="3" s="1"/>
  <c r="E102" i="3"/>
  <c r="D102" i="3"/>
  <c r="C102" i="3"/>
  <c r="B102" i="3"/>
  <c r="E101" i="3"/>
  <c r="D98" i="3"/>
  <c r="C98" i="3"/>
  <c r="B98" i="3"/>
  <c r="E97" i="3"/>
  <c r="E96" i="3"/>
  <c r="E95" i="3"/>
  <c r="E94" i="3"/>
  <c r="E98" i="3" s="1"/>
  <c r="D91" i="3"/>
  <c r="C91" i="3"/>
  <c r="B91" i="3"/>
  <c r="E90" i="3"/>
  <c r="E88" i="3"/>
  <c r="E87" i="3"/>
  <c r="E86" i="3"/>
  <c r="E85" i="3"/>
  <c r="E84" i="3"/>
  <c r="E91" i="3" s="1"/>
  <c r="D81" i="3"/>
  <c r="C81" i="3"/>
  <c r="B81" i="3"/>
  <c r="E80" i="3"/>
  <c r="E78" i="3"/>
  <c r="E76" i="3"/>
  <c r="E75" i="3"/>
  <c r="E74" i="3"/>
  <c r="E73" i="3"/>
  <c r="E81" i="3" s="1"/>
  <c r="E72" i="3"/>
  <c r="E71" i="3"/>
  <c r="D68" i="3"/>
  <c r="C68" i="3"/>
  <c r="B68" i="3"/>
  <c r="E67" i="3"/>
  <c r="E65" i="3"/>
  <c r="E63" i="3"/>
  <c r="E62" i="3"/>
  <c r="E61" i="3"/>
  <c r="E60" i="3"/>
  <c r="E68" i="3" s="1"/>
  <c r="E59" i="3"/>
  <c r="D56" i="3"/>
  <c r="C56" i="3"/>
  <c r="B56" i="3"/>
  <c r="E55" i="3"/>
  <c r="E53" i="3"/>
  <c r="E51" i="3"/>
  <c r="E50" i="3"/>
  <c r="E49" i="3"/>
  <c r="E48" i="3"/>
  <c r="E56" i="3" s="1"/>
  <c r="D45" i="3"/>
  <c r="C45" i="3"/>
  <c r="B45" i="3"/>
  <c r="E44" i="3"/>
  <c r="E42" i="3"/>
  <c r="E40" i="3"/>
  <c r="E39" i="3"/>
  <c r="E38" i="3"/>
  <c r="E45" i="3" s="1"/>
  <c r="E37" i="3"/>
  <c r="E36" i="3"/>
  <c r="E35" i="3"/>
  <c r="D32" i="3"/>
  <c r="C32" i="3"/>
  <c r="B32" i="3"/>
  <c r="E31" i="3"/>
  <c r="E29" i="3"/>
  <c r="E28" i="3"/>
  <c r="E27" i="3"/>
  <c r="E25" i="3"/>
  <c r="E23" i="3"/>
  <c r="E22" i="3"/>
  <c r="E21" i="3"/>
  <c r="E20" i="3"/>
  <c r="E19" i="3"/>
  <c r="E32" i="3" s="1"/>
  <c r="D16" i="3"/>
  <c r="D166" i="3" s="1"/>
  <c r="C16" i="3"/>
  <c r="C166" i="3" s="1"/>
  <c r="B16" i="3"/>
  <c r="B166" i="3" s="1"/>
  <c r="E15" i="3"/>
  <c r="E13" i="3"/>
  <c r="E11" i="3"/>
  <c r="E9" i="3"/>
  <c r="E8" i="3"/>
  <c r="E7" i="3"/>
  <c r="E6" i="3"/>
  <c r="E16" i="3" s="1"/>
  <c r="E166" i="3" s="1"/>
  <c r="C8" i="2"/>
  <c r="B8" i="2"/>
  <c r="B21" i="2" s="1"/>
  <c r="E8" i="2"/>
  <c r="E21" i="2" s="1"/>
  <c r="D8" i="2"/>
  <c r="D21" i="2" s="1"/>
  <c r="C4" i="2"/>
  <c r="B4" i="2"/>
  <c r="E4" i="2"/>
  <c r="D4" i="2"/>
  <c r="L8" i="1" l="1"/>
  <c r="M6" i="1"/>
  <c r="N4" i="1"/>
  <c r="N7" i="1" s="1"/>
  <c r="D16" i="1"/>
  <c r="B15" i="1"/>
  <c r="C12" i="1" s="1"/>
  <c r="C15" i="1" s="1"/>
  <c r="D12" i="1" s="1"/>
  <c r="D15" i="1" s="1"/>
  <c r="E12" i="1" s="1"/>
  <c r="E15" i="1" s="1"/>
  <c r="F12" i="1" s="1"/>
  <c r="F15" i="1" s="1"/>
  <c r="G12" i="1" s="1"/>
  <c r="G15" i="1" s="1"/>
  <c r="H12" i="1" s="1"/>
  <c r="H15" i="1" s="1"/>
  <c r="I12" i="1" s="1"/>
  <c r="I15" i="1" s="1"/>
  <c r="J12" i="1" s="1"/>
  <c r="J15" i="1" s="1"/>
  <c r="K12" i="1" s="1"/>
  <c r="K15" i="1" s="1"/>
  <c r="L12" i="1" s="1"/>
  <c r="L15" i="1" s="1"/>
  <c r="M12" i="1" s="1"/>
  <c r="M15" i="1" s="1"/>
  <c r="C21" i="2"/>
  <c r="N12" i="1" l="1"/>
  <c r="N15" i="1" s="1"/>
  <c r="E16" i="1"/>
  <c r="B14" i="1"/>
  <c r="C14" i="1" s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M8" i="1"/>
  <c r="N9" i="1" s="1"/>
  <c r="N6" i="1"/>
  <c r="F16" i="1" l="1"/>
  <c r="N8" i="1"/>
  <c r="G16" i="1" l="1"/>
  <c r="H16" i="1" l="1"/>
  <c r="I16" i="1" l="1"/>
  <c r="J16" i="1" l="1"/>
  <c r="K16" i="1" l="1"/>
  <c r="L16" i="1" l="1"/>
  <c r="M16" i="1" l="1"/>
  <c r="N17" i="1" l="1"/>
  <c r="N16" i="1"/>
</calcChain>
</file>

<file path=xl/sharedStrings.xml><?xml version="1.0" encoding="utf-8"?>
<sst xmlns="http://schemas.openxmlformats.org/spreadsheetml/2006/main" count="215" uniqueCount="77">
  <si>
    <t>Burlington Hydro Street Lights - Monthly Breakdown of Billed Demand (kW)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</si>
  <si>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</si>
  <si>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</si>
  <si>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</si>
  <si>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</si>
  <si>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</si>
  <si>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</si>
  <si>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</si>
  <si>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</si>
  <si>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</si>
  <si>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</si>
  <si>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</si>
  <si>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</si>
  <si>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</si>
  <si>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Billed demand - previous month</t>
  </si>
  <si>
    <t xml:space="preserve">Monthly Demand reduction </t>
  </si>
  <si>
    <t xml:space="preserve">Billed demand </t>
  </si>
  <si>
    <t>check</t>
  </si>
  <si>
    <t>Burlington Hydro Street Lights - Summary Calculation of Change in Billed Demand</t>
  </si>
  <si>
    <t>Number of Bulbs</t>
  </si>
  <si>
    <t>Original Watts</t>
  </si>
  <si>
    <t>Demand Reduction</t>
  </si>
  <si>
    <t>Revised
 Watts</t>
  </si>
  <si>
    <t>2017 Total</t>
  </si>
  <si>
    <t>Oct-17</t>
  </si>
  <si>
    <t>Nov-17</t>
  </si>
  <si>
    <t>Dec 17</t>
  </si>
  <si>
    <t>2018 Total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</si>
  <si>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</si>
  <si>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</si>
  <si>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</si>
  <si>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</si>
  <si>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</si>
  <si>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</si>
  <si>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</si>
  <si>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</si>
  <si>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</si>
  <si>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</si>
  <si>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</si>
  <si>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</si>
  <si>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Burlington Hydro Street Lights - Detailed Calculation of Change in Billed Demand</t>
  </si>
  <si>
    <t>Watts Removed</t>
  </si>
  <si>
    <t>Watts Installed</t>
  </si>
  <si>
    <t>COBRA</t>
  </si>
  <si>
    <t>70 Watts</t>
  </si>
  <si>
    <t>100 Watts</t>
  </si>
  <si>
    <t>150 Watts</t>
  </si>
  <si>
    <t>200 Watts</t>
  </si>
  <si>
    <t>SHOE BOX</t>
  </si>
  <si>
    <t>SQUARE</t>
  </si>
  <si>
    <t>SQUARE PACK</t>
  </si>
  <si>
    <t>Sep-17 Total</t>
  </si>
  <si>
    <t>250 Watts</t>
  </si>
  <si>
    <t>Oct-17 Total</t>
  </si>
  <si>
    <t>400 Watts</t>
  </si>
  <si>
    <t>Nov-17 Total</t>
  </si>
  <si>
    <t>Dec-17 Total</t>
  </si>
  <si>
    <t>Jan-18 Total</t>
  </si>
  <si>
    <t>175 Watts</t>
  </si>
  <si>
    <t>Feb-18 Total</t>
  </si>
  <si>
    <t>Mar-18 Total</t>
  </si>
  <si>
    <t>Apr-18 Total</t>
  </si>
  <si>
    <t>May-18 Total</t>
  </si>
  <si>
    <t>Jun-18 Total</t>
  </si>
  <si>
    <t>Jul-18 Total</t>
  </si>
  <si>
    <t>Aug-18 Total</t>
  </si>
  <si>
    <t>105 Watts</t>
  </si>
  <si>
    <t>130 Watts</t>
  </si>
  <si>
    <t>157 Watts</t>
  </si>
  <si>
    <t>160 Watts</t>
  </si>
  <si>
    <t>Sep-18 Total</t>
  </si>
  <si>
    <t>Oct-18 Total</t>
  </si>
  <si>
    <t>Nov-18 Total</t>
  </si>
  <si>
    <t>Grand Total</t>
  </si>
  <si>
    <t>Gross Lost Revenue (kW)</t>
  </si>
  <si>
    <t>Net Lost Revenue (kW)</t>
  </si>
  <si>
    <t>Cumulative Demand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</si>
</sst>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_);_(* \(#,##0.0\);_(* &quot;-&quot;?_);_(@_)"/>
    <numFmt numFmtId="165" formatCode="_(* #,##0.00_);_(* \(#,##0.00\);_(* &quot;-&quot;?_);_(@_)"/>
    <numFmt numFmtId="166" formatCode="_(* #,##0.00_);_(* \(#,##0.00\);_(* &quot;-&quot;??_);_(@_)"/>
    <numFmt numFmtId="167" formatCode="_(* #,##0_);_(* \(#,##0\);_(* &quot;-&quot;??_);_(@_)"/>
  </numFmts>
  <fonts count="13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right"/>
    </xf>
    <xf numFmtId="166" fontId="5" fillId="0" borderId="0" xfId="0" applyNumberFormat="1" applyFont="1" applyBorder="1"/>
    <xf numFmtId="0" fontId="7" fillId="0" borderId="0" xfId="0" applyFont="1" applyBorder="1"/>
    <xf numFmtId="166" fontId="7" fillId="0" borderId="1" xfId="0" applyNumberFormat="1" applyFont="1" applyBorder="1"/>
    <xf numFmtId="0" fontId="8" fillId="0" borderId="0" xfId="0" applyFont="1"/>
    <xf numFmtId="43" fontId="0" fillId="0" borderId="0" xfId="0" applyNumberFormat="1"/>
    <xf numFmtId="43" fontId="5" fillId="0" borderId="0" xfId="0" applyNumberFormat="1" applyFont="1" applyBorder="1"/>
    <xf numFmtId="0" fontId="5" fillId="0" borderId="0" xfId="0" applyFont="1"/>
    <xf numFmtId="166" fontId="5" fillId="0" borderId="0" xfId="0" applyNumberFormat="1" applyFont="1"/>
    <xf numFmtId="0" fontId="9" fillId="0" borderId="0" xfId="0" applyFont="1" applyAlignment="1"/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/>
    <xf numFmtId="167" fontId="10" fillId="0" borderId="2" xfId="0" applyNumberFormat="1" applyFont="1" applyBorder="1"/>
    <xf numFmtId="0" fontId="11" fillId="0" borderId="0" xfId="0" quotePrefix="1" applyFont="1" applyBorder="1" applyAlignment="1">
      <alignment horizontal="left" indent="1"/>
    </xf>
    <xf numFmtId="167" fontId="11" fillId="0" borderId="0" xfId="0" applyNumberFormat="1" applyFont="1" applyBorder="1"/>
    <xf numFmtId="0" fontId="12" fillId="0" borderId="0" xfId="0" quotePrefix="1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167" fontId="0" fillId="0" borderId="0" xfId="0" applyNumberFormat="1" applyBorder="1"/>
    <xf numFmtId="0" fontId="11" fillId="0" borderId="0" xfId="0" applyFont="1" applyBorder="1" applyAlignment="1">
      <alignment horizontal="left" indent="1"/>
    </xf>
    <xf numFmtId="16" fontId="11" fillId="0" borderId="0" xfId="0" quotePrefix="1" applyNumberFormat="1" applyFont="1" applyBorder="1" applyAlignment="1">
      <alignment horizontal="left" indent="1"/>
    </xf>
    <xf numFmtId="0" fontId="10" fillId="0" borderId="0" xfId="0" applyFont="1" applyBorder="1" applyAlignment="1">
      <alignment horizontal="left" indent="1"/>
    </xf>
    <xf numFmtId="167" fontId="10" fillId="0" borderId="1" xfId="0" applyNumberFormat="1" applyFont="1" applyBorder="1"/>
    <xf numFmtId="0" fontId="11" fillId="0" borderId="0" xfId="0" applyFont="1" applyBorder="1" applyAlignment="1">
      <alignment horizontal="left" indent="2"/>
    </xf>
    <xf numFmtId="167" fontId="10" fillId="0" borderId="0" xfId="0" applyNumberFormat="1" applyFont="1" applyBorder="1"/>
    <xf numFmtId="0" fontId="8" fillId="0" borderId="0" xfId="0" applyFont="1" applyAlignment="1">
      <alignment horizontal="center" wrapText="1"/>
    </xf>
    <xf numFmtId="0" fontId="1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indent="2"/>
    </xf>
    <xf numFmtId="167" fontId="0" fillId="0" borderId="0" xfId="0" applyNumberFormat="1"/>
    <xf numFmtId="0" fontId="0" fillId="0" borderId="0" xfId="0" applyBorder="1" applyAlignment="1">
      <alignment horizontal="left" indent="2"/>
    </xf>
    <xf numFmtId="0" fontId="11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67" fontId="10" fillId="0" borderId="1" xfId="0" applyNumberFormat="1" applyFont="1" applyFill="1" applyBorder="1"/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Border="1"/>
    <xf numFmtId="165" fontId="1" fillId="0" borderId="0" xfId="0" applyNumberFormat="1" applyFont="1" applyFill="1" applyBorder="1"/>
    <xf numFmtId="166" fontId="7" fillId="0" borderId="0" xfId="0" applyNumberFormat="1" applyFont="1" applyBorder="1"/>
    <xf numFmtId="0" fontId="7" fillId="0" borderId="0" xfId="0" applyFont="1" applyFill="1" applyBorder="1"/>
  </cellXfs>
  <cellStyles count="11">
    <cellStyle name="Normal" xfId="0" builtinId="0"/>
    <cellStyle name="Normal 10" xfId="1"/>
    <cellStyle name="Normal 11" xfId="2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0"/>
  <sheetViews>
    <sheetView tabSelected="1" workbookViewId="0">
      <selection activeCell="H30" sqref="H30"/>
    </sheetView>
  </sheetViews>
  <sheetFormatPr defaultRowHeight="15"/>
  <cols>
    <col min="1" max="1" width="32.42578125" customWidth="1"/>
    <col min="2" max="13" width="9.85546875" customWidth="1"/>
    <col min="14" max="14" width="12.28515625" customWidth="1"/>
  </cols>
  <sheetData>
    <row r="1" spans="1:15" ht="18.7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7"/>
      <c r="N2" s="1"/>
    </row>
    <row r="3" spans="1:15">
      <c r="A3" s="2">
        <v>2017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</row>
    <row r="4" spans="1:15">
      <c r="A4" s="1" t="s">
        <v>14</v>
      </c>
      <c r="B4" s="38">
        <v>2304.9</v>
      </c>
      <c r="C4" s="38">
        <f>B7</f>
        <v>2304.9</v>
      </c>
      <c r="D4" s="38">
        <f t="shared" ref="D4:M4" si="0">C7</f>
        <v>2304.9</v>
      </c>
      <c r="E4" s="38">
        <f t="shared" si="0"/>
        <v>2304.9</v>
      </c>
      <c r="F4" s="38">
        <f t="shared" si="0"/>
        <v>2304.9</v>
      </c>
      <c r="G4" s="38">
        <f t="shared" si="0"/>
        <v>2304.9</v>
      </c>
      <c r="H4" s="38">
        <f t="shared" si="0"/>
        <v>2304.9</v>
      </c>
      <c r="I4" s="38">
        <f t="shared" si="0"/>
        <v>2304.9</v>
      </c>
      <c r="J4" s="38">
        <f t="shared" si="0"/>
        <v>2304.9</v>
      </c>
      <c r="K4" s="38">
        <f t="shared" si="0"/>
        <v>2304.9</v>
      </c>
      <c r="L4" s="38">
        <f t="shared" si="0"/>
        <v>2246.3110000000001</v>
      </c>
      <c r="M4" s="38">
        <f t="shared" si="0"/>
        <v>2100.5680000000002</v>
      </c>
      <c r="N4" s="38">
        <f>SUM(B4:M4)</f>
        <v>27395.879000000004</v>
      </c>
    </row>
    <row r="5" spans="1:15">
      <c r="A5" s="1" t="s">
        <v>15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58.588999999999999</v>
      </c>
      <c r="L5" s="4">
        <v>145.74299999999999</v>
      </c>
      <c r="M5" s="4">
        <v>161.20499999999998</v>
      </c>
      <c r="N5" s="4">
        <f>SUM(B5:M5)</f>
        <v>365.53699999999998</v>
      </c>
    </row>
    <row r="6" spans="1:15">
      <c r="A6" s="1" t="s">
        <v>76</v>
      </c>
      <c r="B6" s="4"/>
      <c r="C6" s="4"/>
      <c r="D6" s="4"/>
      <c r="E6" s="4"/>
      <c r="F6" s="4"/>
      <c r="G6" s="4"/>
      <c r="H6" s="4"/>
      <c r="I6" s="4"/>
      <c r="J6" s="4"/>
      <c r="K6" s="4">
        <f>+K5</f>
        <v>58.588999999999999</v>
      </c>
      <c r="L6" s="4">
        <f>+K6+L5</f>
        <v>204.33199999999999</v>
      </c>
      <c r="M6" s="4">
        <f>+L6+M5</f>
        <v>365.53699999999998</v>
      </c>
      <c r="N6" s="4">
        <f>+M6</f>
        <v>365.53699999999998</v>
      </c>
    </row>
    <row r="7" spans="1:15" s="7" customFormat="1" ht="15.75" thickBot="1">
      <c r="A7" s="5" t="s">
        <v>16</v>
      </c>
      <c r="B7" s="6">
        <f>B4-B5</f>
        <v>2304.9</v>
      </c>
      <c r="C7" s="6">
        <f t="shared" ref="C7:N7" si="1">C4-C5</f>
        <v>2304.9</v>
      </c>
      <c r="D7" s="6">
        <f t="shared" si="1"/>
        <v>2304.9</v>
      </c>
      <c r="E7" s="6">
        <f t="shared" si="1"/>
        <v>2304.9</v>
      </c>
      <c r="F7" s="6">
        <f t="shared" si="1"/>
        <v>2304.9</v>
      </c>
      <c r="G7" s="6">
        <f t="shared" si="1"/>
        <v>2304.9</v>
      </c>
      <c r="H7" s="6">
        <f t="shared" si="1"/>
        <v>2304.9</v>
      </c>
      <c r="I7" s="6">
        <f t="shared" si="1"/>
        <v>2304.9</v>
      </c>
      <c r="J7" s="6">
        <f t="shared" si="1"/>
        <v>2304.9</v>
      </c>
      <c r="K7" s="6">
        <f t="shared" si="1"/>
        <v>2246.3110000000001</v>
      </c>
      <c r="L7" s="6">
        <f t="shared" si="1"/>
        <v>2100.5680000000002</v>
      </c>
      <c r="M7" s="6">
        <f t="shared" si="1"/>
        <v>1939.3630000000003</v>
      </c>
      <c r="N7" s="6">
        <f t="shared" si="1"/>
        <v>27030.342000000004</v>
      </c>
    </row>
    <row r="8" spans="1:15" ht="15.75" thickTop="1">
      <c r="A8" s="5" t="s">
        <v>74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f>+K6</f>
        <v>58.588999999999999</v>
      </c>
      <c r="L8" s="39">
        <f>+L6</f>
        <v>204.33199999999999</v>
      </c>
      <c r="M8" s="39">
        <f>+M6</f>
        <v>365.53699999999998</v>
      </c>
      <c r="N8" s="39">
        <f>SUM(B8:M8)</f>
        <v>628.45799999999997</v>
      </c>
    </row>
    <row r="9" spans="1:15">
      <c r="A9" s="5" t="s">
        <v>75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51.593790366489998</v>
      </c>
      <c r="L9" s="39">
        <v>179.93586463611999</v>
      </c>
      <c r="M9" s="39">
        <v>321.89385975517001</v>
      </c>
      <c r="N9" s="39">
        <f>SUM(B9:M9)</f>
        <v>553.42351475778003</v>
      </c>
    </row>
    <row r="10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9"/>
      <c r="N10" s="4"/>
    </row>
    <row r="11" spans="1:15">
      <c r="A11" s="2">
        <v>2018</v>
      </c>
      <c r="B11" s="3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3" t="s">
        <v>9</v>
      </c>
      <c r="K11" s="3" t="s">
        <v>10</v>
      </c>
      <c r="L11" s="3" t="s">
        <v>11</v>
      </c>
      <c r="M11" s="3" t="s">
        <v>12</v>
      </c>
      <c r="N11" s="3" t="s">
        <v>13</v>
      </c>
      <c r="O11" s="8"/>
    </row>
    <row r="12" spans="1:15">
      <c r="A12" s="1" t="s">
        <v>14</v>
      </c>
      <c r="B12" s="38">
        <f>M7</f>
        <v>1939.3630000000003</v>
      </c>
      <c r="C12" s="38">
        <f>B15</f>
        <v>1867.3830000000003</v>
      </c>
      <c r="D12" s="38">
        <f t="shared" ref="D12:M12" si="2">C15</f>
        <v>1778.2540000000004</v>
      </c>
      <c r="E12" s="38">
        <f t="shared" si="2"/>
        <v>1687.2210000000005</v>
      </c>
      <c r="F12" s="38">
        <f t="shared" si="2"/>
        <v>1618.8420000000006</v>
      </c>
      <c r="G12" s="38">
        <f t="shared" si="2"/>
        <v>1615.2180000000005</v>
      </c>
      <c r="H12" s="38">
        <f t="shared" si="2"/>
        <v>1614.9030000000005</v>
      </c>
      <c r="I12" s="38">
        <f t="shared" si="2"/>
        <v>1609.8590000000004</v>
      </c>
      <c r="J12" s="38">
        <f t="shared" si="2"/>
        <v>1604.3350000000005</v>
      </c>
      <c r="K12" s="38">
        <f t="shared" si="2"/>
        <v>1549.1330000000005</v>
      </c>
      <c r="L12" s="38">
        <f t="shared" si="2"/>
        <v>1509.7120000000004</v>
      </c>
      <c r="M12" s="38">
        <f t="shared" si="2"/>
        <v>1494.2100000000005</v>
      </c>
      <c r="N12" s="38">
        <f>SUM(B12:M12)</f>
        <v>19888.433000000005</v>
      </c>
    </row>
    <row r="13" spans="1:15" s="7" customFormat="1">
      <c r="A13" s="1" t="s">
        <v>15</v>
      </c>
      <c r="B13" s="4">
        <v>71.97999999999999</v>
      </c>
      <c r="C13" s="4">
        <v>89.129000000000005</v>
      </c>
      <c r="D13" s="4">
        <v>91.033000000000001</v>
      </c>
      <c r="E13" s="4">
        <v>68.378999999999991</v>
      </c>
      <c r="F13" s="4">
        <v>3.6240000000000001</v>
      </c>
      <c r="G13" s="4">
        <v>0.315</v>
      </c>
      <c r="H13" s="4">
        <v>5.0439999999999996</v>
      </c>
      <c r="I13" s="4">
        <v>5.524</v>
      </c>
      <c r="J13" s="4">
        <v>55.201999999999998</v>
      </c>
      <c r="K13" s="4">
        <v>39.420999999999999</v>
      </c>
      <c r="L13" s="4">
        <v>15.501999999999999</v>
      </c>
      <c r="M13" s="4">
        <v>9.49</v>
      </c>
      <c r="N13" s="4">
        <f>SUM(B13:M13)</f>
        <v>454.64299999999997</v>
      </c>
    </row>
    <row r="14" spans="1:15">
      <c r="A14" s="1" t="s">
        <v>76</v>
      </c>
      <c r="B14" s="4">
        <f>M6+B13</f>
        <v>437.51699999999994</v>
      </c>
      <c r="C14" s="4">
        <f>B14+C13</f>
        <v>526.64599999999996</v>
      </c>
      <c r="D14" s="4">
        <f t="shared" ref="D14:M14" si="3">C14+D13</f>
        <v>617.67899999999997</v>
      </c>
      <c r="E14" s="4">
        <f t="shared" si="3"/>
        <v>686.05799999999999</v>
      </c>
      <c r="F14" s="4">
        <f t="shared" si="3"/>
        <v>689.68200000000002</v>
      </c>
      <c r="G14" s="4">
        <f t="shared" si="3"/>
        <v>689.99700000000007</v>
      </c>
      <c r="H14" s="4">
        <f t="shared" si="3"/>
        <v>695.04100000000005</v>
      </c>
      <c r="I14" s="4">
        <f t="shared" si="3"/>
        <v>700.56500000000005</v>
      </c>
      <c r="J14" s="4">
        <f t="shared" si="3"/>
        <v>755.76700000000005</v>
      </c>
      <c r="K14" s="4">
        <f t="shared" si="3"/>
        <v>795.1880000000001</v>
      </c>
      <c r="L14" s="4">
        <f t="shared" si="3"/>
        <v>810.69</v>
      </c>
      <c r="M14" s="4">
        <f t="shared" si="3"/>
        <v>820.18000000000006</v>
      </c>
      <c r="N14" s="4">
        <f>+M14</f>
        <v>820.18000000000006</v>
      </c>
    </row>
    <row r="15" spans="1:15" ht="15.75" thickBot="1">
      <c r="A15" s="5" t="s">
        <v>16</v>
      </c>
      <c r="B15" s="6">
        <f>B12-B13</f>
        <v>1867.3830000000003</v>
      </c>
      <c r="C15" s="6">
        <f t="shared" ref="C15:N15" si="4">C12-C13</f>
        <v>1778.2540000000004</v>
      </c>
      <c r="D15" s="6">
        <f t="shared" si="4"/>
        <v>1687.2210000000005</v>
      </c>
      <c r="E15" s="6">
        <f t="shared" si="4"/>
        <v>1618.8420000000006</v>
      </c>
      <c r="F15" s="6">
        <f t="shared" si="4"/>
        <v>1615.2180000000005</v>
      </c>
      <c r="G15" s="6">
        <f t="shared" si="4"/>
        <v>1614.9030000000005</v>
      </c>
      <c r="H15" s="6">
        <f t="shared" si="4"/>
        <v>1609.8590000000004</v>
      </c>
      <c r="I15" s="6">
        <f t="shared" si="4"/>
        <v>1604.3350000000005</v>
      </c>
      <c r="J15" s="6">
        <f t="shared" si="4"/>
        <v>1549.1330000000005</v>
      </c>
      <c r="K15" s="6">
        <f t="shared" si="4"/>
        <v>1509.7120000000004</v>
      </c>
      <c r="L15" s="6">
        <f t="shared" si="4"/>
        <v>1494.2100000000005</v>
      </c>
      <c r="M15" s="6">
        <f t="shared" si="4"/>
        <v>1484.7200000000005</v>
      </c>
      <c r="N15" s="6">
        <f t="shared" si="4"/>
        <v>19433.790000000005</v>
      </c>
    </row>
    <row r="16" spans="1:15" ht="15.75" thickTop="1">
      <c r="A16" s="5" t="s">
        <v>74</v>
      </c>
      <c r="B16" s="39">
        <f>+B13</f>
        <v>71.97999999999999</v>
      </c>
      <c r="C16" s="39">
        <f>+C13+B16</f>
        <v>161.10899999999998</v>
      </c>
      <c r="D16" s="39">
        <f t="shared" ref="D16:M16" si="5">+D13+C16</f>
        <v>252.142</v>
      </c>
      <c r="E16" s="39">
        <f t="shared" si="5"/>
        <v>320.52099999999996</v>
      </c>
      <c r="F16" s="39">
        <f t="shared" si="5"/>
        <v>324.14499999999998</v>
      </c>
      <c r="G16" s="39">
        <f t="shared" si="5"/>
        <v>324.45999999999998</v>
      </c>
      <c r="H16" s="39">
        <f t="shared" si="5"/>
        <v>329.50399999999996</v>
      </c>
      <c r="I16" s="39">
        <f t="shared" si="5"/>
        <v>335.02799999999996</v>
      </c>
      <c r="J16" s="39">
        <f t="shared" si="5"/>
        <v>390.22999999999996</v>
      </c>
      <c r="K16" s="39">
        <f t="shared" si="5"/>
        <v>429.65099999999995</v>
      </c>
      <c r="L16" s="39">
        <f t="shared" si="5"/>
        <v>445.15299999999996</v>
      </c>
      <c r="M16" s="39">
        <f t="shared" si="5"/>
        <v>454.64299999999997</v>
      </c>
      <c r="N16" s="39">
        <f>SUM(B16:M16)</f>
        <v>3838.5659999999993</v>
      </c>
    </row>
    <row r="17" spans="1:14">
      <c r="A17" s="40" t="s">
        <v>75</v>
      </c>
      <c r="B17" s="39">
        <v>63.385977411799992</v>
      </c>
      <c r="C17" s="39">
        <v>141.87345699968998</v>
      </c>
      <c r="D17" s="39">
        <v>222.03760928822001</v>
      </c>
      <c r="E17" s="39">
        <v>282.25252661860998</v>
      </c>
      <c r="F17" s="39">
        <v>285.44384062444999</v>
      </c>
      <c r="G17" s="39">
        <v>285.72123132859997</v>
      </c>
      <c r="H17" s="39">
        <v>290.16300501664</v>
      </c>
      <c r="I17" s="39">
        <v>295.02746930147998</v>
      </c>
      <c r="J17" s="39">
        <v>343.63864914429996</v>
      </c>
      <c r="K17" s="39">
        <v>378.35299501190997</v>
      </c>
      <c r="L17" s="39">
        <v>392.00414007772997</v>
      </c>
      <c r="M17" s="39">
        <v>400.36108541863001</v>
      </c>
      <c r="N17" s="39">
        <f>SUM(B17:M17)</f>
        <v>3380.2619862420597</v>
      </c>
    </row>
    <row r="18" spans="1:1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  <c r="N19" s="10"/>
    </row>
    <row r="20" spans="1:1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4"/>
  <sheetViews>
    <sheetView workbookViewId="0">
      <selection activeCell="E28" sqref="E28"/>
    </sheetView>
  </sheetViews>
  <sheetFormatPr defaultRowHeight="15"/>
  <cols>
    <col min="1" max="1" width="13.140625" bestFit="1" customWidth="1"/>
    <col min="2" max="5" width="15.7109375" customWidth="1"/>
    <col min="7" max="35" width="11.7109375" customWidth="1"/>
  </cols>
  <sheetData>
    <row r="1" spans="1:5" ht="15.75">
      <c r="A1" s="12" t="s">
        <v>18</v>
      </c>
      <c r="B1" s="12"/>
      <c r="C1" s="12"/>
      <c r="D1" s="12"/>
      <c r="E1" s="12"/>
    </row>
    <row r="3" spans="1:5" ht="30">
      <c r="B3" s="13" t="s">
        <v>19</v>
      </c>
      <c r="C3" s="13" t="s">
        <v>20</v>
      </c>
      <c r="D3" s="13" t="s">
        <v>21</v>
      </c>
      <c r="E3" s="13" t="s">
        <v>22</v>
      </c>
    </row>
    <row r="4" spans="1:5">
      <c r="A4" s="14" t="s">
        <v>23</v>
      </c>
      <c r="B4" s="15">
        <f>SUM(B5:B7)</f>
        <v>7313</v>
      </c>
      <c r="C4" s="15">
        <f>SUM(C5:C7)</f>
        <v>758680</v>
      </c>
      <c r="D4" s="15">
        <f>SUM(D5:D7)</f>
        <v>365537</v>
      </c>
      <c r="E4" s="15">
        <f>SUM(E5:E7)</f>
        <v>393143</v>
      </c>
    </row>
    <row r="5" spans="1:5">
      <c r="A5" s="16" t="s">
        <v>24</v>
      </c>
      <c r="B5" s="17">
        <v>1556</v>
      </c>
      <c r="C5" s="17">
        <v>118970</v>
      </c>
      <c r="D5" s="17">
        <v>58589</v>
      </c>
      <c r="E5" s="17">
        <v>60381</v>
      </c>
    </row>
    <row r="6" spans="1:5">
      <c r="A6" s="18" t="s">
        <v>25</v>
      </c>
      <c r="B6" s="17">
        <v>2757</v>
      </c>
      <c r="C6" s="17">
        <v>305450</v>
      </c>
      <c r="D6" s="17">
        <v>145743</v>
      </c>
      <c r="E6" s="17">
        <v>159707</v>
      </c>
    </row>
    <row r="7" spans="1:5">
      <c r="A7" s="18" t="s">
        <v>26</v>
      </c>
      <c r="B7" s="17">
        <v>3000</v>
      </c>
      <c r="C7" s="17">
        <v>334260</v>
      </c>
      <c r="D7" s="17">
        <v>161205</v>
      </c>
      <c r="E7" s="17">
        <v>173055</v>
      </c>
    </row>
    <row r="8" spans="1:5">
      <c r="A8" s="14" t="s">
        <v>27</v>
      </c>
      <c r="B8" s="15">
        <f>SUM(B9:B20)</f>
        <v>7600</v>
      </c>
      <c r="C8" s="15">
        <f>SUM(C9:C20)</f>
        <v>954046</v>
      </c>
      <c r="D8" s="15">
        <f>SUM(D9:D20)</f>
        <v>454643</v>
      </c>
      <c r="E8" s="15">
        <f>SUM(E9:E20)</f>
        <v>499403</v>
      </c>
    </row>
    <row r="9" spans="1:5">
      <c r="A9" s="19" t="s">
        <v>28</v>
      </c>
      <c r="B9" s="20">
        <v>1468</v>
      </c>
      <c r="C9" s="20">
        <v>147530</v>
      </c>
      <c r="D9" s="20">
        <v>71980</v>
      </c>
      <c r="E9" s="20">
        <v>75550</v>
      </c>
    </row>
    <row r="10" spans="1:5">
      <c r="A10" s="21" t="s">
        <v>29</v>
      </c>
      <c r="B10" s="20">
        <v>1711</v>
      </c>
      <c r="C10" s="20">
        <v>184200</v>
      </c>
      <c r="D10" s="20">
        <v>89129</v>
      </c>
      <c r="E10" s="20">
        <v>95071</v>
      </c>
    </row>
    <row r="11" spans="1:5">
      <c r="A11" s="19" t="s">
        <v>30</v>
      </c>
      <c r="B11" s="20">
        <v>1369</v>
      </c>
      <c r="C11" s="20">
        <v>189215</v>
      </c>
      <c r="D11" s="20">
        <v>91033</v>
      </c>
      <c r="E11" s="20">
        <v>98182</v>
      </c>
    </row>
    <row r="12" spans="1:5">
      <c r="A12" s="21" t="s">
        <v>31</v>
      </c>
      <c r="B12" s="20">
        <v>1314</v>
      </c>
      <c r="C12" s="20">
        <v>141550</v>
      </c>
      <c r="D12" s="20">
        <v>68379</v>
      </c>
      <c r="E12" s="20">
        <v>73171</v>
      </c>
    </row>
    <row r="13" spans="1:5">
      <c r="A13" s="19" t="s">
        <v>32</v>
      </c>
      <c r="B13" s="20">
        <v>57</v>
      </c>
      <c r="C13" s="20">
        <v>6060</v>
      </c>
      <c r="D13" s="20">
        <v>3624</v>
      </c>
      <c r="E13" s="20">
        <v>2436</v>
      </c>
    </row>
    <row r="14" spans="1:5">
      <c r="A14" s="21" t="s">
        <v>33</v>
      </c>
      <c r="B14" s="20">
        <v>9</v>
      </c>
      <c r="C14" s="20">
        <v>630</v>
      </c>
      <c r="D14" s="20">
        <v>315</v>
      </c>
      <c r="E14" s="20">
        <v>315</v>
      </c>
    </row>
    <row r="15" spans="1:5">
      <c r="A15" s="21" t="s">
        <v>34</v>
      </c>
      <c r="B15" s="20">
        <v>121</v>
      </c>
      <c r="C15" s="20">
        <v>10490</v>
      </c>
      <c r="D15" s="20">
        <v>5044</v>
      </c>
      <c r="E15" s="20">
        <v>5446</v>
      </c>
    </row>
    <row r="16" spans="1:5">
      <c r="A16" s="21" t="s">
        <v>35</v>
      </c>
      <c r="B16" s="20">
        <v>63</v>
      </c>
      <c r="C16" s="20">
        <v>12000</v>
      </c>
      <c r="D16" s="20">
        <v>5524</v>
      </c>
      <c r="E16" s="20">
        <v>6476</v>
      </c>
    </row>
    <row r="17" spans="1:5">
      <c r="A17" s="21" t="s">
        <v>36</v>
      </c>
      <c r="B17" s="20">
        <v>604</v>
      </c>
      <c r="C17" s="20">
        <v>119780</v>
      </c>
      <c r="D17" s="20">
        <v>55202</v>
      </c>
      <c r="E17" s="20">
        <v>64578</v>
      </c>
    </row>
    <row r="18" spans="1:5">
      <c r="A18" s="21" t="s">
        <v>37</v>
      </c>
      <c r="B18" s="20">
        <v>446</v>
      </c>
      <c r="C18" s="20">
        <v>86891</v>
      </c>
      <c r="D18" s="20">
        <v>39421</v>
      </c>
      <c r="E18" s="20">
        <v>47470</v>
      </c>
    </row>
    <row r="19" spans="1:5">
      <c r="A19" s="21" t="s">
        <v>38</v>
      </c>
      <c r="B19" s="20">
        <v>307</v>
      </c>
      <c r="C19" s="20">
        <v>33850</v>
      </c>
      <c r="D19" s="20">
        <v>15502</v>
      </c>
      <c r="E19" s="20">
        <v>18348</v>
      </c>
    </row>
    <row r="20" spans="1:5">
      <c r="A20" s="22" t="s">
        <v>39</v>
      </c>
      <c r="B20" s="20">
        <v>131</v>
      </c>
      <c r="C20" s="20">
        <v>21850</v>
      </c>
      <c r="D20" s="20">
        <v>9490</v>
      </c>
      <c r="E20" s="20">
        <v>12360</v>
      </c>
    </row>
    <row r="21" spans="1:5" ht="15.75" thickBot="1">
      <c r="A21" s="23" t="s">
        <v>13</v>
      </c>
      <c r="B21" s="24">
        <f>+B8+B4</f>
        <v>14913</v>
      </c>
      <c r="C21" s="24">
        <f>+C8+C4</f>
        <v>1712726</v>
      </c>
      <c r="D21" s="24">
        <f>+D8+D4</f>
        <v>820180</v>
      </c>
      <c r="E21" s="24">
        <f>+E8+E4</f>
        <v>892546</v>
      </c>
    </row>
    <row r="22" spans="1:5" ht="15.75" thickTop="1">
      <c r="A22" s="25"/>
      <c r="B22" s="26"/>
      <c r="C22" s="26"/>
      <c r="E22" s="26"/>
    </row>
    <row r="23" spans="1:5">
      <c r="A23" s="21"/>
      <c r="B23" s="26"/>
      <c r="C23" s="26"/>
      <c r="E23" s="26"/>
    </row>
    <row r="24" spans="1:5">
      <c r="A24" s="21"/>
      <c r="B24" s="26"/>
      <c r="C24" s="26"/>
      <c r="E24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68"/>
  <sheetViews>
    <sheetView workbookViewId="0">
      <selection activeCell="C12" sqref="C12"/>
    </sheetView>
  </sheetViews>
  <sheetFormatPr defaultRowHeight="15"/>
  <cols>
    <col min="1" max="1" width="26.85546875" customWidth="1"/>
    <col min="2" max="5" width="13.7109375" customWidth="1"/>
  </cols>
  <sheetData>
    <row r="1" spans="1:5" ht="15.75">
      <c r="A1" s="36" t="s">
        <v>40</v>
      </c>
      <c r="B1" s="36"/>
      <c r="C1" s="36"/>
      <c r="D1" s="36"/>
      <c r="E1" s="36"/>
    </row>
    <row r="3" spans="1:5" ht="30">
      <c r="B3" s="27" t="s">
        <v>19</v>
      </c>
      <c r="C3" s="27" t="s">
        <v>41</v>
      </c>
      <c r="D3" s="27" t="s">
        <v>42</v>
      </c>
      <c r="E3" s="27" t="s">
        <v>21</v>
      </c>
    </row>
    <row r="4" spans="1:5">
      <c r="A4" s="28"/>
      <c r="B4" s="26"/>
      <c r="C4" s="26"/>
      <c r="D4" s="26"/>
    </row>
    <row r="5" spans="1:5">
      <c r="A5" s="21" t="s">
        <v>43</v>
      </c>
      <c r="B5" s="26"/>
      <c r="C5" s="26"/>
      <c r="D5" s="26"/>
    </row>
    <row r="6" spans="1:5">
      <c r="A6" s="29" t="s">
        <v>44</v>
      </c>
      <c r="B6" s="20">
        <v>1287</v>
      </c>
      <c r="C6" s="20">
        <v>90090</v>
      </c>
      <c r="D6" s="20">
        <v>45126</v>
      </c>
      <c r="E6" s="30">
        <f>C6-D6</f>
        <v>44964</v>
      </c>
    </row>
    <row r="7" spans="1:5">
      <c r="A7" s="29" t="s">
        <v>45</v>
      </c>
      <c r="B7" s="20">
        <v>220</v>
      </c>
      <c r="C7" s="20">
        <v>22000</v>
      </c>
      <c r="D7" s="20">
        <v>11880</v>
      </c>
      <c r="E7" s="30">
        <f t="shared" ref="E7:E9" si="0">C7-D7</f>
        <v>10120</v>
      </c>
    </row>
    <row r="8" spans="1:5">
      <c r="A8" s="29" t="s">
        <v>46</v>
      </c>
      <c r="B8" s="20">
        <v>35</v>
      </c>
      <c r="C8" s="20">
        <v>5250</v>
      </c>
      <c r="D8" s="20">
        <v>2520</v>
      </c>
      <c r="E8" s="30">
        <f t="shared" si="0"/>
        <v>2730</v>
      </c>
    </row>
    <row r="9" spans="1:5">
      <c r="A9" s="29" t="s">
        <v>47</v>
      </c>
      <c r="B9" s="20">
        <v>5</v>
      </c>
      <c r="C9" s="20">
        <v>1000</v>
      </c>
      <c r="D9" s="20">
        <v>540</v>
      </c>
      <c r="E9" s="30">
        <f t="shared" si="0"/>
        <v>460</v>
      </c>
    </row>
    <row r="10" spans="1:5">
      <c r="A10" s="21" t="s">
        <v>48</v>
      </c>
      <c r="B10" s="26"/>
      <c r="C10" s="26"/>
      <c r="D10" s="26"/>
    </row>
    <row r="11" spans="1:5">
      <c r="A11" s="29" t="s">
        <v>44</v>
      </c>
      <c r="B11" s="20">
        <v>4</v>
      </c>
      <c r="C11" s="20">
        <v>280</v>
      </c>
      <c r="D11" s="20">
        <v>140</v>
      </c>
      <c r="E11" s="30">
        <f>C11-D11</f>
        <v>140</v>
      </c>
    </row>
    <row r="12" spans="1:5">
      <c r="A12" s="21" t="s">
        <v>49</v>
      </c>
      <c r="B12" s="26"/>
      <c r="C12" s="26"/>
      <c r="D12" s="26"/>
    </row>
    <row r="13" spans="1:5">
      <c r="A13" s="29" t="s">
        <v>44</v>
      </c>
      <c r="B13" s="20">
        <v>3</v>
      </c>
      <c r="C13" s="20">
        <v>210</v>
      </c>
      <c r="D13" s="20">
        <v>105</v>
      </c>
      <c r="E13" s="30">
        <f>C13-D13</f>
        <v>105</v>
      </c>
    </row>
    <row r="14" spans="1:5">
      <c r="A14" s="21" t="s">
        <v>50</v>
      </c>
      <c r="B14" s="26"/>
      <c r="C14" s="26"/>
      <c r="D14" s="26"/>
    </row>
    <row r="15" spans="1:5">
      <c r="A15" s="31" t="s">
        <v>44</v>
      </c>
      <c r="B15" s="20">
        <v>2</v>
      </c>
      <c r="C15" s="20">
        <v>140</v>
      </c>
      <c r="D15" s="20">
        <v>70</v>
      </c>
      <c r="E15" s="30">
        <f>C15-D15</f>
        <v>70</v>
      </c>
    </row>
    <row r="16" spans="1:5">
      <c r="A16" s="28" t="s">
        <v>51</v>
      </c>
      <c r="B16" s="15">
        <f>SUM(B6:B15)</f>
        <v>1556</v>
      </c>
      <c r="C16" s="15">
        <f t="shared" ref="C16:E16" si="1">SUM(C6:C15)</f>
        <v>118970</v>
      </c>
      <c r="D16" s="15">
        <f t="shared" si="1"/>
        <v>60381</v>
      </c>
      <c r="E16" s="15">
        <f t="shared" si="1"/>
        <v>58589</v>
      </c>
    </row>
    <row r="17" spans="1:5">
      <c r="A17" s="32"/>
      <c r="B17" s="26"/>
      <c r="C17" s="26"/>
      <c r="D17" s="26"/>
    </row>
    <row r="18" spans="1:5">
      <c r="A18" s="21" t="s">
        <v>43</v>
      </c>
      <c r="B18" s="26"/>
      <c r="C18" s="26"/>
      <c r="D18" s="26"/>
    </row>
    <row r="19" spans="1:5">
      <c r="A19" s="29" t="s">
        <v>44</v>
      </c>
      <c r="B19" s="20">
        <v>1177</v>
      </c>
      <c r="C19" s="20">
        <v>82390</v>
      </c>
      <c r="D19" s="20">
        <v>41560</v>
      </c>
      <c r="E19" s="30">
        <f t="shared" ref="E19:E23" si="2">C19-D19</f>
        <v>40830</v>
      </c>
    </row>
    <row r="20" spans="1:5">
      <c r="A20" s="29" t="s">
        <v>45</v>
      </c>
      <c r="B20" s="20">
        <v>806</v>
      </c>
      <c r="C20" s="20">
        <v>80600</v>
      </c>
      <c r="D20" s="20">
        <v>43578</v>
      </c>
      <c r="E20" s="30">
        <f t="shared" si="2"/>
        <v>37022</v>
      </c>
    </row>
    <row r="21" spans="1:5">
      <c r="A21" s="29" t="s">
        <v>46</v>
      </c>
      <c r="B21" s="20">
        <v>183</v>
      </c>
      <c r="C21" s="20">
        <v>27450</v>
      </c>
      <c r="D21" s="20">
        <v>13176</v>
      </c>
      <c r="E21" s="30">
        <f t="shared" si="2"/>
        <v>14274</v>
      </c>
    </row>
    <row r="22" spans="1:5">
      <c r="A22" s="29" t="s">
        <v>47</v>
      </c>
      <c r="B22" s="20">
        <v>547</v>
      </c>
      <c r="C22" s="20">
        <v>109400</v>
      </c>
      <c r="D22" s="20">
        <v>58793</v>
      </c>
      <c r="E22" s="30">
        <f t="shared" si="2"/>
        <v>50607</v>
      </c>
    </row>
    <row r="23" spans="1:5">
      <c r="A23" s="29" t="s">
        <v>52</v>
      </c>
      <c r="B23" s="20">
        <v>13</v>
      </c>
      <c r="C23" s="20">
        <v>3250</v>
      </c>
      <c r="D23" s="20">
        <v>1404</v>
      </c>
      <c r="E23" s="30">
        <f t="shared" si="2"/>
        <v>1846</v>
      </c>
    </row>
    <row r="24" spans="1:5">
      <c r="A24" s="21" t="s">
        <v>48</v>
      </c>
      <c r="B24" s="26"/>
      <c r="C24" s="26"/>
      <c r="D24" s="26"/>
    </row>
    <row r="25" spans="1:5">
      <c r="A25" s="29" t="s">
        <v>44</v>
      </c>
      <c r="B25" s="20">
        <v>3</v>
      </c>
      <c r="C25" s="20">
        <v>210</v>
      </c>
      <c r="D25" s="20">
        <v>105</v>
      </c>
      <c r="E25" s="30">
        <f>C25-D25</f>
        <v>105</v>
      </c>
    </row>
    <row r="26" spans="1:5">
      <c r="A26" s="21" t="s">
        <v>49</v>
      </c>
      <c r="B26" s="26"/>
      <c r="C26" s="26"/>
      <c r="D26" s="26"/>
    </row>
    <row r="27" spans="1:5">
      <c r="A27" s="31" t="s">
        <v>44</v>
      </c>
      <c r="B27" s="20">
        <v>4</v>
      </c>
      <c r="C27" s="20">
        <v>280</v>
      </c>
      <c r="D27" s="20">
        <v>140</v>
      </c>
      <c r="E27" s="30">
        <f t="shared" ref="E27:E29" si="3">C27-D27</f>
        <v>140</v>
      </c>
    </row>
    <row r="28" spans="1:5">
      <c r="A28" s="31" t="s">
        <v>45</v>
      </c>
      <c r="B28" s="20">
        <v>2</v>
      </c>
      <c r="C28" s="20">
        <v>200</v>
      </c>
      <c r="D28" s="20">
        <v>108</v>
      </c>
      <c r="E28" s="30">
        <f t="shared" si="3"/>
        <v>92</v>
      </c>
    </row>
    <row r="29" spans="1:5">
      <c r="A29" s="31" t="s">
        <v>47</v>
      </c>
      <c r="B29" s="20">
        <v>1</v>
      </c>
      <c r="C29" s="20">
        <v>200</v>
      </c>
      <c r="D29" s="20">
        <v>108</v>
      </c>
      <c r="E29" s="30">
        <f t="shared" si="3"/>
        <v>92</v>
      </c>
    </row>
    <row r="30" spans="1:5">
      <c r="A30" s="21" t="s">
        <v>50</v>
      </c>
      <c r="B30" s="26"/>
      <c r="C30" s="26"/>
      <c r="D30" s="26"/>
    </row>
    <row r="31" spans="1:5">
      <c r="A31" s="31" t="s">
        <v>44</v>
      </c>
      <c r="B31" s="20">
        <v>21</v>
      </c>
      <c r="C31" s="20">
        <v>1470</v>
      </c>
      <c r="D31" s="20">
        <v>735</v>
      </c>
      <c r="E31" s="30">
        <f>C31-D31</f>
        <v>735</v>
      </c>
    </row>
    <row r="32" spans="1:5">
      <c r="A32" s="28" t="s">
        <v>53</v>
      </c>
      <c r="B32" s="15">
        <f>SUM(B19:B31)</f>
        <v>2757</v>
      </c>
      <c r="C32" s="15">
        <f t="shared" ref="C32:E32" si="4">SUM(C19:C31)</f>
        <v>305450</v>
      </c>
      <c r="D32" s="15">
        <f t="shared" si="4"/>
        <v>159707</v>
      </c>
      <c r="E32" s="15">
        <f t="shared" si="4"/>
        <v>145743</v>
      </c>
    </row>
    <row r="33" spans="1:5">
      <c r="A33" s="32"/>
      <c r="B33" s="26"/>
      <c r="C33" s="26"/>
      <c r="D33" s="26"/>
    </row>
    <row r="34" spans="1:5">
      <c r="A34" s="21" t="s">
        <v>43</v>
      </c>
      <c r="B34" s="26"/>
      <c r="C34" s="26"/>
      <c r="D34" s="26"/>
    </row>
    <row r="35" spans="1:5">
      <c r="A35" s="29" t="s">
        <v>44</v>
      </c>
      <c r="B35" s="20">
        <v>1745</v>
      </c>
      <c r="C35" s="20">
        <v>122150</v>
      </c>
      <c r="D35" s="20">
        <v>61157</v>
      </c>
      <c r="E35" s="30">
        <f t="shared" ref="E35:E40" si="5">C35-D35</f>
        <v>60993</v>
      </c>
    </row>
    <row r="36" spans="1:5">
      <c r="A36" s="29" t="s">
        <v>45</v>
      </c>
      <c r="B36" s="20">
        <v>321</v>
      </c>
      <c r="C36" s="20">
        <v>32100</v>
      </c>
      <c r="D36" s="20">
        <v>17591</v>
      </c>
      <c r="E36" s="30">
        <f t="shared" si="5"/>
        <v>14509</v>
      </c>
    </row>
    <row r="37" spans="1:5">
      <c r="A37" s="29" t="s">
        <v>46</v>
      </c>
      <c r="B37" s="20">
        <v>101</v>
      </c>
      <c r="C37" s="20">
        <v>15150</v>
      </c>
      <c r="D37" s="20">
        <v>6478</v>
      </c>
      <c r="E37" s="30">
        <f t="shared" si="5"/>
        <v>8672</v>
      </c>
    </row>
    <row r="38" spans="1:5">
      <c r="A38" s="29" t="s">
        <v>47</v>
      </c>
      <c r="B38" s="20">
        <v>776</v>
      </c>
      <c r="C38" s="20">
        <v>155200</v>
      </c>
      <c r="D38" s="20">
        <v>83482</v>
      </c>
      <c r="E38" s="30">
        <f t="shared" si="5"/>
        <v>71718</v>
      </c>
    </row>
    <row r="39" spans="1:5">
      <c r="A39" s="29" t="s">
        <v>52</v>
      </c>
      <c r="B39" s="20">
        <v>26</v>
      </c>
      <c r="C39" s="20">
        <v>6500</v>
      </c>
      <c r="D39" s="20">
        <v>2887</v>
      </c>
      <c r="E39" s="30">
        <f t="shared" si="5"/>
        <v>3613</v>
      </c>
    </row>
    <row r="40" spans="1:5">
      <c r="A40" s="29" t="s">
        <v>54</v>
      </c>
      <c r="B40" s="20">
        <v>3</v>
      </c>
      <c r="C40" s="20">
        <v>1200</v>
      </c>
      <c r="D40" s="20">
        <v>480</v>
      </c>
      <c r="E40" s="30">
        <f t="shared" si="5"/>
        <v>720</v>
      </c>
    </row>
    <row r="41" spans="1:5">
      <c r="A41" s="21" t="s">
        <v>48</v>
      </c>
      <c r="B41" s="26"/>
      <c r="C41" s="26"/>
      <c r="D41" s="26"/>
    </row>
    <row r="42" spans="1:5">
      <c r="A42" s="29" t="s">
        <v>44</v>
      </c>
      <c r="B42" s="20">
        <v>19</v>
      </c>
      <c r="C42" s="20">
        <v>1330</v>
      </c>
      <c r="D42" s="20">
        <v>665</v>
      </c>
      <c r="E42" s="30">
        <f>C42-D42</f>
        <v>665</v>
      </c>
    </row>
    <row r="43" spans="1:5">
      <c r="A43" s="21" t="s">
        <v>50</v>
      </c>
      <c r="B43" s="26"/>
      <c r="C43" s="26"/>
      <c r="D43" s="26"/>
    </row>
    <row r="44" spans="1:5">
      <c r="A44" s="29" t="s">
        <v>44</v>
      </c>
      <c r="B44" s="20">
        <v>9</v>
      </c>
      <c r="C44" s="20">
        <v>630</v>
      </c>
      <c r="D44" s="20">
        <v>315</v>
      </c>
      <c r="E44" s="30">
        <f>C44-D44</f>
        <v>315</v>
      </c>
    </row>
    <row r="45" spans="1:5">
      <c r="A45" s="28" t="s">
        <v>55</v>
      </c>
      <c r="B45" s="15">
        <f>SUM(B35:B44)</f>
        <v>3000</v>
      </c>
      <c r="C45" s="15">
        <f t="shared" ref="C45:E45" si="6">SUM(C35:C44)</f>
        <v>334260</v>
      </c>
      <c r="D45" s="15">
        <f t="shared" si="6"/>
        <v>173055</v>
      </c>
      <c r="E45" s="15">
        <f t="shared" si="6"/>
        <v>161205</v>
      </c>
    </row>
    <row r="46" spans="1:5">
      <c r="A46" s="32"/>
      <c r="B46" s="26"/>
      <c r="C46" s="26"/>
      <c r="D46" s="26"/>
    </row>
    <row r="47" spans="1:5">
      <c r="A47" s="21" t="s">
        <v>43</v>
      </c>
      <c r="B47" s="26"/>
      <c r="C47" s="26"/>
      <c r="D47" s="26"/>
    </row>
    <row r="48" spans="1:5">
      <c r="A48" s="29" t="s">
        <v>44</v>
      </c>
      <c r="B48" s="20">
        <v>1130</v>
      </c>
      <c r="C48" s="20">
        <v>79100</v>
      </c>
      <c r="D48" s="20">
        <v>39556</v>
      </c>
      <c r="E48" s="30">
        <f t="shared" ref="E48:E51" si="7">C48-D48</f>
        <v>39544</v>
      </c>
    </row>
    <row r="49" spans="1:5">
      <c r="A49" s="29" t="s">
        <v>45</v>
      </c>
      <c r="B49" s="20">
        <v>5</v>
      </c>
      <c r="C49" s="20">
        <v>500</v>
      </c>
      <c r="D49" s="20">
        <v>270</v>
      </c>
      <c r="E49" s="30">
        <f t="shared" si="7"/>
        <v>230</v>
      </c>
    </row>
    <row r="50" spans="1:5">
      <c r="A50" s="29" t="s">
        <v>47</v>
      </c>
      <c r="B50" s="20">
        <v>292</v>
      </c>
      <c r="C50" s="20">
        <v>58400</v>
      </c>
      <c r="D50" s="20">
        <v>31588</v>
      </c>
      <c r="E50" s="30">
        <f t="shared" si="7"/>
        <v>26812</v>
      </c>
    </row>
    <row r="51" spans="1:5">
      <c r="A51" s="29" t="s">
        <v>52</v>
      </c>
      <c r="B51" s="20">
        <v>37</v>
      </c>
      <c r="C51" s="20">
        <v>9250</v>
      </c>
      <c r="D51" s="20">
        <v>3996</v>
      </c>
      <c r="E51" s="30">
        <f t="shared" si="7"/>
        <v>5254</v>
      </c>
    </row>
    <row r="52" spans="1:5">
      <c r="A52" s="21" t="s">
        <v>48</v>
      </c>
      <c r="B52" s="26"/>
      <c r="C52" s="26"/>
      <c r="D52" s="26"/>
    </row>
    <row r="53" spans="1:5">
      <c r="A53" s="29" t="s">
        <v>44</v>
      </c>
      <c r="B53" s="20">
        <v>2</v>
      </c>
      <c r="C53" s="20">
        <v>140</v>
      </c>
      <c r="D53" s="20">
        <v>70</v>
      </c>
      <c r="E53" s="30">
        <f>C53-D53</f>
        <v>70</v>
      </c>
    </row>
    <row r="54" spans="1:5">
      <c r="A54" s="21" t="s">
        <v>50</v>
      </c>
      <c r="B54" s="26"/>
      <c r="C54" s="26"/>
      <c r="D54" s="26"/>
    </row>
    <row r="55" spans="1:5">
      <c r="A55" s="29" t="s">
        <v>44</v>
      </c>
      <c r="B55" s="20">
        <v>2</v>
      </c>
      <c r="C55" s="20">
        <v>140</v>
      </c>
      <c r="D55" s="20">
        <v>70</v>
      </c>
      <c r="E55" s="30">
        <f>C55-D55</f>
        <v>70</v>
      </c>
    </row>
    <row r="56" spans="1:5">
      <c r="A56" s="28" t="s">
        <v>56</v>
      </c>
      <c r="B56" s="15">
        <f>SUM(B48:B55)</f>
        <v>1468</v>
      </c>
      <c r="C56" s="15">
        <f t="shared" ref="C56:E56" si="8">SUM(C48:C55)</f>
        <v>147530</v>
      </c>
      <c r="D56" s="15">
        <f t="shared" si="8"/>
        <v>75550</v>
      </c>
      <c r="E56" s="15">
        <f t="shared" si="8"/>
        <v>71980</v>
      </c>
    </row>
    <row r="57" spans="1:5">
      <c r="A57" s="32"/>
      <c r="B57" s="26"/>
      <c r="C57" s="26"/>
      <c r="D57" s="26"/>
    </row>
    <row r="58" spans="1:5">
      <c r="A58" s="21" t="s">
        <v>43</v>
      </c>
      <c r="B58" s="26"/>
      <c r="C58" s="26"/>
      <c r="D58" s="26"/>
    </row>
    <row r="59" spans="1:5">
      <c r="A59" s="29" t="s">
        <v>44</v>
      </c>
      <c r="B59" s="20">
        <v>847</v>
      </c>
      <c r="C59" s="20">
        <v>59290</v>
      </c>
      <c r="D59" s="20">
        <v>29718</v>
      </c>
      <c r="E59" s="30">
        <f t="shared" ref="E59:E62" si="9">C59-D59</f>
        <v>29572</v>
      </c>
    </row>
    <row r="60" spans="1:5">
      <c r="A60" s="29" t="s">
        <v>45</v>
      </c>
      <c r="B60" s="20">
        <v>406</v>
      </c>
      <c r="C60" s="20">
        <v>40600</v>
      </c>
      <c r="D60" s="20">
        <v>21924</v>
      </c>
      <c r="E60" s="30">
        <f t="shared" si="9"/>
        <v>18676</v>
      </c>
    </row>
    <row r="61" spans="1:5">
      <c r="A61" s="29" t="s">
        <v>46</v>
      </c>
      <c r="B61" s="20">
        <v>165</v>
      </c>
      <c r="C61" s="20">
        <v>24750</v>
      </c>
      <c r="D61" s="20">
        <v>11844</v>
      </c>
      <c r="E61" s="30">
        <f t="shared" si="9"/>
        <v>12906</v>
      </c>
    </row>
    <row r="62" spans="1:5">
      <c r="A62" s="29" t="s">
        <v>47</v>
      </c>
      <c r="B62" s="20">
        <v>263</v>
      </c>
      <c r="C62" s="20">
        <v>52600</v>
      </c>
      <c r="D62" s="20">
        <v>28402</v>
      </c>
      <c r="E62" s="30">
        <f t="shared" si="9"/>
        <v>24198</v>
      </c>
    </row>
    <row r="63" spans="1:5">
      <c r="A63" s="29" t="s">
        <v>52</v>
      </c>
      <c r="B63" s="20">
        <v>27</v>
      </c>
      <c r="C63" s="20">
        <v>6750</v>
      </c>
      <c r="D63" s="20">
        <v>3078</v>
      </c>
      <c r="E63" s="30">
        <f>C63-D63</f>
        <v>3672</v>
      </c>
    </row>
    <row r="64" spans="1:5">
      <c r="A64" s="21" t="s">
        <v>48</v>
      </c>
      <c r="B64" s="26"/>
      <c r="C64" s="26"/>
      <c r="D64" s="26"/>
    </row>
    <row r="65" spans="1:5">
      <c r="A65" s="29" t="s">
        <v>44</v>
      </c>
      <c r="B65" s="20">
        <v>1</v>
      </c>
      <c r="C65" s="20">
        <v>70</v>
      </c>
      <c r="D65" s="20">
        <v>35</v>
      </c>
      <c r="E65" s="30">
        <f>C65-D65</f>
        <v>35</v>
      </c>
    </row>
    <row r="66" spans="1:5">
      <c r="A66" s="21" t="s">
        <v>50</v>
      </c>
      <c r="B66" s="26"/>
      <c r="C66" s="26"/>
      <c r="D66" s="26"/>
    </row>
    <row r="67" spans="1:5">
      <c r="A67" s="29" t="s">
        <v>44</v>
      </c>
      <c r="B67" s="20">
        <v>2</v>
      </c>
      <c r="C67" s="20">
        <v>140</v>
      </c>
      <c r="D67" s="20">
        <v>70</v>
      </c>
      <c r="E67" s="30">
        <f>C67-D67</f>
        <v>70</v>
      </c>
    </row>
    <row r="68" spans="1:5">
      <c r="A68" s="28" t="s">
        <v>57</v>
      </c>
      <c r="B68" s="15">
        <f>SUM(B59:B67)</f>
        <v>1711</v>
      </c>
      <c r="C68" s="15">
        <f t="shared" ref="C68:E68" si="10">SUM(C59:C67)</f>
        <v>184200</v>
      </c>
      <c r="D68" s="15">
        <f t="shared" si="10"/>
        <v>95071</v>
      </c>
      <c r="E68" s="15">
        <f t="shared" si="10"/>
        <v>89129</v>
      </c>
    </row>
    <row r="69" spans="1:5">
      <c r="A69" s="32"/>
      <c r="B69" s="26"/>
      <c r="C69" s="26"/>
      <c r="D69" s="26"/>
    </row>
    <row r="70" spans="1:5">
      <c r="A70" s="21" t="s">
        <v>43</v>
      </c>
      <c r="B70" s="26"/>
      <c r="C70" s="26"/>
      <c r="D70" s="26"/>
    </row>
    <row r="71" spans="1:5">
      <c r="A71" s="29" t="s">
        <v>44</v>
      </c>
      <c r="B71" s="20">
        <v>410</v>
      </c>
      <c r="C71" s="20">
        <v>28700</v>
      </c>
      <c r="D71" s="20">
        <v>14387</v>
      </c>
      <c r="E71" s="30">
        <f t="shared" ref="E71:E76" si="11">C71-D71</f>
        <v>14313</v>
      </c>
    </row>
    <row r="72" spans="1:5">
      <c r="A72" s="29" t="s">
        <v>45</v>
      </c>
      <c r="B72" s="20">
        <v>167</v>
      </c>
      <c r="C72" s="20">
        <v>16700</v>
      </c>
      <c r="D72" s="20">
        <v>8999</v>
      </c>
      <c r="E72" s="30">
        <f t="shared" si="11"/>
        <v>7701</v>
      </c>
    </row>
    <row r="73" spans="1:5">
      <c r="A73" s="29" t="s">
        <v>46</v>
      </c>
      <c r="B73" s="20">
        <v>293</v>
      </c>
      <c r="C73" s="20">
        <v>43950</v>
      </c>
      <c r="D73" s="20">
        <v>21059</v>
      </c>
      <c r="E73" s="30">
        <f t="shared" si="11"/>
        <v>22891</v>
      </c>
    </row>
    <row r="74" spans="1:5">
      <c r="A74" s="29" t="s">
        <v>58</v>
      </c>
      <c r="B74" s="20">
        <v>1</v>
      </c>
      <c r="C74" s="20">
        <v>175</v>
      </c>
      <c r="D74" s="20">
        <v>72</v>
      </c>
      <c r="E74" s="30">
        <f t="shared" si="11"/>
        <v>103</v>
      </c>
    </row>
    <row r="75" spans="1:5">
      <c r="A75" s="29" t="s">
        <v>47</v>
      </c>
      <c r="B75" s="20">
        <v>489</v>
      </c>
      <c r="C75" s="20">
        <v>97800</v>
      </c>
      <c r="D75" s="20">
        <v>52812</v>
      </c>
      <c r="E75" s="30">
        <f t="shared" si="11"/>
        <v>44988</v>
      </c>
    </row>
    <row r="76" spans="1:5">
      <c r="A76" s="29" t="s">
        <v>52</v>
      </c>
      <c r="B76" s="20">
        <v>7</v>
      </c>
      <c r="C76" s="20">
        <v>1750</v>
      </c>
      <c r="D76" s="20">
        <v>783</v>
      </c>
      <c r="E76" s="30">
        <f t="shared" si="11"/>
        <v>967</v>
      </c>
    </row>
    <row r="77" spans="1:5">
      <c r="A77" s="21" t="s">
        <v>48</v>
      </c>
      <c r="B77" s="26"/>
      <c r="C77" s="26"/>
      <c r="D77" s="26"/>
    </row>
    <row r="78" spans="1:5">
      <c r="A78" s="29" t="s">
        <v>44</v>
      </c>
      <c r="B78" s="20">
        <v>1</v>
      </c>
      <c r="C78" s="20">
        <v>70</v>
      </c>
      <c r="D78" s="20">
        <v>35</v>
      </c>
      <c r="E78" s="30">
        <f>C78-D78</f>
        <v>35</v>
      </c>
    </row>
    <row r="79" spans="1:5">
      <c r="A79" s="21" t="s">
        <v>50</v>
      </c>
      <c r="B79" s="26"/>
      <c r="C79" s="26"/>
      <c r="D79" s="26"/>
    </row>
    <row r="80" spans="1:5">
      <c r="A80" s="29" t="s">
        <v>44</v>
      </c>
      <c r="B80" s="20">
        <v>1</v>
      </c>
      <c r="C80" s="20">
        <v>70</v>
      </c>
      <c r="D80" s="20">
        <v>35</v>
      </c>
      <c r="E80" s="30">
        <f>C80-D80</f>
        <v>35</v>
      </c>
    </row>
    <row r="81" spans="1:5">
      <c r="A81" s="28" t="s">
        <v>59</v>
      </c>
      <c r="B81" s="15">
        <f>SUM(B71:B80)</f>
        <v>1369</v>
      </c>
      <c r="C81" s="15">
        <f t="shared" ref="C81:E81" si="12">SUM(C71:C80)</f>
        <v>189215</v>
      </c>
      <c r="D81" s="15">
        <f t="shared" si="12"/>
        <v>98182</v>
      </c>
      <c r="E81" s="15">
        <f t="shared" si="12"/>
        <v>91033</v>
      </c>
    </row>
    <row r="82" spans="1:5">
      <c r="A82" s="32"/>
      <c r="B82" s="26"/>
      <c r="C82" s="26"/>
      <c r="D82" s="26"/>
    </row>
    <row r="83" spans="1:5">
      <c r="A83" s="21" t="s">
        <v>43</v>
      </c>
      <c r="B83" s="26"/>
      <c r="C83" s="26"/>
      <c r="D83" s="26"/>
    </row>
    <row r="84" spans="1:5">
      <c r="A84" s="29" t="s">
        <v>44</v>
      </c>
      <c r="B84" s="20">
        <v>657</v>
      </c>
      <c r="C84" s="20">
        <v>45990</v>
      </c>
      <c r="D84" s="20">
        <v>22995</v>
      </c>
      <c r="E84" s="30">
        <f t="shared" ref="E84:E88" si="13">C84-D84</f>
        <v>22995</v>
      </c>
    </row>
    <row r="85" spans="1:5">
      <c r="A85" s="29" t="s">
        <v>45</v>
      </c>
      <c r="B85" s="20">
        <v>360</v>
      </c>
      <c r="C85" s="20">
        <v>36000</v>
      </c>
      <c r="D85" s="20">
        <v>19440</v>
      </c>
      <c r="E85" s="30">
        <f t="shared" si="13"/>
        <v>16560</v>
      </c>
    </row>
    <row r="86" spans="1:5">
      <c r="A86" s="29" t="s">
        <v>46</v>
      </c>
      <c r="B86" s="20">
        <v>21</v>
      </c>
      <c r="C86" s="20">
        <v>3150</v>
      </c>
      <c r="D86" s="20">
        <v>1512</v>
      </c>
      <c r="E86" s="30">
        <f t="shared" si="13"/>
        <v>1638</v>
      </c>
    </row>
    <row r="87" spans="1:5">
      <c r="A87" s="29" t="s">
        <v>47</v>
      </c>
      <c r="B87" s="20">
        <v>223</v>
      </c>
      <c r="C87" s="20">
        <v>44600</v>
      </c>
      <c r="D87" s="20">
        <v>24084</v>
      </c>
      <c r="E87" s="30">
        <f t="shared" si="13"/>
        <v>20516</v>
      </c>
    </row>
    <row r="88" spans="1:5">
      <c r="A88" s="29" t="s">
        <v>52</v>
      </c>
      <c r="B88" s="20">
        <v>45</v>
      </c>
      <c r="C88" s="20">
        <v>11250</v>
      </c>
      <c r="D88" s="20">
        <v>4860</v>
      </c>
      <c r="E88" s="30">
        <f t="shared" si="13"/>
        <v>6390</v>
      </c>
    </row>
    <row r="89" spans="1:5">
      <c r="A89" s="21" t="s">
        <v>48</v>
      </c>
      <c r="B89" s="26"/>
      <c r="C89" s="26"/>
      <c r="D89" s="26"/>
    </row>
    <row r="90" spans="1:5">
      <c r="A90" s="29" t="s">
        <v>44</v>
      </c>
      <c r="B90" s="20">
        <v>8</v>
      </c>
      <c r="C90" s="20">
        <v>560</v>
      </c>
      <c r="D90" s="20">
        <v>280</v>
      </c>
      <c r="E90" s="30">
        <f>C90-D90</f>
        <v>280</v>
      </c>
    </row>
    <row r="91" spans="1:5">
      <c r="A91" s="28" t="s">
        <v>60</v>
      </c>
      <c r="B91" s="15">
        <f>SUM(B84:B90)</f>
        <v>1314</v>
      </c>
      <c r="C91" s="15">
        <f t="shared" ref="C91:E91" si="14">SUM(C84:C90)</f>
        <v>141550</v>
      </c>
      <c r="D91" s="15">
        <f t="shared" si="14"/>
        <v>73171</v>
      </c>
      <c r="E91" s="15">
        <f t="shared" si="14"/>
        <v>68379</v>
      </c>
    </row>
    <row r="92" spans="1:5">
      <c r="A92" s="32"/>
      <c r="B92" s="26"/>
      <c r="C92" s="26"/>
      <c r="D92" s="26"/>
    </row>
    <row r="93" spans="1:5">
      <c r="A93" s="21" t="s">
        <v>43</v>
      </c>
      <c r="B93" s="26"/>
      <c r="C93" s="26"/>
      <c r="D93" s="26"/>
    </row>
    <row r="94" spans="1:5">
      <c r="A94" s="29" t="s">
        <v>44</v>
      </c>
      <c r="B94" s="20">
        <v>13</v>
      </c>
      <c r="C94" s="20">
        <v>910</v>
      </c>
      <c r="D94" s="20">
        <v>455</v>
      </c>
      <c r="E94" s="30">
        <f t="shared" ref="E94:E97" si="15">C94-D94</f>
        <v>455</v>
      </c>
    </row>
    <row r="95" spans="1:5">
      <c r="A95" s="29" t="s">
        <v>45</v>
      </c>
      <c r="B95" s="20">
        <v>35</v>
      </c>
      <c r="C95" s="20">
        <v>3500</v>
      </c>
      <c r="D95" s="20">
        <v>1225</v>
      </c>
      <c r="E95" s="30">
        <f t="shared" si="15"/>
        <v>2275</v>
      </c>
    </row>
    <row r="96" spans="1:5">
      <c r="A96" s="29" t="s">
        <v>46</v>
      </c>
      <c r="B96" s="20">
        <v>6</v>
      </c>
      <c r="C96" s="20">
        <v>900</v>
      </c>
      <c r="D96" s="20">
        <v>432</v>
      </c>
      <c r="E96" s="30">
        <f t="shared" si="15"/>
        <v>468</v>
      </c>
    </row>
    <row r="97" spans="1:5">
      <c r="A97" s="29" t="s">
        <v>52</v>
      </c>
      <c r="B97" s="20">
        <v>3</v>
      </c>
      <c r="C97" s="20">
        <v>750</v>
      </c>
      <c r="D97" s="20">
        <v>324</v>
      </c>
      <c r="E97" s="30">
        <f t="shared" si="15"/>
        <v>426</v>
      </c>
    </row>
    <row r="98" spans="1:5">
      <c r="A98" s="28" t="s">
        <v>61</v>
      </c>
      <c r="B98" s="15">
        <f>SUM(B94:B97)</f>
        <v>57</v>
      </c>
      <c r="C98" s="15">
        <f t="shared" ref="C98:E98" si="16">SUM(C94:C97)</f>
        <v>6060</v>
      </c>
      <c r="D98" s="15">
        <f t="shared" si="16"/>
        <v>2436</v>
      </c>
      <c r="E98" s="15">
        <f t="shared" si="16"/>
        <v>3624</v>
      </c>
    </row>
    <row r="99" spans="1:5">
      <c r="A99" s="28"/>
      <c r="B99" s="26"/>
      <c r="C99" s="26"/>
      <c r="D99" s="26"/>
    </row>
    <row r="100" spans="1:5">
      <c r="A100" s="21" t="s">
        <v>43</v>
      </c>
      <c r="B100" s="26"/>
      <c r="C100" s="26"/>
      <c r="D100" s="26"/>
    </row>
    <row r="101" spans="1:5">
      <c r="A101" s="29" t="s">
        <v>44</v>
      </c>
      <c r="B101" s="20">
        <v>9</v>
      </c>
      <c r="C101" s="20">
        <v>630</v>
      </c>
      <c r="D101" s="20">
        <v>315</v>
      </c>
      <c r="E101" s="30">
        <f>C101-D101</f>
        <v>315</v>
      </c>
    </row>
    <row r="102" spans="1:5">
      <c r="A102" s="28" t="s">
        <v>62</v>
      </c>
      <c r="B102" s="15">
        <f>SUM(B101)</f>
        <v>9</v>
      </c>
      <c r="C102" s="15">
        <f t="shared" ref="C102:E102" si="17">SUM(C101)</f>
        <v>630</v>
      </c>
      <c r="D102" s="15">
        <f t="shared" si="17"/>
        <v>315</v>
      </c>
      <c r="E102" s="15">
        <f t="shared" si="17"/>
        <v>315</v>
      </c>
    </row>
    <row r="103" spans="1:5">
      <c r="A103" s="32"/>
      <c r="B103" s="26"/>
      <c r="C103" s="26"/>
      <c r="D103" s="26"/>
    </row>
    <row r="104" spans="1:5">
      <c r="A104" s="21" t="s">
        <v>43</v>
      </c>
      <c r="B104" s="26"/>
      <c r="C104" s="26"/>
      <c r="D104" s="26"/>
    </row>
    <row r="105" spans="1:5">
      <c r="A105" s="29" t="s">
        <v>44</v>
      </c>
      <c r="B105" s="20">
        <v>62</v>
      </c>
      <c r="C105" s="20">
        <v>4340</v>
      </c>
      <c r="D105" s="20">
        <v>2170</v>
      </c>
      <c r="E105" s="30">
        <f>C105-D105</f>
        <v>2170</v>
      </c>
    </row>
    <row r="106" spans="1:5">
      <c r="A106" s="29" t="s">
        <v>45</v>
      </c>
      <c r="B106" s="20">
        <v>54</v>
      </c>
      <c r="C106" s="20">
        <v>5400</v>
      </c>
      <c r="D106" s="20">
        <v>2916</v>
      </c>
      <c r="E106" s="30">
        <f t="shared" ref="E106:E107" si="18">C106-D106</f>
        <v>2484</v>
      </c>
    </row>
    <row r="107" spans="1:5">
      <c r="A107" s="29" t="s">
        <v>46</v>
      </c>
      <c r="B107" s="20">
        <v>5</v>
      </c>
      <c r="C107" s="20">
        <v>750</v>
      </c>
      <c r="D107" s="20">
        <v>360</v>
      </c>
      <c r="E107" s="30">
        <f t="shared" si="18"/>
        <v>390</v>
      </c>
    </row>
    <row r="108" spans="1:5">
      <c r="A108" s="28" t="s">
        <v>63</v>
      </c>
      <c r="B108" s="15">
        <f>SUM(B105:B107)</f>
        <v>121</v>
      </c>
      <c r="C108" s="15">
        <f t="shared" ref="C108:E108" si="19">SUM(C105:C107)</f>
        <v>10490</v>
      </c>
      <c r="D108" s="15">
        <f t="shared" si="19"/>
        <v>5446</v>
      </c>
      <c r="E108" s="15">
        <f t="shared" si="19"/>
        <v>5044</v>
      </c>
    </row>
    <row r="109" spans="1:5">
      <c r="A109" s="32"/>
      <c r="B109" s="26"/>
      <c r="C109" s="26"/>
      <c r="D109" s="26"/>
    </row>
    <row r="110" spans="1:5">
      <c r="A110" s="21" t="s">
        <v>43</v>
      </c>
      <c r="B110" s="26"/>
      <c r="C110" s="26"/>
      <c r="D110" s="26"/>
    </row>
    <row r="111" spans="1:5">
      <c r="A111" s="29" t="s">
        <v>44</v>
      </c>
      <c r="B111" s="20">
        <v>3</v>
      </c>
      <c r="C111" s="20">
        <v>210</v>
      </c>
      <c r="D111" s="20">
        <v>105</v>
      </c>
      <c r="E111" s="30">
        <f t="shared" ref="E111:E112" si="20">C111-D111</f>
        <v>105</v>
      </c>
    </row>
    <row r="112" spans="1:5">
      <c r="A112" s="29" t="s">
        <v>47</v>
      </c>
      <c r="B112" s="20">
        <v>57</v>
      </c>
      <c r="C112" s="20">
        <v>11400</v>
      </c>
      <c r="D112" s="20">
        <v>6156</v>
      </c>
      <c r="E112" s="30">
        <f t="shared" si="20"/>
        <v>5244</v>
      </c>
    </row>
    <row r="113" spans="1:5">
      <c r="A113" s="29" t="s">
        <v>52</v>
      </c>
      <c r="B113" s="20">
        <v>1</v>
      </c>
      <c r="C113" s="20">
        <v>250</v>
      </c>
      <c r="D113" s="20">
        <v>145</v>
      </c>
      <c r="E113" s="30">
        <f>C113-D113</f>
        <v>105</v>
      </c>
    </row>
    <row r="114" spans="1:5">
      <c r="A114" s="21" t="s">
        <v>48</v>
      </c>
      <c r="B114" s="26"/>
      <c r="C114" s="26"/>
      <c r="D114" s="26"/>
    </row>
    <row r="115" spans="1:5">
      <c r="A115" s="29" t="s">
        <v>44</v>
      </c>
      <c r="B115" s="20">
        <v>2</v>
      </c>
      <c r="C115" s="20">
        <v>140</v>
      </c>
      <c r="D115" s="20">
        <v>70</v>
      </c>
      <c r="E115" s="30">
        <f>C115-D115</f>
        <v>70</v>
      </c>
    </row>
    <row r="116" spans="1:5">
      <c r="A116" s="28" t="s">
        <v>64</v>
      </c>
      <c r="B116" s="15">
        <f>SUM(B111:B115)</f>
        <v>63</v>
      </c>
      <c r="C116" s="15">
        <f t="shared" ref="C116:E116" si="21">SUM(C111:C115)</f>
        <v>12000</v>
      </c>
      <c r="D116" s="15">
        <f t="shared" si="21"/>
        <v>6476</v>
      </c>
      <c r="E116" s="15">
        <f t="shared" si="21"/>
        <v>5524</v>
      </c>
    </row>
    <row r="117" spans="1:5">
      <c r="A117" s="32"/>
      <c r="B117" s="26"/>
      <c r="C117" s="26"/>
      <c r="D117" s="26"/>
    </row>
    <row r="118" spans="1:5">
      <c r="A118" s="21" t="s">
        <v>43</v>
      </c>
      <c r="B118" s="26"/>
      <c r="C118" s="26"/>
      <c r="D118" s="26"/>
    </row>
    <row r="119" spans="1:5">
      <c r="A119" s="29" t="s">
        <v>44</v>
      </c>
      <c r="B119" s="20">
        <v>4</v>
      </c>
      <c r="C119" s="20">
        <v>280</v>
      </c>
      <c r="D119" s="20">
        <v>140</v>
      </c>
      <c r="E119" s="30">
        <f t="shared" ref="E119:E121" si="22">C119-D119</f>
        <v>140</v>
      </c>
    </row>
    <row r="120" spans="1:5">
      <c r="A120" s="29" t="s">
        <v>47</v>
      </c>
      <c r="B120" s="20">
        <v>574</v>
      </c>
      <c r="C120" s="20">
        <v>114800</v>
      </c>
      <c r="D120" s="20">
        <v>62073</v>
      </c>
      <c r="E120" s="30">
        <f t="shared" si="22"/>
        <v>52727</v>
      </c>
    </row>
    <row r="121" spans="1:5">
      <c r="A121" s="29" t="s">
        <v>52</v>
      </c>
      <c r="B121" s="20">
        <v>16</v>
      </c>
      <c r="C121" s="20">
        <v>4000</v>
      </c>
      <c r="D121" s="20">
        <v>2015</v>
      </c>
      <c r="E121" s="30">
        <f t="shared" si="22"/>
        <v>1985</v>
      </c>
    </row>
    <row r="122" spans="1:5">
      <c r="A122" s="21" t="s">
        <v>48</v>
      </c>
      <c r="B122" s="26"/>
      <c r="C122" s="26"/>
      <c r="D122" s="26"/>
    </row>
    <row r="123" spans="1:5">
      <c r="A123" s="29" t="s">
        <v>44</v>
      </c>
      <c r="B123" s="20">
        <v>9</v>
      </c>
      <c r="C123" s="20">
        <v>630</v>
      </c>
      <c r="D123" s="20">
        <v>315</v>
      </c>
      <c r="E123" s="30">
        <f>C123-D123</f>
        <v>315</v>
      </c>
    </row>
    <row r="124" spans="1:5">
      <c r="A124" s="21" t="s">
        <v>50</v>
      </c>
      <c r="B124" s="26"/>
      <c r="C124" s="26"/>
      <c r="D124" s="26"/>
    </row>
    <row r="125" spans="1:5">
      <c r="A125" s="31" t="s">
        <v>44</v>
      </c>
      <c r="B125" s="20">
        <v>1</v>
      </c>
      <c r="C125" s="20">
        <v>70</v>
      </c>
      <c r="D125" s="20">
        <v>35</v>
      </c>
      <c r="E125" s="30">
        <f>C125-D125</f>
        <v>35</v>
      </c>
    </row>
    <row r="126" spans="1:5">
      <c r="A126" s="28" t="s">
        <v>65</v>
      </c>
      <c r="B126" s="15">
        <f>SUM(B119:B125)</f>
        <v>604</v>
      </c>
      <c r="C126" s="15">
        <f t="shared" ref="C126:E126" si="23">SUM(C119:C125)</f>
        <v>119780</v>
      </c>
      <c r="D126" s="15">
        <f t="shared" si="23"/>
        <v>64578</v>
      </c>
      <c r="E126" s="15">
        <f t="shared" si="23"/>
        <v>55202</v>
      </c>
    </row>
    <row r="127" spans="1:5">
      <c r="A127" s="32"/>
      <c r="B127" s="26"/>
      <c r="C127" s="26"/>
      <c r="D127" s="26"/>
    </row>
    <row r="128" spans="1:5">
      <c r="A128" s="21" t="s">
        <v>43</v>
      </c>
      <c r="B128" s="26"/>
      <c r="C128" s="26"/>
      <c r="D128" s="26"/>
    </row>
    <row r="129" spans="1:5">
      <c r="A129" s="29" t="s">
        <v>44</v>
      </c>
      <c r="B129" s="20">
        <v>3</v>
      </c>
      <c r="C129" s="20">
        <v>210</v>
      </c>
      <c r="D129" s="20">
        <v>105</v>
      </c>
      <c r="E129" s="30">
        <f t="shared" ref="E129:E136" si="24">C129-D129</f>
        <v>105</v>
      </c>
    </row>
    <row r="130" spans="1:5">
      <c r="A130" s="29" t="s">
        <v>45</v>
      </c>
      <c r="B130" s="20">
        <v>2</v>
      </c>
      <c r="C130" s="20">
        <v>200</v>
      </c>
      <c r="D130" s="20">
        <v>108</v>
      </c>
      <c r="E130" s="30">
        <f t="shared" si="24"/>
        <v>92</v>
      </c>
    </row>
    <row r="131" spans="1:5">
      <c r="A131" s="29" t="s">
        <v>66</v>
      </c>
      <c r="B131" s="20">
        <v>6</v>
      </c>
      <c r="C131" s="20">
        <v>630</v>
      </c>
      <c r="D131" s="20">
        <v>648</v>
      </c>
      <c r="E131" s="30">
        <f t="shared" si="24"/>
        <v>-18</v>
      </c>
    </row>
    <row r="132" spans="1:5">
      <c r="A132" s="29" t="s">
        <v>67</v>
      </c>
      <c r="B132" s="20">
        <v>2</v>
      </c>
      <c r="C132" s="20">
        <v>260</v>
      </c>
      <c r="D132" s="20">
        <v>216</v>
      </c>
      <c r="E132" s="30">
        <f t="shared" si="24"/>
        <v>44</v>
      </c>
    </row>
    <row r="133" spans="1:5">
      <c r="A133" s="29" t="s">
        <v>68</v>
      </c>
      <c r="B133" s="20">
        <v>3</v>
      </c>
      <c r="C133" s="20">
        <v>471</v>
      </c>
      <c r="D133" s="20">
        <v>324</v>
      </c>
      <c r="E133" s="30">
        <f t="shared" si="24"/>
        <v>147</v>
      </c>
    </row>
    <row r="134" spans="1:5">
      <c r="A134" s="29" t="s">
        <v>69</v>
      </c>
      <c r="B134" s="20">
        <v>6</v>
      </c>
      <c r="C134" s="20">
        <v>960</v>
      </c>
      <c r="D134" s="20">
        <v>648</v>
      </c>
      <c r="E134" s="30">
        <f t="shared" si="24"/>
        <v>312</v>
      </c>
    </row>
    <row r="135" spans="1:5">
      <c r="A135" s="29" t="s">
        <v>47</v>
      </c>
      <c r="B135" s="20">
        <v>390</v>
      </c>
      <c r="C135" s="20">
        <v>78000</v>
      </c>
      <c r="D135" s="20">
        <v>42417</v>
      </c>
      <c r="E135" s="30">
        <f t="shared" si="24"/>
        <v>35583</v>
      </c>
    </row>
    <row r="136" spans="1:5">
      <c r="A136" s="29" t="s">
        <v>52</v>
      </c>
      <c r="B136" s="20">
        <v>21</v>
      </c>
      <c r="C136" s="20">
        <v>5250</v>
      </c>
      <c r="D136" s="20">
        <v>2549</v>
      </c>
      <c r="E136" s="30">
        <f t="shared" si="24"/>
        <v>2701</v>
      </c>
    </row>
    <row r="137" spans="1:5">
      <c r="A137" s="21" t="s">
        <v>48</v>
      </c>
      <c r="B137" s="26"/>
      <c r="C137" s="26"/>
      <c r="D137" s="26"/>
    </row>
    <row r="138" spans="1:5">
      <c r="A138" s="31" t="s">
        <v>44</v>
      </c>
      <c r="B138" s="20">
        <v>13</v>
      </c>
      <c r="C138" s="20">
        <v>910</v>
      </c>
      <c r="D138" s="20">
        <v>455</v>
      </c>
      <c r="E138" s="30">
        <f>C138-D138</f>
        <v>455</v>
      </c>
    </row>
    <row r="139" spans="1:5">
      <c r="A139" s="28" t="s">
        <v>70</v>
      </c>
      <c r="B139" s="15">
        <f>SUM(B129:B138)</f>
        <v>446</v>
      </c>
      <c r="C139" s="15">
        <f t="shared" ref="C139:E139" si="25">SUM(C129:C138)</f>
        <v>86891</v>
      </c>
      <c r="D139" s="15">
        <f t="shared" si="25"/>
        <v>47470</v>
      </c>
      <c r="E139" s="15">
        <f t="shared" si="25"/>
        <v>39421</v>
      </c>
    </row>
    <row r="140" spans="1:5">
      <c r="A140" s="32"/>
      <c r="B140" s="26"/>
      <c r="C140" s="26"/>
      <c r="D140" s="26"/>
    </row>
    <row r="141" spans="1:5">
      <c r="A141" s="21" t="s">
        <v>43</v>
      </c>
      <c r="B141" s="26"/>
      <c r="C141" s="26"/>
      <c r="D141" s="26"/>
    </row>
    <row r="142" spans="1:5">
      <c r="A142" s="29" t="s">
        <v>44</v>
      </c>
      <c r="B142" s="20">
        <v>208</v>
      </c>
      <c r="C142" s="20">
        <v>14560</v>
      </c>
      <c r="D142" s="20">
        <v>7337</v>
      </c>
      <c r="E142" s="30">
        <f t="shared" ref="E142:E147" si="26">C142-D142</f>
        <v>7223</v>
      </c>
    </row>
    <row r="143" spans="1:5">
      <c r="A143" s="29" t="s">
        <v>45</v>
      </c>
      <c r="B143" s="20">
        <v>9</v>
      </c>
      <c r="C143" s="20">
        <v>900</v>
      </c>
      <c r="D143" s="20">
        <v>486</v>
      </c>
      <c r="E143" s="30">
        <f t="shared" si="26"/>
        <v>414</v>
      </c>
    </row>
    <row r="144" spans="1:5">
      <c r="A144" s="29" t="s">
        <v>67</v>
      </c>
      <c r="B144" s="20">
        <v>2</v>
      </c>
      <c r="C144" s="20">
        <v>260</v>
      </c>
      <c r="D144" s="20">
        <v>216</v>
      </c>
      <c r="E144" s="30">
        <f t="shared" si="26"/>
        <v>44</v>
      </c>
    </row>
    <row r="145" spans="1:5">
      <c r="A145" s="29" t="s">
        <v>46</v>
      </c>
      <c r="B145" s="20">
        <v>2</v>
      </c>
      <c r="C145" s="20">
        <v>300</v>
      </c>
      <c r="D145" s="20">
        <v>144</v>
      </c>
      <c r="E145" s="30">
        <f t="shared" si="26"/>
        <v>156</v>
      </c>
    </row>
    <row r="146" spans="1:5">
      <c r="A146" s="29" t="s">
        <v>47</v>
      </c>
      <c r="B146" s="20">
        <v>59</v>
      </c>
      <c r="C146" s="20">
        <v>11800</v>
      </c>
      <c r="D146" s="20">
        <v>6452</v>
      </c>
      <c r="E146" s="30">
        <f t="shared" si="26"/>
        <v>5348</v>
      </c>
    </row>
    <row r="147" spans="1:5">
      <c r="A147" s="29" t="s">
        <v>52</v>
      </c>
      <c r="B147" s="20">
        <v>23</v>
      </c>
      <c r="C147" s="20">
        <v>5750</v>
      </c>
      <c r="D147" s="20">
        <v>3573</v>
      </c>
      <c r="E147" s="30">
        <f t="shared" si="26"/>
        <v>2177</v>
      </c>
    </row>
    <row r="148" spans="1:5">
      <c r="A148" s="21" t="s">
        <v>48</v>
      </c>
      <c r="B148" s="26"/>
      <c r="C148" s="26"/>
      <c r="D148" s="26"/>
    </row>
    <row r="149" spans="1:5">
      <c r="A149" s="29" t="s">
        <v>44</v>
      </c>
      <c r="B149" s="20">
        <v>2</v>
      </c>
      <c r="C149" s="20">
        <v>140</v>
      </c>
      <c r="D149" s="20">
        <v>70</v>
      </c>
      <c r="E149" s="30">
        <f>C149-D149</f>
        <v>70</v>
      </c>
    </row>
    <row r="150" spans="1:5">
      <c r="A150" s="21" t="s">
        <v>50</v>
      </c>
      <c r="B150" s="26"/>
      <c r="C150" s="26"/>
      <c r="D150" s="26"/>
    </row>
    <row r="151" spans="1:5">
      <c r="A151" s="29" t="s">
        <v>44</v>
      </c>
      <c r="B151" s="20">
        <v>2</v>
      </c>
      <c r="C151" s="20">
        <v>140</v>
      </c>
      <c r="D151" s="20">
        <v>70</v>
      </c>
      <c r="E151" s="30">
        <f>C151-D151</f>
        <v>70</v>
      </c>
    </row>
    <row r="152" spans="1:5">
      <c r="A152" s="28" t="s">
        <v>71</v>
      </c>
      <c r="B152" s="15">
        <f>SUM(B142:B151)</f>
        <v>307</v>
      </c>
      <c r="C152" s="15">
        <f t="shared" ref="C152:E152" si="27">SUM(C142:C151)</f>
        <v>33850</v>
      </c>
      <c r="D152" s="15">
        <f t="shared" si="27"/>
        <v>18348</v>
      </c>
      <c r="E152" s="15">
        <f t="shared" si="27"/>
        <v>15502</v>
      </c>
    </row>
    <row r="153" spans="1:5">
      <c r="A153" s="32"/>
      <c r="B153" s="26"/>
      <c r="C153" s="26"/>
      <c r="D153" s="26"/>
    </row>
    <row r="154" spans="1:5">
      <c r="A154" s="21" t="s">
        <v>43</v>
      </c>
      <c r="B154" s="26"/>
      <c r="C154" s="26"/>
      <c r="D154" s="26"/>
    </row>
    <row r="155" spans="1:5">
      <c r="A155" s="29" t="s">
        <v>44</v>
      </c>
      <c r="B155" s="20">
        <v>18</v>
      </c>
      <c r="C155" s="20">
        <v>1260</v>
      </c>
      <c r="D155" s="20">
        <v>724</v>
      </c>
      <c r="E155" s="30">
        <f t="shared" ref="E155:E159" si="28">C155-D155</f>
        <v>536</v>
      </c>
    </row>
    <row r="156" spans="1:5">
      <c r="A156" s="29" t="s">
        <v>45</v>
      </c>
      <c r="B156" s="20">
        <v>4</v>
      </c>
      <c r="C156" s="20">
        <v>400</v>
      </c>
      <c r="D156" s="20">
        <v>270</v>
      </c>
      <c r="E156" s="30">
        <f t="shared" si="28"/>
        <v>130</v>
      </c>
    </row>
    <row r="157" spans="1:5">
      <c r="A157" s="29" t="s">
        <v>46</v>
      </c>
      <c r="B157" s="20">
        <v>2</v>
      </c>
      <c r="C157" s="20">
        <v>300</v>
      </c>
      <c r="D157" s="20">
        <v>144</v>
      </c>
      <c r="E157" s="30">
        <f t="shared" si="28"/>
        <v>156</v>
      </c>
    </row>
    <row r="158" spans="1:5">
      <c r="A158" s="29" t="s">
        <v>47</v>
      </c>
      <c r="B158" s="20">
        <v>58</v>
      </c>
      <c r="C158" s="20">
        <v>11600</v>
      </c>
      <c r="D158" s="20">
        <v>6561</v>
      </c>
      <c r="E158" s="30">
        <f t="shared" si="28"/>
        <v>5039</v>
      </c>
    </row>
    <row r="159" spans="1:5">
      <c r="A159" s="29" t="s">
        <v>52</v>
      </c>
      <c r="B159" s="20">
        <v>27</v>
      </c>
      <c r="C159" s="20">
        <v>6750</v>
      </c>
      <c r="D159" s="20">
        <v>3891</v>
      </c>
      <c r="E159" s="30">
        <f t="shared" si="28"/>
        <v>2859</v>
      </c>
    </row>
    <row r="160" spans="1:5">
      <c r="A160" s="21" t="s">
        <v>48</v>
      </c>
      <c r="B160" s="26"/>
      <c r="C160" s="26"/>
      <c r="D160" s="26"/>
    </row>
    <row r="161" spans="1:5">
      <c r="A161" s="29" t="s">
        <v>44</v>
      </c>
      <c r="B161" s="20">
        <v>19</v>
      </c>
      <c r="C161" s="20">
        <v>1330</v>
      </c>
      <c r="D161" s="20">
        <v>665</v>
      </c>
      <c r="E161" s="30">
        <f>C161-D161</f>
        <v>665</v>
      </c>
    </row>
    <row r="162" spans="1:5">
      <c r="A162" s="21" t="s">
        <v>50</v>
      </c>
      <c r="B162" s="26"/>
      <c r="C162" s="26"/>
      <c r="D162" s="26"/>
    </row>
    <row r="163" spans="1:5">
      <c r="A163" s="29" t="s">
        <v>44</v>
      </c>
      <c r="B163" s="20">
        <v>3</v>
      </c>
      <c r="C163" s="20">
        <v>210</v>
      </c>
      <c r="D163" s="20">
        <v>105</v>
      </c>
      <c r="E163" s="30">
        <f>C163-D163</f>
        <v>105</v>
      </c>
    </row>
    <row r="164" spans="1:5">
      <c r="A164" s="28" t="s">
        <v>72</v>
      </c>
      <c r="B164" s="15">
        <f>SUM(B155:B163)</f>
        <v>131</v>
      </c>
      <c r="C164" s="15">
        <f t="shared" ref="C164:E164" si="29">SUM(C155:C163)</f>
        <v>21850</v>
      </c>
      <c r="D164" s="15">
        <f t="shared" si="29"/>
        <v>12360</v>
      </c>
      <c r="E164" s="15">
        <f t="shared" si="29"/>
        <v>9490</v>
      </c>
    </row>
    <row r="165" spans="1:5" ht="8.25" customHeight="1">
      <c r="A165" s="28"/>
      <c r="B165" s="26"/>
      <c r="C165" s="26"/>
      <c r="D165" s="26"/>
      <c r="E165" s="26"/>
    </row>
    <row r="166" spans="1:5" ht="15.75" thickBot="1">
      <c r="A166" s="33" t="s">
        <v>73</v>
      </c>
      <c r="B166" s="34">
        <f>B16+B32+B45+B56+B68+B81+B91+B98+B102+B108+B116+B126+B139+B152+B164</f>
        <v>14913</v>
      </c>
      <c r="C166" s="34">
        <f t="shared" ref="C166:E166" si="30">C16+C32+C45+C56+C68+C81+C91+C98+C102+C108+C116+C126+C139+C152+C164</f>
        <v>1712726</v>
      </c>
      <c r="D166" s="34">
        <f t="shared" si="30"/>
        <v>892546</v>
      </c>
      <c r="E166" s="34">
        <f t="shared" si="30"/>
        <v>820180</v>
      </c>
    </row>
    <row r="167" spans="1:5" ht="15.75" thickTop="1"/>
    <row r="168" spans="1:5">
      <c r="A168" s="33" t="s">
        <v>17</v>
      </c>
      <c r="B168" s="30">
        <v>0</v>
      </c>
      <c r="C168" s="30">
        <v>0</v>
      </c>
      <c r="D168" s="30"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orientation="portrait" r:id="rId1"/>
  <rowBreaks count="3" manualBreakCount="3">
    <brk id="82" max="16383" man="1"/>
    <brk id="117" max="16383" man="1"/>
    <brk id="1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Billed Demand</vt:lpstr>
      <vt:lpstr>Summary by Month</vt:lpstr>
      <vt:lpstr>Summary by Month by Type</vt:lpstr>
      <vt:lpstr>'Summary by Month by Type'!Print_Titles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Blackwell</dc:creator>
  <cp:lastModifiedBy>Sally Blackwell</cp:lastModifiedBy>
  <dcterms:created xsi:type="dcterms:W3CDTF">2019-10-09T16:04:05Z</dcterms:created>
  <dcterms:modified xsi:type="dcterms:W3CDTF">2019-10-09T18:06:30Z</dcterms:modified>
</cp:coreProperties>
</file>