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2.xml" ContentType="application/vnd.openxmlformats-officedocument.drawingml.chartshapes+xml"/>
  <Override PartName="/xl/charts/chart4.xml" ContentType="application/vnd.openxmlformats-officedocument.drawingml.chart+xml"/>
  <Override PartName="/xl/drawings/drawing3.xml" ContentType="application/vnd.openxmlformats-officedocument.drawingml.chartshapes+xml"/>
  <Override PartName="/xl/charts/chart5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drawings/drawing6.xml" ContentType="application/vnd.openxmlformats-officedocument.drawing+xml"/>
  <Override PartName="/xl/charts/chart7.xml" ContentType="application/vnd.openxmlformats-officedocument.drawingml.chart+xml"/>
  <Override PartName="/xl/drawings/drawing7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9420" windowHeight="11020"/>
  </bookViews>
  <sheets>
    <sheet name="Rate Zone SR 2014-2018" sheetId="1" r:id="rId1"/>
    <sheet name="Projection 2019-2028" sheetId="2" r:id="rId2"/>
    <sheet name="Replacement Scenario" sheetId="3" r:id="rId3"/>
  </sheets>
  <calcPr calcId="145621"/>
</workbook>
</file>

<file path=xl/calcChain.xml><?xml version="1.0" encoding="utf-8"?>
<calcChain xmlns="http://schemas.openxmlformats.org/spreadsheetml/2006/main">
  <c r="H36" i="3" l="1"/>
  <c r="H35" i="3"/>
  <c r="H32" i="3" l="1"/>
  <c r="H34" i="3"/>
  <c r="H37" i="3"/>
  <c r="H33" i="3"/>
  <c r="G23" i="1" l="1"/>
  <c r="G74" i="1" l="1"/>
  <c r="G73" i="1"/>
  <c r="Q17" i="1"/>
  <c r="H74" i="1" l="1"/>
  <c r="G14" i="1" l="1"/>
  <c r="I11" i="3" l="1"/>
  <c r="I10" i="3"/>
  <c r="I9" i="3"/>
  <c r="I8" i="3"/>
  <c r="I7" i="3"/>
  <c r="I6" i="3"/>
  <c r="G11" i="3"/>
  <c r="G10" i="3"/>
  <c r="E12" i="3"/>
  <c r="D12" i="3"/>
  <c r="H11" i="3" s="1"/>
  <c r="C12" i="3"/>
  <c r="B12" i="3"/>
  <c r="G9" i="3" s="1"/>
  <c r="G72" i="1"/>
  <c r="G71" i="1"/>
  <c r="G70" i="1"/>
  <c r="G69" i="1"/>
  <c r="G68" i="1"/>
  <c r="G67" i="1"/>
  <c r="G66" i="1"/>
  <c r="G65" i="1"/>
  <c r="G64" i="1"/>
  <c r="G63" i="1"/>
  <c r="G24" i="1"/>
  <c r="Q16" i="1"/>
  <c r="Q15" i="1"/>
  <c r="Q14" i="1"/>
  <c r="Q13" i="1"/>
  <c r="Q12" i="1"/>
  <c r="Q9" i="1"/>
  <c r="Q8" i="1"/>
  <c r="Q7" i="1"/>
  <c r="Q6" i="1"/>
  <c r="Q5" i="1"/>
  <c r="I12" i="3" l="1"/>
  <c r="G6" i="3"/>
  <c r="H66" i="1"/>
  <c r="H70" i="1"/>
  <c r="H64" i="1"/>
  <c r="H68" i="1"/>
  <c r="H72" i="1"/>
  <c r="H7" i="3"/>
  <c r="Q10" i="1"/>
  <c r="G7" i="3"/>
  <c r="H9" i="3"/>
  <c r="H6" i="3"/>
  <c r="H8" i="3"/>
  <c r="G8" i="3"/>
  <c r="H10" i="3"/>
  <c r="G17" i="1"/>
  <c r="R17" i="1" s="1"/>
  <c r="G10" i="1"/>
  <c r="G16" i="1"/>
  <c r="R16" i="1" s="1"/>
  <c r="G15" i="1"/>
  <c r="R15" i="1" s="1"/>
  <c r="G13" i="1"/>
  <c r="R13" i="1" s="1"/>
  <c r="G12" i="1"/>
  <c r="R12" i="1" s="1"/>
  <c r="G9" i="1"/>
  <c r="R9" i="1" s="1"/>
  <c r="G8" i="1"/>
  <c r="R8" i="1" s="1"/>
  <c r="G7" i="1"/>
  <c r="G6" i="1"/>
  <c r="R6" i="1" s="1"/>
  <c r="G5" i="1"/>
  <c r="R5" i="1" s="1"/>
  <c r="R10" i="1" l="1"/>
  <c r="R14" i="1"/>
  <c r="R7" i="1"/>
  <c r="H12" i="3"/>
  <c r="G12" i="3"/>
</calcChain>
</file>

<file path=xl/sharedStrings.xml><?xml version="1.0" encoding="utf-8"?>
<sst xmlns="http://schemas.openxmlformats.org/spreadsheetml/2006/main" count="144" uniqueCount="97">
  <si>
    <t>Alectra</t>
  </si>
  <si>
    <t xml:space="preserve">ERZ </t>
  </si>
  <si>
    <t xml:space="preserve">BRZ </t>
  </si>
  <si>
    <t xml:space="preserve">HRZ </t>
  </si>
  <si>
    <t xml:space="preserve">PRZ  </t>
  </si>
  <si>
    <t>GRZ</t>
  </si>
  <si>
    <t>5 year Avg</t>
  </si>
  <si>
    <t xml:space="preserve">BRZ  </t>
  </si>
  <si>
    <t xml:space="preserve">HRZ  </t>
  </si>
  <si>
    <t xml:space="preserve">PRZ </t>
  </si>
  <si>
    <t xml:space="preserve">GRZ  </t>
  </si>
  <si>
    <t>Rate Zone</t>
  </si>
  <si>
    <t>SAIDI</t>
  </si>
  <si>
    <t>MAIFI</t>
  </si>
  <si>
    <t>HISTORIC 2014-1018</t>
  </si>
  <si>
    <t>Target</t>
  </si>
  <si>
    <t xml:space="preserve">2020-2024 </t>
  </si>
  <si>
    <t>SAIDI [MEDs Adjusted]</t>
  </si>
  <si>
    <t>SAIFI [MEDs Adjusted]</t>
  </si>
  <si>
    <t>ERZ MEDs Adj</t>
  </si>
  <si>
    <t>ERZ Unadjusted</t>
  </si>
  <si>
    <t xml:space="preserve">SAIDI </t>
  </si>
  <si>
    <t>BRZ MEDs Adj</t>
  </si>
  <si>
    <t>BRZ Unadjusted</t>
  </si>
  <si>
    <t>HRZ MEDs Adj</t>
  </si>
  <si>
    <t>PRZ MEDs Adj</t>
  </si>
  <si>
    <t>GRZ MEDs Adj</t>
  </si>
  <si>
    <t>Alectra MEDs Adj</t>
  </si>
  <si>
    <t>Alectra Unadjusted</t>
  </si>
  <si>
    <t>%of SAIDI</t>
  </si>
  <si>
    <t>% SAIFI</t>
  </si>
  <si>
    <t>Defective Equipment Cause Code</t>
  </si>
  <si>
    <t>No Target</t>
  </si>
  <si>
    <t>Difference</t>
  </si>
  <si>
    <t>Summary Alectra Reliability</t>
  </si>
  <si>
    <t>Alectra SAIDI Meds Adj</t>
  </si>
  <si>
    <t>Chart 1</t>
  </si>
  <si>
    <t>Chart 2</t>
  </si>
  <si>
    <t>Chart 3</t>
  </si>
  <si>
    <t>Chart 5</t>
  </si>
  <si>
    <t>Chart 4</t>
  </si>
  <si>
    <t>EP Exhibit TC XX based on EP-4 IRR</t>
  </si>
  <si>
    <t>Effect of Major Event Days</t>
  </si>
  <si>
    <t xml:space="preserve">Year </t>
  </si>
  <si>
    <t xml:space="preserve">Table 5: </t>
  </si>
  <si>
    <t>Chart 6</t>
  </si>
  <si>
    <t>EP TC XX based on IRR EP 26</t>
  </si>
  <si>
    <t>5 Year Reliability Average Impact</t>
  </si>
  <si>
    <t># of</t>
  </si>
  <si>
    <t>Customer</t>
  </si>
  <si>
    <t>Interruptions</t>
  </si>
  <si>
    <t>Hour</t>
  </si>
  <si>
    <t>Per Event</t>
  </si>
  <si>
    <t>Impact</t>
  </si>
  <si>
    <t xml:space="preserve">Asset Type </t>
  </si>
  <si>
    <t xml:space="preserve"># </t>
  </si>
  <si>
    <t>Duration</t>
  </si>
  <si>
    <t xml:space="preserve">Cable &amp; Accessories XLPE </t>
  </si>
  <si>
    <t>Switches</t>
  </si>
  <si>
    <t xml:space="preserve">Switchgear </t>
  </si>
  <si>
    <t xml:space="preserve">OH Line Hardware </t>
  </si>
  <si>
    <t xml:space="preserve">Transformer  </t>
  </si>
  <si>
    <t xml:space="preserve">TOTAL </t>
  </si>
  <si>
    <t>Impact hrs</t>
  </si>
  <si>
    <t>Alectra EP IRR 26 Table 2</t>
  </si>
  <si>
    <t>% of</t>
  </si>
  <si>
    <t xml:space="preserve"> Events</t>
  </si>
  <si>
    <t xml:space="preserve">% of </t>
  </si>
  <si>
    <t>Cable  &amp; Accessories PILC</t>
  </si>
  <si>
    <t>Ex 04 Tab1 Sch 1Fig 5.2.3-11</t>
  </si>
  <si>
    <t>Customer Int</t>
  </si>
  <si>
    <t>SAIDI*</t>
  </si>
  <si>
    <t>Replacement Scenario</t>
  </si>
  <si>
    <t># Units</t>
  </si>
  <si>
    <t>Impact on #</t>
  </si>
  <si>
    <t>of Events</t>
  </si>
  <si>
    <t>Total</t>
  </si>
  <si>
    <t>Impact on</t>
  </si>
  <si>
    <t>Trend*</t>
  </si>
  <si>
    <t>Worse</t>
  </si>
  <si>
    <t>Alectra Utilities Rate Zones System Reliability</t>
  </si>
  <si>
    <t>SAIFI (Interruptions)</t>
  </si>
  <si>
    <t>DSP - Planned SR Scenario</t>
  </si>
  <si>
    <t xml:space="preserve"> Partial Funding - Planned SR Scenario</t>
  </si>
  <si>
    <t>SAIDI 
(Hours)</t>
  </si>
  <si>
    <t>SAIDI
(Hours)</t>
  </si>
  <si>
    <t>Alectra SAIFI Meds Adj</t>
  </si>
  <si>
    <t>HRZ Unadjusted</t>
  </si>
  <si>
    <t>PRZ Unadjusted</t>
  </si>
  <si>
    <t>GRZ Unadjusted</t>
  </si>
  <si>
    <t>10 Year Reliability Impact Projection for SAIDI and SAIFI for Scenarios Considered in the Long Term Planned System Renewal Capital Investment Analysis</t>
  </si>
  <si>
    <t>*assumes~1 million Customers</t>
  </si>
  <si>
    <t>Better</t>
  </si>
  <si>
    <t>SAIFI</t>
  </si>
  <si>
    <t>Alectra Revision</t>
  </si>
  <si>
    <t>Duration Hrs</t>
  </si>
  <si>
    <t>OH Line Hardware - Poles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</si>
</sst>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_(* #,##0_);_(* \(#,##0\);_(* &quot;-&quot;??_);_(@_)"/>
    <numFmt numFmtId="166" formatCode="0.000"/>
  </numFmts>
  <fonts count="1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sz val="11"/>
      <color rgb="FF7030A0"/>
      <name val="Calibri"/>
      <family val="2"/>
      <scheme val="minor"/>
    </font>
    <font>
      <sz val="11"/>
      <color theme="4"/>
      <name val="Calibri"/>
      <family val="2"/>
      <scheme val="minor"/>
    </font>
    <font>
      <sz val="11"/>
      <color rgb="FF00B0F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6" fillId="0" borderId="0" applyFont="0" applyFill="0" applyBorder="0" applyAlignment="0" applyProtection="0"/>
    <xf numFmtId="164" fontId="16" fillId="0" borderId="0" applyFont="0" applyFill="0" applyBorder="0" applyAlignment="0" applyProtection="0"/>
  </cellStyleXfs>
  <cellXfs count="68">
    <xf numFmtId="0" fontId="0" fillId="0" borderId="0" xfId="0"/>
    <xf numFmtId="2" fontId="0" fillId="0" borderId="0" xfId="0" applyNumberFormat="1"/>
    <xf numFmtId="0" fontId="2" fillId="0" borderId="0" xfId="0" applyFont="1"/>
    <xf numFmtId="2" fontId="2" fillId="0" borderId="0" xfId="0" applyNumberFormat="1" applyFont="1"/>
    <xf numFmtId="0" fontId="1" fillId="0" borderId="0" xfId="0" applyFont="1"/>
    <xf numFmtId="2" fontId="3" fillId="0" borderId="0" xfId="0" applyNumberFormat="1" applyFont="1"/>
    <xf numFmtId="0" fontId="3" fillId="0" borderId="0" xfId="0" applyFont="1"/>
    <xf numFmtId="1" fontId="2" fillId="0" borderId="0" xfId="0" applyNumberFormat="1" applyFont="1"/>
    <xf numFmtId="0" fontId="4" fillId="0" borderId="0" xfId="0" applyFont="1"/>
    <xf numFmtId="0" fontId="5" fillId="0" borderId="0" xfId="0" applyFont="1"/>
    <xf numFmtId="2" fontId="4" fillId="0" borderId="0" xfId="0" applyNumberFormat="1" applyFont="1"/>
    <xf numFmtId="2" fontId="5" fillId="0" borderId="0" xfId="0" applyNumberFormat="1" applyFont="1"/>
    <xf numFmtId="0" fontId="0" fillId="0" borderId="0" xfId="0" applyFont="1"/>
    <xf numFmtId="2" fontId="6" fillId="0" borderId="0" xfId="0" applyNumberFormat="1" applyFont="1"/>
    <xf numFmtId="10" fontId="5" fillId="0" borderId="0" xfId="0" applyNumberFormat="1" applyFont="1"/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8" fillId="0" borderId="0" xfId="0" applyFont="1"/>
    <xf numFmtId="2" fontId="9" fillId="0" borderId="0" xfId="0" applyNumberFormat="1" applyFont="1"/>
    <xf numFmtId="2" fontId="10" fillId="0" borderId="0" xfId="0" applyNumberFormat="1" applyFont="1"/>
    <xf numFmtId="0" fontId="9" fillId="0" borderId="0" xfId="0" applyFont="1"/>
    <xf numFmtId="0" fontId="11" fillId="0" borderId="0" xfId="0" applyFont="1"/>
    <xf numFmtId="0" fontId="2" fillId="0" borderId="0" xfId="0" applyFont="1" applyAlignment="1">
      <alignment horizontal="right"/>
    </xf>
    <xf numFmtId="0" fontId="13" fillId="0" borderId="0" xfId="0" applyFont="1"/>
    <xf numFmtId="0" fontId="15" fillId="0" borderId="0" xfId="0" applyFont="1"/>
    <xf numFmtId="2" fontId="0" fillId="0" borderId="0" xfId="0" applyNumberFormat="1" applyAlignment="1">
      <alignment horizontal="center"/>
    </xf>
    <xf numFmtId="2" fontId="0" fillId="0" borderId="0" xfId="0" applyNumberFormat="1" applyAlignment="1"/>
    <xf numFmtId="9" fontId="0" fillId="0" borderId="0" xfId="1" applyFont="1"/>
    <xf numFmtId="2" fontId="0" fillId="0" borderId="0" xfId="0" applyNumberFormat="1" applyFill="1"/>
    <xf numFmtId="2" fontId="4" fillId="0" borderId="0" xfId="0" applyNumberFormat="1" applyFont="1" applyFill="1"/>
    <xf numFmtId="2" fontId="2" fillId="0" borderId="0" xfId="0" applyNumberFormat="1" applyFont="1" applyFill="1"/>
    <xf numFmtId="2" fontId="5" fillId="0" borderId="0" xfId="0" applyNumberFormat="1" applyFont="1" applyFill="1"/>
    <xf numFmtId="2" fontId="0" fillId="0" borderId="0" xfId="0" applyNumberFormat="1" applyFont="1" applyFill="1"/>
    <xf numFmtId="0" fontId="0" fillId="0" borderId="0" xfId="0" applyFill="1"/>
    <xf numFmtId="0" fontId="3" fillId="0" borderId="0" xfId="0" applyFont="1" applyFill="1"/>
    <xf numFmtId="0" fontId="2" fillId="0" borderId="0" xfId="0" applyFont="1" applyFill="1"/>
    <xf numFmtId="0" fontId="0" fillId="0" borderId="0" xfId="0" applyFont="1" applyFill="1"/>
    <xf numFmtId="2" fontId="14" fillId="0" borderId="0" xfId="0" applyNumberFormat="1" applyFont="1" applyFill="1"/>
    <xf numFmtId="10" fontId="4" fillId="0" borderId="0" xfId="0" applyNumberFormat="1" applyFont="1" applyFill="1"/>
    <xf numFmtId="2" fontId="1" fillId="0" borderId="0" xfId="0" applyNumberFormat="1" applyFont="1" applyFill="1"/>
    <xf numFmtId="2" fontId="11" fillId="0" borderId="0" xfId="0" applyNumberFormat="1" applyFont="1" applyFill="1"/>
    <xf numFmtId="2" fontId="12" fillId="0" borderId="0" xfId="0" applyNumberFormat="1" applyFont="1" applyFill="1"/>
    <xf numFmtId="2" fontId="7" fillId="0" borderId="0" xfId="0" applyNumberFormat="1" applyFont="1" applyFill="1"/>
    <xf numFmtId="2" fontId="13" fillId="0" borderId="0" xfId="0" applyNumberFormat="1" applyFont="1" applyFill="1"/>
    <xf numFmtId="2" fontId="15" fillId="0" borderId="0" xfId="0" applyNumberFormat="1" applyFont="1" applyFill="1"/>
    <xf numFmtId="0" fontId="1" fillId="0" borderId="0" xfId="0" applyFont="1" applyFill="1"/>
    <xf numFmtId="0" fontId="13" fillId="0" borderId="0" xfId="0" applyFont="1" applyFill="1"/>
    <xf numFmtId="0" fontId="15" fillId="0" borderId="0" xfId="0" applyFont="1" applyFill="1"/>
    <xf numFmtId="10" fontId="5" fillId="0" borderId="0" xfId="0" applyNumberFormat="1" applyFont="1" applyFill="1"/>
    <xf numFmtId="3" fontId="0" fillId="0" borderId="0" xfId="0" applyNumberFormat="1" applyFill="1"/>
    <xf numFmtId="2" fontId="0" fillId="0" borderId="0" xfId="0" applyNumberFormat="1" applyFill="1" applyAlignment="1">
      <alignment horizontal="center"/>
    </xf>
    <xf numFmtId="2" fontId="2" fillId="0" borderId="0" xfId="0" applyNumberFormat="1" applyFont="1" applyFill="1" applyAlignment="1">
      <alignment horizontal="center"/>
    </xf>
    <xf numFmtId="165" fontId="2" fillId="0" borderId="0" xfId="2" applyNumberFormat="1" applyFont="1" applyFill="1"/>
    <xf numFmtId="0" fontId="5" fillId="0" borderId="0" xfId="0" applyFont="1" applyFill="1"/>
    <xf numFmtId="0" fontId="2" fillId="0" borderId="1" xfId="0" applyFont="1" applyBorder="1"/>
    <xf numFmtId="0" fontId="0" fillId="0" borderId="1" xfId="0" applyBorder="1"/>
    <xf numFmtId="0" fontId="17" fillId="2" borderId="1" xfId="0" applyFont="1" applyFill="1" applyBorder="1" applyAlignment="1">
      <alignment horizontal="center" wrapText="1"/>
    </xf>
    <xf numFmtId="0" fontId="17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2" fontId="0" fillId="0" borderId="1" xfId="0" applyNumberForma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2" fontId="0" fillId="0" borderId="0" xfId="0" applyNumberFormat="1" applyFill="1" applyBorder="1" applyAlignment="1">
      <alignment horizontal="center"/>
    </xf>
    <xf numFmtId="0" fontId="0" fillId="0" borderId="0" xfId="0" applyFont="1" applyAlignment="1">
      <alignment horizontal="center"/>
    </xf>
    <xf numFmtId="166" fontId="0" fillId="0" borderId="0" xfId="0" applyNumberFormat="1" applyFont="1" applyAlignment="1">
      <alignment horizontal="center"/>
    </xf>
    <xf numFmtId="0" fontId="0" fillId="0" borderId="0" xfId="0" applyAlignment="1"/>
    <xf numFmtId="0" fontId="2" fillId="0" borderId="1" xfId="0" applyFont="1" applyBorder="1" applyAlignment="1">
      <alignment horizontal="center"/>
    </xf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US" sz="1200"/>
              <a:t>SAIDI </a:t>
            </a:r>
          </a:p>
          <a:p>
            <a:pPr>
              <a:defRPr sz="1200"/>
            </a:pPr>
            <a:r>
              <a:rPr lang="en-US" sz="1200"/>
              <a:t>Defective Equipment Cause Code</a:t>
            </a:r>
          </a:p>
        </c:rich>
      </c:tx>
      <c:layout/>
      <c:overlay val="1"/>
    </c:title>
    <c:autoTitleDeleted val="0"/>
    <c:plotArea>
      <c:layout>
        <c:manualLayout>
          <c:layoutTarget val="inner"/>
          <c:xMode val="edge"/>
          <c:yMode val="edge"/>
          <c:x val="9.3085739282589675E-2"/>
          <c:y val="5.1400554097404488E-2"/>
          <c:w val="0.74217760279965006"/>
          <c:h val="0.8326195683872849"/>
        </c:manualLayout>
      </c:layout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'Rate Zone SR 2014-2018'!$L$4:$P$4</c:f>
              <c:numCache>
                <c:formatCode>0</c:formatCode>
                <c:ptCount val="5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</c:numCache>
            </c:numRef>
          </c:cat>
          <c:val>
            <c:numRef>
              <c:f>'Rate Zone SR 2014-2018'!$L$5:$P$5</c:f>
              <c:numCache>
                <c:formatCode>0.00</c:formatCode>
                <c:ptCount val="5"/>
                <c:pt idx="0">
                  <c:v>0.31</c:v>
                </c:pt>
                <c:pt idx="1">
                  <c:v>0.37</c:v>
                </c:pt>
                <c:pt idx="2">
                  <c:v>0.48</c:v>
                </c:pt>
                <c:pt idx="3">
                  <c:v>0.34</c:v>
                </c:pt>
                <c:pt idx="4">
                  <c:v>0.56000000000000005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1961-47C9-8DA0-C0F1259FBE0D}"/>
            </c:ext>
          </c:extLst>
        </c:ser>
        <c:ser>
          <c:idx val="1"/>
          <c:order val="1"/>
          <c:marker>
            <c:symbol val="none"/>
          </c:marker>
          <c:cat>
            <c:numRef>
              <c:f>'Rate Zone SR 2014-2018'!$L$4:$P$4</c:f>
              <c:numCache>
                <c:formatCode>0</c:formatCode>
                <c:ptCount val="5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</c:numCache>
            </c:numRef>
          </c:cat>
          <c:val>
            <c:numRef>
              <c:f>'Rate Zone SR 2014-2018'!$L$6:$P$6</c:f>
              <c:numCache>
                <c:formatCode>0.00</c:formatCode>
                <c:ptCount val="5"/>
                <c:pt idx="0">
                  <c:v>0.27</c:v>
                </c:pt>
                <c:pt idx="1">
                  <c:v>0.17</c:v>
                </c:pt>
                <c:pt idx="2">
                  <c:v>0.19</c:v>
                </c:pt>
                <c:pt idx="3">
                  <c:v>0.24</c:v>
                </c:pt>
                <c:pt idx="4">
                  <c:v>0.38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1961-47C9-8DA0-C0F1259FBE0D}"/>
            </c:ext>
          </c:extLst>
        </c:ser>
        <c:ser>
          <c:idx val="2"/>
          <c:order val="2"/>
          <c:marker>
            <c:symbol val="none"/>
          </c:marker>
          <c:cat>
            <c:numRef>
              <c:f>'Rate Zone SR 2014-2018'!$L$4:$P$4</c:f>
              <c:numCache>
                <c:formatCode>0</c:formatCode>
                <c:ptCount val="5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</c:numCache>
            </c:numRef>
          </c:cat>
          <c:val>
            <c:numRef>
              <c:f>'Rate Zone SR 2014-2018'!$L$7:$P$7</c:f>
              <c:numCache>
                <c:formatCode>0.00</c:formatCode>
                <c:ptCount val="5"/>
                <c:pt idx="0">
                  <c:v>0.49</c:v>
                </c:pt>
                <c:pt idx="1">
                  <c:v>0.74</c:v>
                </c:pt>
                <c:pt idx="2">
                  <c:v>0.35</c:v>
                </c:pt>
                <c:pt idx="3">
                  <c:v>0.38</c:v>
                </c:pt>
                <c:pt idx="4">
                  <c:v>0.65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1961-47C9-8DA0-C0F1259FBE0D}"/>
            </c:ext>
          </c:extLst>
        </c:ser>
        <c:ser>
          <c:idx val="3"/>
          <c:order val="3"/>
          <c:marker>
            <c:symbol val="none"/>
          </c:marker>
          <c:trendline>
            <c:trendlineType val="linear"/>
            <c:dispRSqr val="0"/>
            <c:dispEq val="0"/>
          </c:trendline>
          <c:cat>
            <c:numRef>
              <c:f>'Rate Zone SR 2014-2018'!$L$4:$P$4</c:f>
              <c:numCache>
                <c:formatCode>0</c:formatCode>
                <c:ptCount val="5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</c:numCache>
            </c:numRef>
          </c:cat>
          <c:val>
            <c:numRef>
              <c:f>'Rate Zone SR 2014-2018'!$L$8:$P$8</c:f>
              <c:numCache>
                <c:formatCode>0.00</c:formatCode>
                <c:ptCount val="5"/>
                <c:pt idx="0">
                  <c:v>0.49</c:v>
                </c:pt>
                <c:pt idx="1">
                  <c:v>0.42</c:v>
                </c:pt>
                <c:pt idx="2">
                  <c:v>0.41</c:v>
                </c:pt>
                <c:pt idx="3">
                  <c:v>0.45</c:v>
                </c:pt>
                <c:pt idx="4">
                  <c:v>0.48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1961-47C9-8DA0-C0F1259FBE0D}"/>
            </c:ext>
          </c:extLst>
        </c:ser>
        <c:ser>
          <c:idx val="4"/>
          <c:order val="4"/>
          <c:marker>
            <c:symbol val="none"/>
          </c:marker>
          <c:cat>
            <c:numRef>
              <c:f>'Rate Zone SR 2014-2018'!$L$4:$P$4</c:f>
              <c:numCache>
                <c:formatCode>0</c:formatCode>
                <c:ptCount val="5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</c:numCache>
            </c:numRef>
          </c:cat>
          <c:val>
            <c:numRef>
              <c:f>'Rate Zone SR 2014-2018'!$L$9:$P$9</c:f>
              <c:numCache>
                <c:formatCode>0.00</c:formatCode>
                <c:ptCount val="5"/>
                <c:pt idx="0">
                  <c:v>0.06</c:v>
                </c:pt>
                <c:pt idx="1">
                  <c:v>0.18</c:v>
                </c:pt>
                <c:pt idx="2">
                  <c:v>0.34</c:v>
                </c:pt>
                <c:pt idx="3">
                  <c:v>0.18</c:v>
                </c:pt>
                <c:pt idx="4">
                  <c:v>0.08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1961-47C9-8DA0-C0F1259FBE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887936"/>
        <c:axId val="99426304"/>
      </c:lineChart>
      <c:catAx>
        <c:axId val="98887936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crossAx val="99426304"/>
        <c:crosses val="autoZero"/>
        <c:auto val="1"/>
        <c:lblAlgn val="ctr"/>
        <c:lblOffset val="100"/>
        <c:noMultiLvlLbl val="0"/>
      </c:catAx>
      <c:valAx>
        <c:axId val="99426304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9888793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200"/>
              <a:t>SAIFI </a:t>
            </a:r>
          </a:p>
          <a:p>
            <a:pPr>
              <a:defRPr/>
            </a:pPr>
            <a:r>
              <a:rPr lang="en-US" sz="1200"/>
              <a:t>Defective  Equipment Cause Code</a:t>
            </a:r>
          </a:p>
        </c:rich>
      </c:tx>
      <c:layout>
        <c:manualLayout>
          <c:xMode val="edge"/>
          <c:yMode val="edge"/>
          <c:x val="0.20590966754155732"/>
          <c:y val="3.2407407407407406E-2"/>
        </c:manualLayout>
      </c:layout>
      <c:overlay val="1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'Rate Zone SR 2014-2018'!$L$4:$P$4</c:f>
              <c:numCache>
                <c:formatCode>0</c:formatCode>
                <c:ptCount val="5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</c:numCache>
            </c:numRef>
          </c:cat>
          <c:val>
            <c:numRef>
              <c:f>'Rate Zone SR 2014-2018'!$L$12:$P$12</c:f>
              <c:numCache>
                <c:formatCode>0.00</c:formatCode>
                <c:ptCount val="5"/>
                <c:pt idx="0">
                  <c:v>0.51</c:v>
                </c:pt>
                <c:pt idx="1">
                  <c:v>0.53</c:v>
                </c:pt>
                <c:pt idx="2">
                  <c:v>0.54</c:v>
                </c:pt>
                <c:pt idx="3">
                  <c:v>0.54</c:v>
                </c:pt>
                <c:pt idx="4">
                  <c:v>0.75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FB0-406C-A1B3-695EF1A69F40}"/>
            </c:ext>
          </c:extLst>
        </c:ser>
        <c:ser>
          <c:idx val="1"/>
          <c:order val="1"/>
          <c:marker>
            <c:symbol val="none"/>
          </c:marker>
          <c:cat>
            <c:numRef>
              <c:f>'Rate Zone SR 2014-2018'!$L$4:$P$4</c:f>
              <c:numCache>
                <c:formatCode>0</c:formatCode>
                <c:ptCount val="5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</c:numCache>
            </c:numRef>
          </c:cat>
          <c:val>
            <c:numRef>
              <c:f>'Rate Zone SR 2014-2018'!$L$13:$P$13</c:f>
              <c:numCache>
                <c:formatCode>0.00</c:formatCode>
                <c:ptCount val="5"/>
                <c:pt idx="0">
                  <c:v>0.47</c:v>
                </c:pt>
                <c:pt idx="1">
                  <c:v>0.21</c:v>
                </c:pt>
                <c:pt idx="2">
                  <c:v>0.2</c:v>
                </c:pt>
                <c:pt idx="3">
                  <c:v>0.35</c:v>
                </c:pt>
                <c:pt idx="4" formatCode="General">
                  <c:v>0.42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FB0-406C-A1B3-695EF1A69F40}"/>
            </c:ext>
          </c:extLst>
        </c:ser>
        <c:ser>
          <c:idx val="2"/>
          <c:order val="2"/>
          <c:marker>
            <c:symbol val="none"/>
          </c:marker>
          <c:cat>
            <c:numRef>
              <c:f>'Rate Zone SR 2014-2018'!$L$4:$P$4</c:f>
              <c:numCache>
                <c:formatCode>0</c:formatCode>
                <c:ptCount val="5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</c:numCache>
            </c:numRef>
          </c:cat>
          <c:val>
            <c:numRef>
              <c:f>'Rate Zone SR 2014-2018'!$L$14:$P$14</c:f>
              <c:numCache>
                <c:formatCode>0.00</c:formatCode>
                <c:ptCount val="5"/>
                <c:pt idx="0">
                  <c:v>0.44</c:v>
                </c:pt>
                <c:pt idx="1">
                  <c:v>0.46</c:v>
                </c:pt>
                <c:pt idx="2">
                  <c:v>0.35</c:v>
                </c:pt>
                <c:pt idx="3">
                  <c:v>0.35</c:v>
                </c:pt>
                <c:pt idx="4" formatCode="General">
                  <c:v>0.45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6FB0-406C-A1B3-695EF1A69F40}"/>
            </c:ext>
          </c:extLst>
        </c:ser>
        <c:ser>
          <c:idx val="3"/>
          <c:order val="3"/>
          <c:marker>
            <c:symbol val="none"/>
          </c:marker>
          <c:cat>
            <c:numRef>
              <c:f>'Rate Zone SR 2014-2018'!$L$4:$P$4</c:f>
              <c:numCache>
                <c:formatCode>0</c:formatCode>
                <c:ptCount val="5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</c:numCache>
            </c:numRef>
          </c:cat>
          <c:val>
            <c:numRef>
              <c:f>'Rate Zone SR 2014-2018'!$L$15:$P$15</c:f>
              <c:numCache>
                <c:formatCode>0.00</c:formatCode>
                <c:ptCount val="5"/>
                <c:pt idx="0">
                  <c:v>0.51</c:v>
                </c:pt>
                <c:pt idx="1">
                  <c:v>0.31</c:v>
                </c:pt>
                <c:pt idx="2">
                  <c:v>0.41</c:v>
                </c:pt>
                <c:pt idx="3">
                  <c:v>0.4</c:v>
                </c:pt>
                <c:pt idx="4" formatCode="General">
                  <c:v>0.45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6FB0-406C-A1B3-695EF1A69F40}"/>
            </c:ext>
          </c:extLst>
        </c:ser>
        <c:ser>
          <c:idx val="4"/>
          <c:order val="4"/>
          <c:marker>
            <c:symbol val="none"/>
          </c:marker>
          <c:cat>
            <c:numRef>
              <c:f>'Rate Zone SR 2014-2018'!$L$4:$P$4</c:f>
              <c:numCache>
                <c:formatCode>0</c:formatCode>
                <c:ptCount val="5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</c:numCache>
            </c:numRef>
          </c:cat>
          <c:val>
            <c:numRef>
              <c:f>'Rate Zone SR 2014-2018'!$L$16:$P$16</c:f>
              <c:numCache>
                <c:formatCode>0.00</c:formatCode>
                <c:ptCount val="5"/>
                <c:pt idx="0">
                  <c:v>0.1</c:v>
                </c:pt>
                <c:pt idx="1">
                  <c:v>0.49</c:v>
                </c:pt>
                <c:pt idx="2">
                  <c:v>0.39</c:v>
                </c:pt>
                <c:pt idx="3">
                  <c:v>0.38</c:v>
                </c:pt>
                <c:pt idx="4" formatCode="General">
                  <c:v>0.13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6FB0-406C-A1B3-695EF1A69F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464320"/>
        <c:axId val="99465856"/>
      </c:lineChart>
      <c:catAx>
        <c:axId val="99464320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crossAx val="99465856"/>
        <c:crosses val="autoZero"/>
        <c:auto val="1"/>
        <c:lblAlgn val="ctr"/>
        <c:lblOffset val="100"/>
        <c:noMultiLvlLbl val="0"/>
      </c:catAx>
      <c:valAx>
        <c:axId val="99465856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9946432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100"/>
              <a:t>Summary</a:t>
            </a:r>
          </a:p>
          <a:p>
            <a:pPr>
              <a:defRPr/>
            </a:pPr>
            <a:r>
              <a:rPr lang="en-US" sz="1100"/>
              <a:t>Alectra SAIDI &amp; SAIFI MEDs Adj</a:t>
            </a:r>
          </a:p>
        </c:rich>
      </c:tx>
      <c:layout>
        <c:manualLayout>
          <c:xMode val="edge"/>
          <c:yMode val="edge"/>
          <c:x val="0.35440266841644796"/>
          <c:y val="0"/>
        </c:manualLayout>
      </c:layout>
      <c:overlay val="1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trendline>
            <c:trendlineType val="linear"/>
            <c:dispRSqr val="0"/>
            <c:dispEq val="0"/>
          </c:trendline>
          <c:errBars>
            <c:errDir val="y"/>
            <c:errBarType val="both"/>
            <c:errValType val="stdDev"/>
            <c:noEndCap val="0"/>
            <c:val val="1"/>
          </c:errBars>
          <c:cat>
            <c:numRef>
              <c:f>'Rate Zone SR 2014-2018'!$B$22:$F$22</c:f>
              <c:numCache>
                <c:formatCode>0</c:formatCode>
                <c:ptCount val="5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</c:numCache>
            </c:numRef>
          </c:cat>
          <c:val>
            <c:numRef>
              <c:f>'Rate Zone SR 2014-2018'!$B$23:$F$23</c:f>
              <c:numCache>
                <c:formatCode>0.00</c:formatCode>
                <c:ptCount val="5"/>
                <c:pt idx="0">
                  <c:v>0.88</c:v>
                </c:pt>
                <c:pt idx="1">
                  <c:v>1.05</c:v>
                </c:pt>
                <c:pt idx="2">
                  <c:v>0.96</c:v>
                </c:pt>
                <c:pt idx="3">
                  <c:v>0.87</c:v>
                </c:pt>
                <c:pt idx="4">
                  <c:v>1.1399999999999999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267C-46CE-9880-2D049F1C1D0C}"/>
            </c:ext>
          </c:extLst>
        </c:ser>
        <c:ser>
          <c:idx val="1"/>
          <c:order val="1"/>
          <c:marker>
            <c:symbol val="none"/>
          </c:marker>
          <c:trendline>
            <c:trendlineType val="linear"/>
            <c:dispRSqr val="0"/>
            <c:dispEq val="0"/>
          </c:trendline>
          <c:errBars>
            <c:errDir val="y"/>
            <c:errBarType val="both"/>
            <c:errValType val="stdDev"/>
            <c:noEndCap val="0"/>
            <c:val val="1"/>
          </c:errBars>
          <c:cat>
            <c:numRef>
              <c:f>'Rate Zone SR 2014-2018'!$B$22:$F$22</c:f>
              <c:numCache>
                <c:formatCode>0</c:formatCode>
                <c:ptCount val="5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</c:numCache>
            </c:numRef>
          </c:cat>
          <c:val>
            <c:numRef>
              <c:f>'Rate Zone SR 2014-2018'!$B$24:$F$24</c:f>
              <c:numCache>
                <c:formatCode>0.00</c:formatCode>
                <c:ptCount val="5"/>
                <c:pt idx="0">
                  <c:v>1.27</c:v>
                </c:pt>
                <c:pt idx="1">
                  <c:v>1.41</c:v>
                </c:pt>
                <c:pt idx="2">
                  <c:v>1.24</c:v>
                </c:pt>
                <c:pt idx="3" formatCode="General">
                  <c:v>1.23</c:v>
                </c:pt>
                <c:pt idx="4" formatCode="General">
                  <c:v>1.53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267C-46CE-9880-2D049F1C1D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379840"/>
        <c:axId val="99385728"/>
      </c:lineChart>
      <c:catAx>
        <c:axId val="99379840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crossAx val="99385728"/>
        <c:crosses val="autoZero"/>
        <c:auto val="1"/>
        <c:lblAlgn val="ctr"/>
        <c:lblOffset val="100"/>
        <c:noMultiLvlLbl val="0"/>
      </c:catAx>
      <c:valAx>
        <c:axId val="99385728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9937984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6769335083114612"/>
          <c:y val="0.55015820939049287"/>
          <c:w val="0.25730664916885387"/>
          <c:h val="0.33486876640419949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5546748089890055E-2"/>
          <c:y val="7.0289342056925455E-2"/>
          <c:w val="0.69495538057742778"/>
          <c:h val="0.8326195683872849"/>
        </c:manualLayout>
      </c:layout>
      <c:lineChart>
        <c:grouping val="standard"/>
        <c:varyColors val="0"/>
        <c:ser>
          <c:idx val="0"/>
          <c:order val="0"/>
          <c:marker>
            <c:symbol val="none"/>
          </c:marker>
          <c:val>
            <c:numRef>
              <c:f>'Rate Zone SR 2014-2018'!$B$5:$F$5</c:f>
              <c:numCache>
                <c:formatCode>0.00</c:formatCode>
                <c:ptCount val="5"/>
                <c:pt idx="0">
                  <c:v>0.53</c:v>
                </c:pt>
                <c:pt idx="1">
                  <c:v>0.72</c:v>
                </c:pt>
                <c:pt idx="2">
                  <c:v>0.81</c:v>
                </c:pt>
                <c:pt idx="3">
                  <c:v>0.61</c:v>
                </c:pt>
                <c:pt idx="4">
                  <c:v>0.94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9FB-450B-BDE2-190B0E87C9E5}"/>
            </c:ext>
          </c:extLst>
        </c:ser>
        <c:ser>
          <c:idx val="1"/>
          <c:order val="1"/>
          <c:marker>
            <c:symbol val="none"/>
          </c:marker>
          <c:val>
            <c:numRef>
              <c:f>'Rate Zone SR 2014-2018'!$B$6:$F$6</c:f>
              <c:numCache>
                <c:formatCode>0.00</c:formatCode>
                <c:ptCount val="5"/>
                <c:pt idx="0">
                  <c:v>0.38</c:v>
                </c:pt>
                <c:pt idx="1">
                  <c:v>0.48</c:v>
                </c:pt>
                <c:pt idx="2">
                  <c:v>0.45</c:v>
                </c:pt>
                <c:pt idx="3">
                  <c:v>0.41</c:v>
                </c:pt>
                <c:pt idx="4">
                  <c:v>0.57999999999999996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9FB-450B-BDE2-190B0E87C9E5}"/>
            </c:ext>
          </c:extLst>
        </c:ser>
        <c:ser>
          <c:idx val="2"/>
          <c:order val="2"/>
          <c:marker>
            <c:symbol val="none"/>
          </c:marker>
          <c:val>
            <c:numRef>
              <c:f>'Rate Zone SR 2014-2018'!$B$7:$F$7</c:f>
              <c:numCache>
                <c:formatCode>0.00</c:formatCode>
                <c:ptCount val="5"/>
                <c:pt idx="0">
                  <c:v>1</c:v>
                </c:pt>
                <c:pt idx="1">
                  <c:v>1.57</c:v>
                </c:pt>
                <c:pt idx="2">
                  <c:v>1.51</c:v>
                </c:pt>
                <c:pt idx="3">
                  <c:v>1.23</c:v>
                </c:pt>
                <c:pt idx="4">
                  <c:v>1.93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B9FB-450B-BDE2-190B0E87C9E5}"/>
            </c:ext>
          </c:extLst>
        </c:ser>
        <c:ser>
          <c:idx val="3"/>
          <c:order val="3"/>
          <c:marker>
            <c:symbol val="none"/>
          </c:marker>
          <c:val>
            <c:numRef>
              <c:f>'Rate Zone SR 2014-2018'!$B$8:$F$8</c:f>
              <c:numCache>
                <c:formatCode>0.00</c:formatCode>
                <c:ptCount val="5"/>
                <c:pt idx="0">
                  <c:v>1.23</c:v>
                </c:pt>
                <c:pt idx="1">
                  <c:v>1.19</c:v>
                </c:pt>
                <c:pt idx="2">
                  <c:v>0.9</c:v>
                </c:pt>
                <c:pt idx="3">
                  <c:v>1.05</c:v>
                </c:pt>
                <c:pt idx="4">
                  <c:v>1.1000000000000001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B9FB-450B-BDE2-190B0E87C9E5}"/>
            </c:ext>
          </c:extLst>
        </c:ser>
        <c:ser>
          <c:idx val="4"/>
          <c:order val="4"/>
          <c:marker>
            <c:symbol val="none"/>
          </c:marker>
          <c:val>
            <c:numRef>
              <c:f>'Rate Zone SR 2014-2018'!$B$9:$F$9</c:f>
              <c:numCache>
                <c:formatCode>0.00</c:formatCode>
                <c:ptCount val="5"/>
                <c:pt idx="0">
                  <c:v>0.75</c:v>
                </c:pt>
                <c:pt idx="1">
                  <c:v>0.56999999999999995</c:v>
                </c:pt>
                <c:pt idx="2">
                  <c:v>0.82</c:v>
                </c:pt>
                <c:pt idx="3">
                  <c:v>0.47</c:v>
                </c:pt>
                <c:pt idx="4">
                  <c:v>0.3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B9FB-450B-BDE2-190B0E87C9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753344"/>
        <c:axId val="99767808"/>
      </c:lineChart>
      <c:catAx>
        <c:axId val="997533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CA"/>
                  <a:t>Year</a:t>
                </a:r>
              </a:p>
              <a:p>
                <a:pPr>
                  <a:defRPr/>
                </a:pPr>
                <a:endParaRPr lang="en-CA"/>
              </a:p>
            </c:rich>
          </c:tx>
          <c:layout>
            <c:manualLayout>
              <c:xMode val="edge"/>
              <c:yMode val="edge"/>
              <c:x val="0.35564077475264061"/>
              <c:y val="0.86712808824112875"/>
            </c:manualLayout>
          </c:layout>
          <c:overlay val="0"/>
        </c:title>
        <c:majorTickMark val="out"/>
        <c:minorTickMark val="none"/>
        <c:tickLblPos val="nextTo"/>
        <c:crossAx val="99767808"/>
        <c:crosses val="autoZero"/>
        <c:auto val="1"/>
        <c:lblAlgn val="ctr"/>
        <c:lblOffset val="100"/>
        <c:noMultiLvlLbl val="0"/>
      </c:catAx>
      <c:valAx>
        <c:axId val="99767808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997533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631917962400458"/>
          <c:y val="0.29560535447344749"/>
          <c:w val="0.15534491609725332"/>
          <c:h val="0.40878929105310507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9946297062757192E-2"/>
          <c:y val="5.1569086051491547E-2"/>
          <c:w val="0.68196368039569144"/>
          <c:h val="0.73357739916283715"/>
        </c:manualLayout>
      </c:layout>
      <c:lineChart>
        <c:grouping val="standard"/>
        <c:varyColors val="0"/>
        <c:ser>
          <c:idx val="0"/>
          <c:order val="0"/>
          <c:marker>
            <c:symbol val="none"/>
          </c:marker>
          <c:val>
            <c:numRef>
              <c:f>'Rate Zone SR 2014-2018'!$B$12:$G$12</c:f>
              <c:numCache>
                <c:formatCode>0.00</c:formatCode>
                <c:ptCount val="6"/>
                <c:pt idx="0">
                  <c:v>0.97</c:v>
                </c:pt>
                <c:pt idx="1">
                  <c:v>1.64</c:v>
                </c:pt>
                <c:pt idx="2">
                  <c:v>1.1299999999999999</c:v>
                </c:pt>
                <c:pt idx="3">
                  <c:v>1.1399999999999999</c:v>
                </c:pt>
                <c:pt idx="4">
                  <c:v>1.5</c:v>
                </c:pt>
                <c:pt idx="5">
                  <c:v>1.276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10A-475D-BDB4-4B19F6A173B6}"/>
            </c:ext>
          </c:extLst>
        </c:ser>
        <c:ser>
          <c:idx val="1"/>
          <c:order val="1"/>
          <c:marker>
            <c:symbol val="none"/>
          </c:marker>
          <c:val>
            <c:numRef>
              <c:f>'Rate Zone SR 2014-2018'!$B$13:$G$13</c:f>
              <c:numCache>
                <c:formatCode>0.00</c:formatCode>
                <c:ptCount val="6"/>
                <c:pt idx="0">
                  <c:v>0.81</c:v>
                </c:pt>
                <c:pt idx="1">
                  <c:v>0.98</c:v>
                </c:pt>
                <c:pt idx="2">
                  <c:v>0.72</c:v>
                </c:pt>
                <c:pt idx="3">
                  <c:v>0.68</c:v>
                </c:pt>
                <c:pt idx="4" formatCode="General">
                  <c:v>0.87</c:v>
                </c:pt>
                <c:pt idx="5">
                  <c:v>0.81199999999999994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10A-475D-BDB4-4B19F6A173B6}"/>
            </c:ext>
          </c:extLst>
        </c:ser>
        <c:ser>
          <c:idx val="2"/>
          <c:order val="2"/>
          <c:marker>
            <c:symbol val="none"/>
          </c:marker>
          <c:val>
            <c:numRef>
              <c:f>'Rate Zone SR 2014-2018'!$B$14:$G$14</c:f>
              <c:numCache>
                <c:formatCode>0.00</c:formatCode>
                <c:ptCount val="6"/>
                <c:pt idx="0">
                  <c:v>1.48</c:v>
                </c:pt>
                <c:pt idx="1">
                  <c:v>1.86</c:v>
                </c:pt>
                <c:pt idx="2">
                  <c:v>1.93</c:v>
                </c:pt>
                <c:pt idx="3">
                  <c:v>1.74</c:v>
                </c:pt>
                <c:pt idx="4" formatCode="General">
                  <c:v>2.54</c:v>
                </c:pt>
                <c:pt idx="5">
                  <c:v>1.9100000000000001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310A-475D-BDB4-4B19F6A173B6}"/>
            </c:ext>
          </c:extLst>
        </c:ser>
        <c:ser>
          <c:idx val="3"/>
          <c:order val="3"/>
          <c:marker>
            <c:symbol val="none"/>
          </c:marker>
          <c:val>
            <c:numRef>
              <c:f>'Rate Zone SR 2014-2018'!$B$15:$G$15</c:f>
              <c:numCache>
                <c:formatCode>0.00</c:formatCode>
                <c:ptCount val="6"/>
                <c:pt idx="0">
                  <c:v>1.48</c:v>
                </c:pt>
                <c:pt idx="1">
                  <c:v>1.1399999999999999</c:v>
                </c:pt>
                <c:pt idx="2">
                  <c:v>0.96</c:v>
                </c:pt>
                <c:pt idx="3">
                  <c:v>1.1599999999999999</c:v>
                </c:pt>
                <c:pt idx="4" formatCode="General">
                  <c:v>1.24</c:v>
                </c:pt>
                <c:pt idx="5">
                  <c:v>1.1960000000000002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310A-475D-BDB4-4B19F6A173B6}"/>
            </c:ext>
          </c:extLst>
        </c:ser>
        <c:ser>
          <c:idx val="4"/>
          <c:order val="4"/>
          <c:marker>
            <c:symbol val="none"/>
          </c:marker>
          <c:val>
            <c:numRef>
              <c:f>'Rate Zone SR 2014-2018'!$B$16:$G$16</c:f>
              <c:numCache>
                <c:formatCode>0.00</c:formatCode>
                <c:ptCount val="6"/>
                <c:pt idx="0">
                  <c:v>1.3</c:v>
                </c:pt>
                <c:pt idx="1">
                  <c:v>1.53</c:v>
                </c:pt>
                <c:pt idx="2">
                  <c:v>1.95</c:v>
                </c:pt>
                <c:pt idx="3">
                  <c:v>1.3</c:v>
                </c:pt>
                <c:pt idx="4" formatCode="General">
                  <c:v>0.97</c:v>
                </c:pt>
                <c:pt idx="5">
                  <c:v>1.41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310A-475D-BDB4-4B19F6A173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814016"/>
        <c:axId val="99820288"/>
      </c:lineChart>
      <c:catAx>
        <c:axId val="998140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CA"/>
                  <a:t>Year</a:t>
                </a:r>
              </a:p>
            </c:rich>
          </c:tx>
          <c:layout>
            <c:manualLayout>
              <c:xMode val="edge"/>
              <c:yMode val="edge"/>
              <c:x val="0.40345231846019247"/>
              <c:y val="0.78145815106445027"/>
            </c:manualLayout>
          </c:layout>
          <c:overlay val="0"/>
        </c:title>
        <c:majorTickMark val="out"/>
        <c:minorTickMark val="none"/>
        <c:tickLblPos val="nextTo"/>
        <c:crossAx val="99820288"/>
        <c:crosses val="autoZero"/>
        <c:auto val="1"/>
        <c:lblAlgn val="ctr"/>
        <c:lblOffset val="100"/>
        <c:noMultiLvlLbl val="0"/>
      </c:catAx>
      <c:valAx>
        <c:axId val="99820288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9981401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1859667541557302"/>
          <c:y val="0.29996609798775153"/>
          <c:w val="0.16473665791776029"/>
          <c:h val="0.48340077282006416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en-CA" sz="1100"/>
              <a:t>Projection SAIDI and SAIFI</a:t>
            </a:r>
          </a:p>
          <a:p>
            <a:pPr>
              <a:defRPr sz="1100"/>
            </a:pPr>
            <a:r>
              <a:rPr lang="en-CA" sz="1100"/>
              <a:t>2019-2028</a:t>
            </a:r>
          </a:p>
          <a:p>
            <a:pPr>
              <a:defRPr sz="1100"/>
            </a:pPr>
            <a:endParaRPr lang="en-CA" sz="1100"/>
          </a:p>
        </c:rich>
      </c:tx>
      <c:layout/>
      <c:overlay val="1"/>
    </c:title>
    <c:autoTitleDeleted val="0"/>
    <c:plotArea>
      <c:layout>
        <c:manualLayout>
          <c:layoutTarget val="inner"/>
          <c:xMode val="edge"/>
          <c:yMode val="edge"/>
          <c:x val="8.4752405949256343E-2"/>
          <c:y val="0.17177092446777487"/>
          <c:w val="0.87635870516185477"/>
          <c:h val="0.59328428973021352"/>
        </c:manualLayout>
      </c:layout>
      <c:lineChart>
        <c:grouping val="standard"/>
        <c:varyColors val="0"/>
        <c:ser>
          <c:idx val="0"/>
          <c:order val="0"/>
          <c:tx>
            <c:v>DSP - Planned SR SAIFI</c:v>
          </c:tx>
          <c:marker>
            <c:symbol val="none"/>
          </c:marker>
          <c:val>
            <c:numRef>
              <c:f>'Projection 2019-2028'!$C$8:$C$17</c:f>
              <c:numCache>
                <c:formatCode>0.00</c:formatCode>
                <c:ptCount val="10"/>
                <c:pt idx="0">
                  <c:v>1.53</c:v>
                </c:pt>
                <c:pt idx="1">
                  <c:v>1.34</c:v>
                </c:pt>
                <c:pt idx="2">
                  <c:v>1.34</c:v>
                </c:pt>
                <c:pt idx="3">
                  <c:v>1.34</c:v>
                </c:pt>
                <c:pt idx="4">
                  <c:v>1.34</c:v>
                </c:pt>
                <c:pt idx="5">
                  <c:v>1.34</c:v>
                </c:pt>
                <c:pt idx="6">
                  <c:v>1.34</c:v>
                </c:pt>
                <c:pt idx="7">
                  <c:v>1.34</c:v>
                </c:pt>
                <c:pt idx="8">
                  <c:v>1.34</c:v>
                </c:pt>
                <c:pt idx="9">
                  <c:v>1.34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884-4F84-BBA5-3D38F31EAE96}"/>
            </c:ext>
          </c:extLst>
        </c:ser>
        <c:ser>
          <c:idx val="1"/>
          <c:order val="1"/>
          <c:tx>
            <c:v>DSP - Planned SR SAIDI</c:v>
          </c:tx>
          <c:marker>
            <c:symbol val="none"/>
          </c:marker>
          <c:val>
            <c:numRef>
              <c:f>'Projection 2019-2028'!$D$8:$D$17</c:f>
              <c:numCache>
                <c:formatCode>0.00</c:formatCode>
                <c:ptCount val="10"/>
                <c:pt idx="0">
                  <c:v>1.1399999999999999</c:v>
                </c:pt>
                <c:pt idx="1">
                  <c:v>0.98</c:v>
                </c:pt>
                <c:pt idx="2">
                  <c:v>0.98</c:v>
                </c:pt>
                <c:pt idx="3">
                  <c:v>0.98</c:v>
                </c:pt>
                <c:pt idx="4">
                  <c:v>0.98</c:v>
                </c:pt>
                <c:pt idx="5">
                  <c:v>0.98</c:v>
                </c:pt>
                <c:pt idx="6">
                  <c:v>0.98</c:v>
                </c:pt>
                <c:pt idx="7">
                  <c:v>0.98</c:v>
                </c:pt>
                <c:pt idx="8">
                  <c:v>0.98</c:v>
                </c:pt>
                <c:pt idx="9">
                  <c:v>0.98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884-4F84-BBA5-3D38F31EAE96}"/>
            </c:ext>
          </c:extLst>
        </c:ser>
        <c:ser>
          <c:idx val="2"/>
          <c:order val="2"/>
          <c:tx>
            <c:v>Partial Funding Planned SR SAIFI</c:v>
          </c:tx>
          <c:marker>
            <c:symbol val="none"/>
          </c:marker>
          <c:val>
            <c:numRef>
              <c:f>'Projection 2019-2028'!$E$8:$E$17</c:f>
              <c:numCache>
                <c:formatCode>0.00</c:formatCode>
                <c:ptCount val="10"/>
                <c:pt idx="0">
                  <c:v>1.53</c:v>
                </c:pt>
                <c:pt idx="1">
                  <c:v>1.57</c:v>
                </c:pt>
                <c:pt idx="2">
                  <c:v>1.64</c:v>
                </c:pt>
                <c:pt idx="3">
                  <c:v>1.71</c:v>
                </c:pt>
                <c:pt idx="4">
                  <c:v>1.8</c:v>
                </c:pt>
                <c:pt idx="5">
                  <c:v>1.89</c:v>
                </c:pt>
                <c:pt idx="6">
                  <c:v>1.99</c:v>
                </c:pt>
                <c:pt idx="7">
                  <c:v>2.11</c:v>
                </c:pt>
                <c:pt idx="8">
                  <c:v>2.2200000000000002</c:v>
                </c:pt>
                <c:pt idx="9">
                  <c:v>2.3199999999999998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B884-4F84-BBA5-3D38F31EAE96}"/>
            </c:ext>
          </c:extLst>
        </c:ser>
        <c:ser>
          <c:idx val="3"/>
          <c:order val="3"/>
          <c:tx>
            <c:v>Partial Funding Planned SR SAIDI</c:v>
          </c:tx>
          <c:marker>
            <c:symbol val="none"/>
          </c:marker>
          <c:val>
            <c:numRef>
              <c:f>'Projection 2019-2028'!$F$8:$F$17</c:f>
              <c:numCache>
                <c:formatCode>0.00</c:formatCode>
                <c:ptCount val="10"/>
                <c:pt idx="0">
                  <c:v>1.1399999999999999</c:v>
                </c:pt>
                <c:pt idx="1">
                  <c:v>1.19</c:v>
                </c:pt>
                <c:pt idx="2">
                  <c:v>1.27</c:v>
                </c:pt>
                <c:pt idx="3">
                  <c:v>1.36</c:v>
                </c:pt>
                <c:pt idx="4">
                  <c:v>1.47</c:v>
                </c:pt>
                <c:pt idx="5">
                  <c:v>1.58</c:v>
                </c:pt>
                <c:pt idx="6">
                  <c:v>1.7</c:v>
                </c:pt>
                <c:pt idx="7">
                  <c:v>1.83</c:v>
                </c:pt>
                <c:pt idx="8">
                  <c:v>1.96</c:v>
                </c:pt>
                <c:pt idx="9">
                  <c:v>2.08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B884-4F84-BBA5-3D38F31EAE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874688"/>
        <c:axId val="99885056"/>
      </c:lineChart>
      <c:catAx>
        <c:axId val="99874688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Year 2019-2028</a:t>
                </a:r>
              </a:p>
            </c:rich>
          </c:tx>
          <c:layout>
            <c:manualLayout>
              <c:xMode val="edge"/>
              <c:yMode val="edge"/>
              <c:x val="0.4110857834448729"/>
              <c:y val="0.83036069425602443"/>
            </c:manualLayout>
          </c:layout>
          <c:overlay val="0"/>
        </c:title>
        <c:majorTickMark val="out"/>
        <c:minorTickMark val="none"/>
        <c:tickLblPos val="nextTo"/>
        <c:crossAx val="99885056"/>
        <c:crosses val="autoZero"/>
        <c:auto val="1"/>
        <c:lblAlgn val="ctr"/>
        <c:lblOffset val="100"/>
        <c:noMultiLvlLbl val="0"/>
      </c:catAx>
      <c:valAx>
        <c:axId val="99885056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9987468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919999427083892"/>
          <c:y val="0.9288941413406806"/>
          <c:w val="0.56902514743637944"/>
          <c:h val="7.110613837568705E-2"/>
        </c:manualLayout>
      </c:layout>
      <c:overlay val="1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en-US" sz="1100"/>
              <a:t>Alectra Utilities</a:t>
            </a:r>
            <a:r>
              <a:rPr lang="en-US" sz="1100" baseline="0"/>
              <a:t> </a:t>
            </a:r>
            <a:r>
              <a:rPr lang="en-US" sz="1100"/>
              <a:t>5-Year Ave Sub-Cause Defective Equipment</a:t>
            </a:r>
          </a:p>
        </c:rich>
      </c:tx>
      <c:layout>
        <c:manualLayout>
          <c:xMode val="edge"/>
          <c:yMode val="edge"/>
          <c:x val="0.33504502315062579"/>
          <c:y val="4.1200655287216621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28022462817147858"/>
          <c:y val="2.8252405949256341E-2"/>
          <c:w val="0.65310870516185482"/>
          <c:h val="0.8326195683872849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val>
            <c:numRef>
              <c:f>'Replacement Scenario'!$D$6:$D$11</c:f>
              <c:numCache>
                <c:formatCode>#,##0</c:formatCode>
                <c:ptCount val="6"/>
                <c:pt idx="0">
                  <c:v>23966</c:v>
                </c:pt>
                <c:pt idx="1">
                  <c:v>202003</c:v>
                </c:pt>
                <c:pt idx="2">
                  <c:v>29262</c:v>
                </c:pt>
                <c:pt idx="3">
                  <c:v>41099</c:v>
                </c:pt>
                <c:pt idx="4">
                  <c:v>85845</c:v>
                </c:pt>
                <c:pt idx="5">
                  <c:v>32666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069-4353-8048-92D06D117C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9928704"/>
        <c:axId val="99938688"/>
      </c:barChart>
      <c:catAx>
        <c:axId val="99928704"/>
        <c:scaling>
          <c:orientation val="minMax"/>
        </c:scaling>
        <c:delete val="0"/>
        <c:axPos val="b"/>
        <c:majorTickMark val="out"/>
        <c:minorTickMark val="none"/>
        <c:tickLblPos val="nextTo"/>
        <c:crossAx val="99938688"/>
        <c:crosses val="autoZero"/>
        <c:auto val="1"/>
        <c:lblAlgn val="ctr"/>
        <c:lblOffset val="100"/>
        <c:noMultiLvlLbl val="0"/>
      </c:catAx>
      <c:valAx>
        <c:axId val="99938688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Average Annual Hours of Interruption</a:t>
                </a:r>
              </a:p>
            </c:rich>
          </c:tx>
          <c:layout/>
          <c:overlay val="0"/>
        </c:title>
        <c:numFmt formatCode="#,##0" sourceLinked="1"/>
        <c:majorTickMark val="out"/>
        <c:minorTickMark val="none"/>
        <c:tickLblPos val="nextTo"/>
        <c:crossAx val="9992870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219823</xdr:colOff>
      <xdr:row>26</xdr:row>
      <xdr:rowOff>33056</xdr:rowOff>
    </xdr:from>
    <xdr:to>
      <xdr:col>11</xdr:col>
      <xdr:colOff>549088</xdr:colOff>
      <xdr:row>41</xdr:row>
      <xdr:rowOff>14006</xdr:rowOff>
    </xdr:to>
    <xdr:graphicFrame macro="">
      <xdr:nvGraphicFramePr>
        <xdr:cNvPr id="15" name="Chart 1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42022</xdr:colOff>
      <xdr:row>26</xdr:row>
      <xdr:rowOff>45757</xdr:rowOff>
    </xdr:from>
    <xdr:to>
      <xdr:col>18</xdr:col>
      <xdr:colOff>302559</xdr:colOff>
      <xdr:row>41</xdr:row>
      <xdr:rowOff>26707</xdr:rowOff>
    </xdr:to>
    <xdr:graphicFrame macro="">
      <xdr:nvGraphicFramePr>
        <xdr:cNvPr id="16" name="Chart 1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87593</xdr:colOff>
      <xdr:row>26</xdr:row>
      <xdr:rowOff>11019</xdr:rowOff>
    </xdr:from>
    <xdr:to>
      <xdr:col>6</xdr:col>
      <xdr:colOff>125693</xdr:colOff>
      <xdr:row>40</xdr:row>
      <xdr:rowOff>182469</xdr:rowOff>
    </xdr:to>
    <xdr:graphicFrame macro="">
      <xdr:nvGraphicFramePr>
        <xdr:cNvPr id="19" name="Chart 1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186762</xdr:colOff>
      <xdr:row>44</xdr:row>
      <xdr:rowOff>44824</xdr:rowOff>
    </xdr:from>
    <xdr:to>
      <xdr:col>6</xdr:col>
      <xdr:colOff>485586</xdr:colOff>
      <xdr:row>58</xdr:row>
      <xdr:rowOff>119530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67235</xdr:colOff>
      <xdr:row>44</xdr:row>
      <xdr:rowOff>104588</xdr:rowOff>
    </xdr:from>
    <xdr:to>
      <xdr:col>13</xdr:col>
      <xdr:colOff>582706</xdr:colOff>
      <xdr:row>59</xdr:row>
      <xdr:rowOff>37352</xdr:rowOff>
    </xdr:to>
    <xdr:graphicFrame macro="">
      <xdr:nvGraphicFramePr>
        <xdr:cNvPr id="10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oneCellAnchor>
    <xdr:from>
      <xdr:col>1</xdr:col>
      <xdr:colOff>321235</xdr:colOff>
      <xdr:row>60</xdr:row>
      <xdr:rowOff>0</xdr:rowOff>
    </xdr:from>
    <xdr:ext cx="184731" cy="264560"/>
    <xdr:sp macro="" textlink="">
      <xdr:nvSpPr>
        <xdr:cNvPr id="4" name="TextBox 3"/>
        <xdr:cNvSpPr txBox="1"/>
      </xdr:nvSpPr>
      <xdr:spPr>
        <a:xfrm>
          <a:off x="1807882" y="114598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/>
        </a:p>
      </xdr:txBody>
    </xdr:sp>
    <xdr:clientData/>
  </xdr:one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0.71736</cdr:x>
      <cdr:y>0.14236</cdr:y>
    </cdr:from>
    <cdr:to>
      <cdr:x>0.86597</cdr:x>
      <cdr:y>0.26273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3279775" y="390525"/>
          <a:ext cx="679450" cy="3302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/>
            <a:t>SAIFI</a:t>
          </a:r>
        </a:p>
      </cdr:txBody>
    </cdr:sp>
  </cdr:relSizeAnchor>
  <cdr:relSizeAnchor xmlns:cdr="http://schemas.openxmlformats.org/drawingml/2006/chartDrawing">
    <cdr:from>
      <cdr:x>0.69375</cdr:x>
      <cdr:y>0.35764</cdr:y>
    </cdr:from>
    <cdr:to>
      <cdr:x>0.89375</cdr:x>
      <cdr:y>0.38773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3171825" y="981075"/>
          <a:ext cx="914400" cy="82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 sz="1100"/>
        </a:p>
      </cdr:txBody>
    </cdr:sp>
  </cdr:relSizeAnchor>
  <cdr:relSizeAnchor xmlns:cdr="http://schemas.openxmlformats.org/drawingml/2006/chartDrawing">
    <cdr:from>
      <cdr:x>0.71458</cdr:x>
      <cdr:y>0.32986</cdr:y>
    </cdr:from>
    <cdr:to>
      <cdr:x>0.88125</cdr:x>
      <cdr:y>0.4294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3267075" y="904875"/>
          <a:ext cx="762000" cy="2730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/>
            <a:t>SAIDI</a:t>
          </a:r>
        </a:p>
      </cdr:txBody>
    </cdr:sp>
  </cdr:relSizeAnchor>
  <cdr:relSizeAnchor xmlns:cdr="http://schemas.openxmlformats.org/drawingml/2006/chartDrawing">
    <cdr:from>
      <cdr:x>0.71181</cdr:x>
      <cdr:y>0.45486</cdr:y>
    </cdr:from>
    <cdr:to>
      <cdr:x>0.91181</cdr:x>
      <cdr:y>0.78819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3254375" y="124777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/>
            <a:t>Bars show 1 SD</a:t>
          </a:r>
        </a:p>
        <a:p xmlns:a="http://schemas.openxmlformats.org/drawingml/2006/main">
          <a:endParaRPr lang="en-CA" sz="1100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0.7735</cdr:x>
      <cdr:y>0.46324</cdr:y>
    </cdr:from>
    <cdr:to>
      <cdr:x>0.87365</cdr:x>
      <cdr:y>0.53431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3750234" y="1411940"/>
          <a:ext cx="485588" cy="21664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900"/>
            <a:t>HRZ</a:t>
          </a:r>
        </a:p>
      </cdr:txBody>
    </cdr:sp>
  </cdr:relSizeAnchor>
  <cdr:relSizeAnchor xmlns:cdr="http://schemas.openxmlformats.org/drawingml/2006/chartDrawing">
    <cdr:from>
      <cdr:x>0.79353</cdr:x>
      <cdr:y>0.36029</cdr:y>
    </cdr:from>
    <cdr:to>
      <cdr:x>0.86903</cdr:x>
      <cdr:y>0.41667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3847351" y="1098176"/>
          <a:ext cx="366059" cy="17182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 sz="1100"/>
        </a:p>
      </cdr:txBody>
    </cdr:sp>
  </cdr:relSizeAnchor>
  <cdr:relSizeAnchor xmlns:cdr="http://schemas.openxmlformats.org/drawingml/2006/chartDrawing">
    <cdr:from>
      <cdr:x>0.77596</cdr:x>
      <cdr:y>0.28192</cdr:y>
    </cdr:from>
    <cdr:to>
      <cdr:x>0.87211</cdr:x>
      <cdr:y>0.38032</cdr:y>
    </cdr:to>
    <cdr:sp macro="" textlink="">
      <cdr:nvSpPr>
        <cdr:cNvPr id="7" name="TextBox 6"/>
        <cdr:cNvSpPr txBox="1"/>
      </cdr:nvSpPr>
      <cdr:spPr>
        <a:xfrm xmlns:a="http://schemas.openxmlformats.org/drawingml/2006/main">
          <a:off x="3762188" y="791883"/>
          <a:ext cx="466165" cy="27641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900"/>
            <a:t>ERZ</a:t>
          </a:r>
        </a:p>
      </cdr:txBody>
    </cdr:sp>
  </cdr:relSizeAnchor>
  <cdr:relSizeAnchor xmlns:cdr="http://schemas.openxmlformats.org/drawingml/2006/chartDrawing">
    <cdr:from>
      <cdr:x>0.77658</cdr:x>
      <cdr:y>0.36288</cdr:y>
    </cdr:from>
    <cdr:to>
      <cdr:x>0.83975</cdr:x>
      <cdr:y>0.45152</cdr:y>
    </cdr:to>
    <cdr:sp macro="" textlink="">
      <cdr:nvSpPr>
        <cdr:cNvPr id="9" name="TextBox 8"/>
        <cdr:cNvSpPr txBox="1"/>
      </cdr:nvSpPr>
      <cdr:spPr>
        <a:xfrm xmlns:a="http://schemas.openxmlformats.org/drawingml/2006/main">
          <a:off x="3765177" y="978647"/>
          <a:ext cx="306294" cy="2390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900"/>
            <a:t>BRZ</a:t>
          </a:r>
        </a:p>
      </cdr:txBody>
    </cdr:sp>
  </cdr:relSizeAnchor>
  <cdr:relSizeAnchor xmlns:cdr="http://schemas.openxmlformats.org/drawingml/2006/chartDrawing">
    <cdr:from>
      <cdr:x>0.77504</cdr:x>
      <cdr:y>0.54017</cdr:y>
    </cdr:from>
    <cdr:to>
      <cdr:x>0.83359</cdr:x>
      <cdr:y>0.65651</cdr:y>
    </cdr:to>
    <cdr:sp macro="" textlink="">
      <cdr:nvSpPr>
        <cdr:cNvPr id="10" name="TextBox 9"/>
        <cdr:cNvSpPr txBox="1"/>
      </cdr:nvSpPr>
      <cdr:spPr>
        <a:xfrm xmlns:a="http://schemas.openxmlformats.org/drawingml/2006/main">
          <a:off x="3757707" y="1456765"/>
          <a:ext cx="283882" cy="31376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900"/>
            <a:t>PRZ</a:t>
          </a:r>
        </a:p>
      </cdr:txBody>
    </cdr:sp>
  </cdr:relSizeAnchor>
  <cdr:relSizeAnchor xmlns:cdr="http://schemas.openxmlformats.org/drawingml/2006/chartDrawing">
    <cdr:from>
      <cdr:x>0.77504</cdr:x>
      <cdr:y>0.6205</cdr:y>
    </cdr:from>
    <cdr:to>
      <cdr:x>0.86133</cdr:x>
      <cdr:y>0.75069</cdr:y>
    </cdr:to>
    <cdr:sp macro="" textlink="">
      <cdr:nvSpPr>
        <cdr:cNvPr id="11" name="TextBox 10"/>
        <cdr:cNvSpPr txBox="1"/>
      </cdr:nvSpPr>
      <cdr:spPr>
        <a:xfrm xmlns:a="http://schemas.openxmlformats.org/drawingml/2006/main">
          <a:off x="3757707" y="1673411"/>
          <a:ext cx="418353" cy="3511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900"/>
            <a:t>GRZ</a:t>
          </a:r>
        </a:p>
      </cdr:txBody>
    </cdr:sp>
  </cdr:relSizeAnchor>
  <cdr:relSizeAnchor xmlns:cdr="http://schemas.openxmlformats.org/drawingml/2006/chartDrawing">
    <cdr:from>
      <cdr:x>0.32974</cdr:x>
      <cdr:y>0.01111</cdr:y>
    </cdr:from>
    <cdr:to>
      <cdr:x>0.5523</cdr:x>
      <cdr:y>0.12219</cdr:y>
    </cdr:to>
    <cdr:pic>
      <cdr:nvPicPr>
        <cdr:cNvPr id="2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1598705" y="29882"/>
          <a:ext cx="1079086" cy="298730"/>
        </a:xfrm>
        <a:prstGeom xmlns:a="http://schemas.openxmlformats.org/drawingml/2006/main" prst="rect">
          <a:avLst/>
        </a:prstGeom>
      </cdr:spPr>
    </cdr:pic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0.39052</cdr:x>
      <cdr:y>0.08715</cdr:y>
    </cdr:from>
    <cdr:to>
      <cdr:x>0.59052</cdr:x>
      <cdr:y>0.42048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1785470" y="239059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SAIFI</a:t>
          </a:r>
          <a:r>
            <a:rPr lang="en-CA" sz="1100" b="1" baseline="0"/>
            <a:t> MEDs Adj</a:t>
          </a:r>
        </a:p>
        <a:p xmlns:a="http://schemas.openxmlformats.org/drawingml/2006/main">
          <a:endParaRPr lang="en-CA" sz="1100"/>
        </a:p>
      </cdr:txBody>
    </cdr:sp>
  </cdr:relSizeAnchor>
  <cdr:relSizeAnchor xmlns:cdr="http://schemas.openxmlformats.org/drawingml/2006/chartDrawing">
    <cdr:from>
      <cdr:x>0.76634</cdr:x>
      <cdr:y>0.29139</cdr:y>
    </cdr:from>
    <cdr:to>
      <cdr:x>0.95261</cdr:x>
      <cdr:y>0.87691</cdr:y>
    </cdr:to>
    <cdr:sp macro="" textlink="">
      <cdr:nvSpPr>
        <cdr:cNvPr id="7" name="TextBox 6"/>
        <cdr:cNvSpPr txBox="1"/>
      </cdr:nvSpPr>
      <cdr:spPr>
        <a:xfrm xmlns:a="http://schemas.openxmlformats.org/drawingml/2006/main">
          <a:off x="3503706" y="799354"/>
          <a:ext cx="851647" cy="1606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CA" sz="900"/>
            <a:t>ERZ</a:t>
          </a:r>
        </a:p>
        <a:p xmlns:a="http://schemas.openxmlformats.org/drawingml/2006/main">
          <a:endParaRPr lang="en-CA" sz="900"/>
        </a:p>
        <a:p xmlns:a="http://schemas.openxmlformats.org/drawingml/2006/main">
          <a:r>
            <a:rPr lang="en-CA" sz="900"/>
            <a:t>BRZ</a:t>
          </a:r>
        </a:p>
        <a:p xmlns:a="http://schemas.openxmlformats.org/drawingml/2006/main">
          <a:endParaRPr lang="en-CA" sz="900"/>
        </a:p>
        <a:p xmlns:a="http://schemas.openxmlformats.org/drawingml/2006/main">
          <a:r>
            <a:rPr lang="en-CA" sz="900"/>
            <a:t>HRZ</a:t>
          </a:r>
        </a:p>
        <a:p xmlns:a="http://schemas.openxmlformats.org/drawingml/2006/main">
          <a:endParaRPr lang="en-CA" sz="900"/>
        </a:p>
        <a:p xmlns:a="http://schemas.openxmlformats.org/drawingml/2006/main">
          <a:r>
            <a:rPr lang="en-CA" sz="900"/>
            <a:t>PRZ</a:t>
          </a:r>
        </a:p>
        <a:p xmlns:a="http://schemas.openxmlformats.org/drawingml/2006/main">
          <a:endParaRPr lang="en-CA" sz="900"/>
        </a:p>
        <a:p xmlns:a="http://schemas.openxmlformats.org/drawingml/2006/main">
          <a:r>
            <a:rPr lang="en-CA" sz="900"/>
            <a:t>GRZ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368301</xdr:colOff>
      <xdr:row>5</xdr:row>
      <xdr:rowOff>41275</xdr:rowOff>
    </xdr:from>
    <xdr:to>
      <xdr:col>15</xdr:col>
      <xdr:colOff>215901</xdr:colOff>
      <xdr:row>18</xdr:row>
      <xdr:rowOff>101600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47624</xdr:colOff>
      <xdr:row>12</xdr:row>
      <xdr:rowOff>60325</xdr:rowOff>
    </xdr:from>
    <xdr:to>
      <xdr:col>7</xdr:col>
      <xdr:colOff>371475</xdr:colOff>
      <xdr:row>27</xdr:row>
      <xdr:rowOff>41275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0.35563</cdr:x>
      <cdr:y>0.10812</cdr:y>
    </cdr:from>
    <cdr:to>
      <cdr:x>0.55563</cdr:x>
      <cdr:y>0.44145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612377" y="306902"/>
          <a:ext cx="906780" cy="94614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/>
            <a:t>Cable XLPE</a:t>
          </a:r>
        </a:p>
      </cdr:txBody>
    </cdr:sp>
  </cdr:relSizeAnchor>
  <cdr:relSizeAnchor xmlns:cdr="http://schemas.openxmlformats.org/drawingml/2006/chartDrawing">
    <cdr:from>
      <cdr:x>0.26387</cdr:x>
      <cdr:y>0.65625</cdr:y>
    </cdr:from>
    <cdr:to>
      <cdr:x>0.49582</cdr:x>
      <cdr:y>1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1196356" y="1862733"/>
          <a:ext cx="1051638" cy="97571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/>
            <a:t>Cable PILC</a:t>
          </a:r>
        </a:p>
      </cdr:txBody>
    </cdr:sp>
  </cdr:relSizeAnchor>
  <cdr:relSizeAnchor xmlns:cdr="http://schemas.openxmlformats.org/drawingml/2006/chartDrawing">
    <cdr:from>
      <cdr:x>0.49121</cdr:x>
      <cdr:y>0.67372</cdr:y>
    </cdr:from>
    <cdr:to>
      <cdr:x>0.75233</cdr:x>
      <cdr:y>0.99664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2718387" y="1912333"/>
          <a:ext cx="1445045" cy="91659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/>
            <a:t>Switches</a:t>
          </a:r>
        </a:p>
        <a:p xmlns:a="http://schemas.openxmlformats.org/drawingml/2006/main">
          <a:endParaRPr lang="en-CA" sz="1100"/>
        </a:p>
      </cdr:txBody>
    </cdr:sp>
  </cdr:relSizeAnchor>
  <cdr:relSizeAnchor xmlns:cdr="http://schemas.openxmlformats.org/drawingml/2006/chartDrawing">
    <cdr:from>
      <cdr:x>0.57078</cdr:x>
      <cdr:y>0.61829</cdr:y>
    </cdr:from>
    <cdr:to>
      <cdr:x>0.82495</cdr:x>
      <cdr:y>0.95857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2587848" y="1754990"/>
          <a:ext cx="1152381" cy="9658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/>
            <a:t>Switchgear</a:t>
          </a:r>
        </a:p>
      </cdr:txBody>
    </cdr:sp>
  </cdr:relSizeAnchor>
  <cdr:relSizeAnchor xmlns:cdr="http://schemas.openxmlformats.org/drawingml/2006/chartDrawing">
    <cdr:from>
      <cdr:x>0.64187</cdr:x>
      <cdr:y>0.49814</cdr:y>
    </cdr:from>
    <cdr:to>
      <cdr:x>0.94118</cdr:x>
      <cdr:y>0.91249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2910158" y="1413957"/>
          <a:ext cx="1357042" cy="117611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/>
            <a:t>OH Line Hardware</a:t>
          </a:r>
        </a:p>
      </cdr:txBody>
    </cdr:sp>
  </cdr:relSizeAnchor>
  <cdr:relSizeAnchor xmlns:cdr="http://schemas.openxmlformats.org/drawingml/2006/chartDrawing">
    <cdr:from>
      <cdr:x>0.8</cdr:x>
      <cdr:y>0.66667</cdr:y>
    </cdr:from>
    <cdr:to>
      <cdr:x>1</cdr:x>
      <cdr:y>1</cdr:y>
    </cdr:to>
    <cdr:sp macro="" textlink="">
      <cdr:nvSpPr>
        <cdr:cNvPr id="7" name="TextBox 6"/>
        <cdr:cNvSpPr txBox="1"/>
      </cdr:nvSpPr>
      <cdr:spPr>
        <a:xfrm xmlns:a="http://schemas.openxmlformats.org/drawingml/2006/main">
          <a:off x="3819525" y="185102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/>
            <a:t>Transformer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74"/>
  <sheetViews>
    <sheetView tabSelected="1" zoomScale="85" zoomScaleNormal="85" workbookViewId="0">
      <selection activeCell="H43" sqref="H43"/>
    </sheetView>
  </sheetViews>
  <sheetFormatPr defaultRowHeight="14.5" x14ac:dyDescent="0.35"/>
  <cols>
    <col min="1" max="1" width="21.26953125" customWidth="1"/>
    <col min="7" max="7" width="9.7265625" customWidth="1"/>
    <col min="8" max="8" width="10.453125" customWidth="1"/>
    <col min="9" max="9" width="9.81640625" customWidth="1"/>
    <col min="17" max="18" width="9.453125" customWidth="1"/>
    <col min="19" max="19" width="10.453125" customWidth="1"/>
  </cols>
  <sheetData>
    <row r="1" spans="1:20" ht="18.75" x14ac:dyDescent="0.3">
      <c r="A1" s="20" t="s">
        <v>41</v>
      </c>
      <c r="G1" s="17" t="s">
        <v>80</v>
      </c>
    </row>
    <row r="2" spans="1:20" ht="18.75" x14ac:dyDescent="0.3">
      <c r="A2" s="2"/>
      <c r="G2" s="17"/>
    </row>
    <row r="3" spans="1:20" ht="15" x14ac:dyDescent="0.25">
      <c r="A3" s="2" t="s">
        <v>17</v>
      </c>
      <c r="D3" s="2" t="s">
        <v>14</v>
      </c>
      <c r="G3" s="8"/>
      <c r="H3" s="9"/>
      <c r="I3" s="9" t="s">
        <v>15</v>
      </c>
      <c r="K3" s="2" t="s">
        <v>17</v>
      </c>
      <c r="N3" s="2" t="s">
        <v>31</v>
      </c>
      <c r="Q3" s="8"/>
      <c r="S3" s="9"/>
    </row>
    <row r="4" spans="1:20" ht="15" x14ac:dyDescent="0.25">
      <c r="A4" s="2" t="s">
        <v>11</v>
      </c>
      <c r="B4" s="7">
        <v>2014</v>
      </c>
      <c r="C4" s="7">
        <v>2015</v>
      </c>
      <c r="D4" s="7">
        <v>2016</v>
      </c>
      <c r="E4" s="7">
        <v>2017</v>
      </c>
      <c r="F4" s="7">
        <v>2018</v>
      </c>
      <c r="G4" s="9" t="s">
        <v>6</v>
      </c>
      <c r="H4" s="9" t="s">
        <v>78</v>
      </c>
      <c r="I4" s="9" t="s">
        <v>16</v>
      </c>
      <c r="K4" s="2" t="s">
        <v>11</v>
      </c>
      <c r="L4" s="7">
        <v>2014</v>
      </c>
      <c r="M4" s="7">
        <v>2015</v>
      </c>
      <c r="N4" s="7">
        <v>2016</v>
      </c>
      <c r="O4" s="7">
        <v>2017</v>
      </c>
      <c r="P4" s="7">
        <v>2018</v>
      </c>
      <c r="Q4" s="9" t="s">
        <v>6</v>
      </c>
      <c r="R4" s="11" t="s">
        <v>29</v>
      </c>
      <c r="S4" s="9" t="s">
        <v>78</v>
      </c>
    </row>
    <row r="5" spans="1:20" ht="15" x14ac:dyDescent="0.25">
      <c r="A5" t="s">
        <v>1</v>
      </c>
      <c r="B5" s="32">
        <v>0.53</v>
      </c>
      <c r="C5" s="32">
        <v>0.72</v>
      </c>
      <c r="D5" s="32">
        <v>0.81</v>
      </c>
      <c r="E5" s="32">
        <v>0.61</v>
      </c>
      <c r="F5" s="32">
        <v>0.94</v>
      </c>
      <c r="G5" s="29">
        <f>SUM(B5:F5)/5</f>
        <v>0.72199999999999998</v>
      </c>
      <c r="H5" s="60" t="s">
        <v>79</v>
      </c>
      <c r="I5" s="8"/>
      <c r="K5" t="s">
        <v>1</v>
      </c>
      <c r="L5" s="37">
        <v>0.31</v>
      </c>
      <c r="M5" s="37">
        <v>0.37</v>
      </c>
      <c r="N5" s="37">
        <v>0.48</v>
      </c>
      <c r="O5" s="37">
        <v>0.34</v>
      </c>
      <c r="P5" s="37">
        <v>0.56000000000000005</v>
      </c>
      <c r="Q5" s="29">
        <f>SUM(L5:P5)/5</f>
        <v>0.41200000000000003</v>
      </c>
      <c r="R5" s="38">
        <f t="shared" ref="R5:R10" si="0">Q5/G5</f>
        <v>0.57063711911357351</v>
      </c>
      <c r="S5" s="15"/>
    </row>
    <row r="6" spans="1:20" ht="15" x14ac:dyDescent="0.25">
      <c r="A6" t="s">
        <v>2</v>
      </c>
      <c r="B6" s="32">
        <v>0.38</v>
      </c>
      <c r="C6" s="32">
        <v>0.48</v>
      </c>
      <c r="D6" s="32">
        <v>0.45</v>
      </c>
      <c r="E6" s="32">
        <v>0.41</v>
      </c>
      <c r="F6" s="32">
        <v>0.57999999999999996</v>
      </c>
      <c r="G6" s="29">
        <f t="shared" ref="G6:G10" si="1">SUM(B6:F6)/5</f>
        <v>0.45999999999999996</v>
      </c>
      <c r="H6" s="60" t="s">
        <v>79</v>
      </c>
      <c r="I6" s="8"/>
      <c r="K6" s="4" t="s">
        <v>2</v>
      </c>
      <c r="L6" s="39">
        <v>0.27</v>
      </c>
      <c r="M6" s="39">
        <v>0.17</v>
      </c>
      <c r="N6" s="39">
        <v>0.19</v>
      </c>
      <c r="O6" s="39">
        <v>0.24</v>
      </c>
      <c r="P6" s="39">
        <v>0.38</v>
      </c>
      <c r="Q6" s="29">
        <f t="shared" ref="Q6:Q10" si="2">SUM(L6:P6)/5</f>
        <v>0.25</v>
      </c>
      <c r="R6" s="38">
        <f t="shared" si="0"/>
        <v>0.5434782608695653</v>
      </c>
      <c r="S6" s="15"/>
    </row>
    <row r="7" spans="1:20" ht="15" x14ac:dyDescent="0.25">
      <c r="A7" t="s">
        <v>3</v>
      </c>
      <c r="B7" s="32">
        <v>1</v>
      </c>
      <c r="C7" s="32">
        <v>1.57</v>
      </c>
      <c r="D7" s="32">
        <v>1.51</v>
      </c>
      <c r="E7" s="32">
        <v>1.23</v>
      </c>
      <c r="F7" s="32">
        <v>1.93</v>
      </c>
      <c r="G7" s="29">
        <f t="shared" si="1"/>
        <v>1.448</v>
      </c>
      <c r="H7" s="60" t="s">
        <v>79</v>
      </c>
      <c r="I7" s="8"/>
      <c r="J7" s="6"/>
      <c r="K7" s="21" t="s">
        <v>3</v>
      </c>
      <c r="L7" s="40">
        <v>0.49</v>
      </c>
      <c r="M7" s="40">
        <v>0.74</v>
      </c>
      <c r="N7" s="40">
        <v>0.35</v>
      </c>
      <c r="O7" s="40">
        <v>0.38</v>
      </c>
      <c r="P7" s="41">
        <v>0.65</v>
      </c>
      <c r="Q7" s="29">
        <f t="shared" si="2"/>
        <v>0.52200000000000002</v>
      </c>
      <c r="R7" s="38">
        <f t="shared" si="0"/>
        <v>0.36049723756906082</v>
      </c>
      <c r="S7" s="15"/>
    </row>
    <row r="8" spans="1:20" ht="15" x14ac:dyDescent="0.25">
      <c r="A8" t="s">
        <v>4</v>
      </c>
      <c r="B8" s="32">
        <v>1.23</v>
      </c>
      <c r="C8" s="32">
        <v>1.19</v>
      </c>
      <c r="D8" s="32">
        <v>0.9</v>
      </c>
      <c r="E8" s="32">
        <v>1.05</v>
      </c>
      <c r="F8" s="32">
        <v>1.1000000000000001</v>
      </c>
      <c r="G8" s="29">
        <f t="shared" si="1"/>
        <v>1.0940000000000001</v>
      </c>
      <c r="H8" s="60" t="s">
        <v>92</v>
      </c>
      <c r="I8" s="8"/>
      <c r="K8" s="23" t="s">
        <v>4</v>
      </c>
      <c r="L8" s="43">
        <v>0.49</v>
      </c>
      <c r="M8" s="43">
        <v>0.42</v>
      </c>
      <c r="N8" s="43">
        <v>0.41</v>
      </c>
      <c r="O8" s="43">
        <v>0.45</v>
      </c>
      <c r="P8" s="43">
        <v>0.48</v>
      </c>
      <c r="Q8" s="29">
        <f t="shared" si="2"/>
        <v>0.45</v>
      </c>
      <c r="R8" s="38">
        <f t="shared" si="0"/>
        <v>0.41133455210237657</v>
      </c>
      <c r="S8" s="15"/>
      <c r="T8" s="23"/>
    </row>
    <row r="9" spans="1:20" ht="15" x14ac:dyDescent="0.25">
      <c r="A9" t="s">
        <v>5</v>
      </c>
      <c r="B9" s="32">
        <v>0.75</v>
      </c>
      <c r="C9" s="32">
        <v>0.56999999999999995</v>
      </c>
      <c r="D9" s="32">
        <v>0.82</v>
      </c>
      <c r="E9" s="32">
        <v>0.47</v>
      </c>
      <c r="F9" s="32">
        <v>0.3</v>
      </c>
      <c r="G9" s="29">
        <f t="shared" si="1"/>
        <v>0.58199999999999985</v>
      </c>
      <c r="H9" s="60" t="s">
        <v>92</v>
      </c>
      <c r="I9" s="8"/>
      <c r="K9" s="24" t="s">
        <v>5</v>
      </c>
      <c r="L9" s="44">
        <v>0.06</v>
      </c>
      <c r="M9" s="44">
        <v>0.18</v>
      </c>
      <c r="N9" s="44">
        <v>0.34</v>
      </c>
      <c r="O9" s="44">
        <v>0.18</v>
      </c>
      <c r="P9" s="44">
        <v>0.08</v>
      </c>
      <c r="Q9" s="29">
        <f t="shared" si="2"/>
        <v>0.16799999999999998</v>
      </c>
      <c r="R9" s="38">
        <f t="shared" si="0"/>
        <v>0.28865979381443302</v>
      </c>
      <c r="S9" s="15"/>
    </row>
    <row r="10" spans="1:20" ht="15" x14ac:dyDescent="0.25">
      <c r="A10" s="2" t="s">
        <v>0</v>
      </c>
      <c r="B10" s="30">
        <v>0.88</v>
      </c>
      <c r="C10" s="30">
        <v>1.05</v>
      </c>
      <c r="D10" s="30">
        <v>0.96</v>
      </c>
      <c r="E10" s="30">
        <v>0.87</v>
      </c>
      <c r="F10" s="30">
        <v>1.1399999999999999</v>
      </c>
      <c r="G10" s="31">
        <f t="shared" si="1"/>
        <v>0.98000000000000009</v>
      </c>
      <c r="H10" s="15" t="s">
        <v>79</v>
      </c>
      <c r="I10" s="53">
        <v>0.98</v>
      </c>
      <c r="K10" s="2" t="s">
        <v>0</v>
      </c>
      <c r="L10" s="30">
        <v>0.3966908038239399</v>
      </c>
      <c r="M10" s="30">
        <v>0.43537434426989852</v>
      </c>
      <c r="N10" s="30">
        <v>0.37473105799043899</v>
      </c>
      <c r="O10" s="30">
        <v>0.36475882520782749</v>
      </c>
      <c r="P10" s="30">
        <v>0.50063828737431404</v>
      </c>
      <c r="Q10" s="31">
        <f t="shared" si="2"/>
        <v>0.41443866373328381</v>
      </c>
      <c r="R10" s="48">
        <f t="shared" si="0"/>
        <v>0.42289659564620791</v>
      </c>
      <c r="S10" t="s">
        <v>79</v>
      </c>
      <c r="T10" s="9"/>
    </row>
    <row r="11" spans="1:20" ht="15" x14ac:dyDescent="0.25">
      <c r="A11" s="2" t="s">
        <v>18</v>
      </c>
      <c r="B11" s="1"/>
      <c r="C11" s="1"/>
      <c r="D11" s="1"/>
      <c r="E11" s="1"/>
      <c r="F11" s="1"/>
      <c r="G11" s="10"/>
      <c r="H11" s="8"/>
      <c r="I11" s="8"/>
      <c r="K11" s="2" t="s">
        <v>18</v>
      </c>
      <c r="L11" s="1"/>
      <c r="M11" s="1"/>
      <c r="N11" s="2" t="s">
        <v>31</v>
      </c>
      <c r="O11" s="1"/>
      <c r="P11" s="1"/>
      <c r="Q11" s="10"/>
      <c r="R11" s="14" t="s">
        <v>30</v>
      </c>
    </row>
    <row r="12" spans="1:20" ht="15" x14ac:dyDescent="0.25">
      <c r="A12" t="s">
        <v>1</v>
      </c>
      <c r="B12" s="28">
        <v>0.97</v>
      </c>
      <c r="C12" s="28">
        <v>1.64</v>
      </c>
      <c r="D12" s="28">
        <v>1.1299999999999999</v>
      </c>
      <c r="E12" s="28">
        <v>1.1399999999999999</v>
      </c>
      <c r="F12" s="28">
        <v>1.5</v>
      </c>
      <c r="G12" s="29">
        <f t="shared" ref="G12:G17" si="3">SUM(B12:F12)/5</f>
        <v>1.276</v>
      </c>
      <c r="H12" s="60" t="s">
        <v>79</v>
      </c>
      <c r="I12" s="8"/>
      <c r="K12" t="s">
        <v>1</v>
      </c>
      <c r="L12" s="37">
        <v>0.51</v>
      </c>
      <c r="M12" s="37">
        <v>0.53</v>
      </c>
      <c r="N12" s="37">
        <v>0.54</v>
      </c>
      <c r="O12" s="37">
        <v>0.54</v>
      </c>
      <c r="P12" s="37">
        <v>0.75</v>
      </c>
      <c r="Q12" s="29">
        <f t="shared" ref="Q12:Q17" si="4">SUM(L12:P12)/5</f>
        <v>0.57400000000000007</v>
      </c>
      <c r="R12" s="38">
        <f t="shared" ref="R12:R17" si="5">Q12/G12</f>
        <v>0.44984326018808779</v>
      </c>
    </row>
    <row r="13" spans="1:20" ht="15" x14ac:dyDescent="0.25">
      <c r="A13" t="s">
        <v>7</v>
      </c>
      <c r="B13" s="28">
        <v>0.81</v>
      </c>
      <c r="C13" s="28">
        <v>0.98</v>
      </c>
      <c r="D13" s="28">
        <v>0.72</v>
      </c>
      <c r="E13" s="28">
        <v>0.68</v>
      </c>
      <c r="F13" s="33">
        <v>0.87</v>
      </c>
      <c r="G13" s="29">
        <f t="shared" si="3"/>
        <v>0.81199999999999994</v>
      </c>
      <c r="H13" s="60" t="s">
        <v>92</v>
      </c>
      <c r="I13" s="8"/>
      <c r="K13" s="4" t="s">
        <v>7</v>
      </c>
      <c r="L13" s="39">
        <v>0.47</v>
      </c>
      <c r="M13" s="39">
        <v>0.21</v>
      </c>
      <c r="N13" s="39">
        <v>0.2</v>
      </c>
      <c r="O13" s="39">
        <v>0.35</v>
      </c>
      <c r="P13" s="45">
        <v>0.42</v>
      </c>
      <c r="Q13" s="29">
        <f t="shared" si="4"/>
        <v>0.32999999999999996</v>
      </c>
      <c r="R13" s="38">
        <f t="shared" si="5"/>
        <v>0.40640394088669951</v>
      </c>
    </row>
    <row r="14" spans="1:20" ht="15" x14ac:dyDescent="0.25">
      <c r="A14" t="s">
        <v>8</v>
      </c>
      <c r="B14" s="28">
        <v>1.48</v>
      </c>
      <c r="C14" s="28">
        <v>1.86</v>
      </c>
      <c r="D14" s="28">
        <v>1.93</v>
      </c>
      <c r="E14" s="28">
        <v>1.74</v>
      </c>
      <c r="F14" s="36">
        <v>2.54</v>
      </c>
      <c r="G14" s="29">
        <f>SUM(B14:F14)/5</f>
        <v>1.9100000000000001</v>
      </c>
      <c r="H14" s="60" t="s">
        <v>79</v>
      </c>
      <c r="I14" s="8"/>
      <c r="J14" s="6"/>
      <c r="K14" s="21" t="s">
        <v>8</v>
      </c>
      <c r="L14" s="40">
        <v>0.44</v>
      </c>
      <c r="M14" s="40">
        <v>0.46</v>
      </c>
      <c r="N14" s="40">
        <v>0.35</v>
      </c>
      <c r="O14" s="40">
        <v>0.35</v>
      </c>
      <c r="P14" s="34">
        <v>0.45</v>
      </c>
      <c r="Q14" s="42">
        <f t="shared" si="4"/>
        <v>0.41000000000000003</v>
      </c>
      <c r="R14" s="38">
        <f t="shared" si="5"/>
        <v>0.21465968586387435</v>
      </c>
      <c r="S14" s="16"/>
    </row>
    <row r="15" spans="1:20" ht="15" x14ac:dyDescent="0.25">
      <c r="A15" t="s">
        <v>9</v>
      </c>
      <c r="B15" s="28">
        <v>1.48</v>
      </c>
      <c r="C15" s="28">
        <v>1.1399999999999999</v>
      </c>
      <c r="D15" s="28">
        <v>0.96</v>
      </c>
      <c r="E15" s="28">
        <v>1.1599999999999999</v>
      </c>
      <c r="F15" s="33">
        <v>1.24</v>
      </c>
      <c r="G15" s="29">
        <f t="shared" si="3"/>
        <v>1.1960000000000002</v>
      </c>
      <c r="H15" s="60" t="s">
        <v>92</v>
      </c>
      <c r="I15" s="8"/>
      <c r="K15" s="23" t="s">
        <v>9</v>
      </c>
      <c r="L15" s="43">
        <v>0.51</v>
      </c>
      <c r="M15" s="43">
        <v>0.31</v>
      </c>
      <c r="N15" s="43">
        <v>0.41</v>
      </c>
      <c r="O15" s="43">
        <v>0.4</v>
      </c>
      <c r="P15" s="46">
        <v>0.45</v>
      </c>
      <c r="Q15" s="29">
        <f t="shared" si="4"/>
        <v>0.41600000000000004</v>
      </c>
      <c r="R15" s="38">
        <f t="shared" si="5"/>
        <v>0.34782608695652173</v>
      </c>
    </row>
    <row r="16" spans="1:20" ht="15" x14ac:dyDescent="0.25">
      <c r="A16" t="s">
        <v>10</v>
      </c>
      <c r="B16" s="28">
        <v>1.3</v>
      </c>
      <c r="C16" s="28">
        <v>1.53</v>
      </c>
      <c r="D16" s="28">
        <v>1.95</v>
      </c>
      <c r="E16" s="28">
        <v>1.3</v>
      </c>
      <c r="F16" s="33">
        <v>0.97</v>
      </c>
      <c r="G16" s="29">
        <f t="shared" si="3"/>
        <v>1.41</v>
      </c>
      <c r="H16" s="60" t="s">
        <v>92</v>
      </c>
      <c r="I16" s="8"/>
      <c r="K16" s="24" t="s">
        <v>10</v>
      </c>
      <c r="L16" s="44">
        <v>0.1</v>
      </c>
      <c r="M16" s="44">
        <v>0.49</v>
      </c>
      <c r="N16" s="44">
        <v>0.39</v>
      </c>
      <c r="O16" s="44">
        <v>0.38</v>
      </c>
      <c r="P16" s="47">
        <v>0.13</v>
      </c>
      <c r="Q16" s="29">
        <f t="shared" si="4"/>
        <v>0.29799999999999993</v>
      </c>
      <c r="R16" s="38">
        <f t="shared" si="5"/>
        <v>0.21134751773049643</v>
      </c>
      <c r="S16" s="16"/>
    </row>
    <row r="17" spans="1:27" ht="15" x14ac:dyDescent="0.25">
      <c r="A17" s="2" t="s">
        <v>0</v>
      </c>
      <c r="B17" s="30">
        <v>1.27</v>
      </c>
      <c r="C17" s="30">
        <v>1.41</v>
      </c>
      <c r="D17" s="30">
        <v>1.24</v>
      </c>
      <c r="E17" s="35">
        <v>1.23</v>
      </c>
      <c r="F17" s="35">
        <v>1.53</v>
      </c>
      <c r="G17" s="31">
        <f t="shared" si="3"/>
        <v>1.3360000000000001</v>
      </c>
      <c r="H17" s="15" t="s">
        <v>79</v>
      </c>
      <c r="I17" s="53">
        <v>1.34</v>
      </c>
      <c r="K17" s="2" t="s">
        <v>0</v>
      </c>
      <c r="L17" s="30">
        <v>0.46543191476431933</v>
      </c>
      <c r="M17" s="30">
        <v>0.38464085417645316</v>
      </c>
      <c r="N17" s="30">
        <v>0.38885234310872169</v>
      </c>
      <c r="O17" s="30">
        <v>0.40577237298887292</v>
      </c>
      <c r="P17" s="30">
        <v>0.48781513101993168</v>
      </c>
      <c r="Q17" s="29">
        <f t="shared" si="4"/>
        <v>0.42650252321165977</v>
      </c>
      <c r="R17" s="38">
        <f t="shared" si="5"/>
        <v>0.31923841557758964</v>
      </c>
      <c r="S17" t="s">
        <v>79</v>
      </c>
    </row>
    <row r="18" spans="1:27" ht="15" x14ac:dyDescent="0.25">
      <c r="A18" t="s">
        <v>13</v>
      </c>
      <c r="B18" s="1"/>
      <c r="C18" s="1"/>
      <c r="D18" s="1"/>
      <c r="E18" s="1"/>
      <c r="G18" s="8"/>
      <c r="H18" s="8"/>
      <c r="I18" s="8"/>
      <c r="N18" s="1"/>
      <c r="O18" s="1"/>
      <c r="P18" s="1"/>
      <c r="Q18" s="1"/>
      <c r="R18" s="1"/>
      <c r="S18" s="1"/>
      <c r="T18" s="27"/>
      <c r="U18" s="1"/>
      <c r="V18" s="1"/>
      <c r="W18" s="1"/>
      <c r="X18" s="1"/>
      <c r="Y18" s="1"/>
      <c r="Z18" s="1"/>
      <c r="AA18" s="1"/>
    </row>
    <row r="19" spans="1:27" ht="15" x14ac:dyDescent="0.25">
      <c r="A19" s="2" t="s">
        <v>0</v>
      </c>
      <c r="B19" s="1"/>
      <c r="C19" s="1"/>
      <c r="D19" s="1"/>
      <c r="E19" s="1"/>
      <c r="F19" s="2">
        <v>3.53</v>
      </c>
      <c r="G19" s="8"/>
      <c r="H19" s="8"/>
      <c r="I19" s="9" t="s">
        <v>32</v>
      </c>
      <c r="N19" s="1"/>
      <c r="O19" s="1"/>
      <c r="P19" s="1"/>
      <c r="Q19" s="1"/>
      <c r="R19" s="1"/>
      <c r="S19" s="1"/>
      <c r="T19" s="27"/>
      <c r="U19" s="1"/>
      <c r="V19" s="1"/>
      <c r="W19" s="1"/>
      <c r="X19" s="1"/>
      <c r="Y19" s="1"/>
      <c r="Z19" s="1"/>
      <c r="AA19" s="1"/>
    </row>
    <row r="20" spans="1:27" ht="15" x14ac:dyDescent="0.25">
      <c r="A20" s="2"/>
      <c r="B20" s="1"/>
      <c r="C20" s="1"/>
      <c r="D20" s="1"/>
      <c r="E20" s="1"/>
      <c r="F20" s="2"/>
      <c r="G20" s="8"/>
      <c r="H20" s="8"/>
      <c r="I20" s="9"/>
      <c r="N20" s="1"/>
      <c r="O20" s="1"/>
      <c r="P20" s="1"/>
      <c r="Q20" s="1"/>
      <c r="R20" s="1"/>
      <c r="S20" s="1"/>
      <c r="T20" s="27"/>
      <c r="U20" s="1"/>
      <c r="V20" s="1"/>
      <c r="W20" s="1"/>
      <c r="X20" s="1"/>
      <c r="Y20" s="1"/>
      <c r="Z20" s="1"/>
      <c r="AA20" s="1"/>
    </row>
    <row r="21" spans="1:27" ht="15.75" x14ac:dyDescent="0.25">
      <c r="A21" s="2"/>
      <c r="B21" s="1"/>
      <c r="C21" s="1"/>
      <c r="D21" s="18" t="s">
        <v>34</v>
      </c>
      <c r="E21" s="19"/>
      <c r="F21" s="20"/>
      <c r="G21" s="8"/>
      <c r="I21" s="9"/>
      <c r="N21" s="1"/>
      <c r="O21" s="1"/>
      <c r="P21" s="1"/>
      <c r="Q21" s="1"/>
      <c r="R21" s="1"/>
      <c r="S21" s="1"/>
      <c r="T21" s="27"/>
      <c r="U21" s="1"/>
      <c r="V21" s="1"/>
      <c r="W21" s="1"/>
      <c r="X21" s="1"/>
      <c r="Y21" s="1"/>
      <c r="Z21" s="1"/>
      <c r="AA21" s="1"/>
    </row>
    <row r="22" spans="1:27" ht="15" x14ac:dyDescent="0.25">
      <c r="A22" s="2"/>
      <c r="B22" s="7">
        <v>2014</v>
      </c>
      <c r="C22" s="7">
        <v>2015</v>
      </c>
      <c r="D22" s="7">
        <v>2016</v>
      </c>
      <c r="E22" s="7">
        <v>2017</v>
      </c>
      <c r="F22" s="7">
        <v>2018</v>
      </c>
      <c r="G22" s="9" t="s">
        <v>6</v>
      </c>
      <c r="I22" s="9"/>
      <c r="N22" s="1"/>
      <c r="O22" s="1"/>
      <c r="P22" s="1"/>
      <c r="Q22" s="1"/>
      <c r="R22" s="1"/>
      <c r="S22" s="1"/>
      <c r="T22" s="27"/>
      <c r="U22" s="1"/>
      <c r="V22" s="1"/>
      <c r="W22" s="1"/>
      <c r="X22" s="1"/>
      <c r="Y22" s="1"/>
      <c r="Z22" s="1"/>
      <c r="AA22" s="1"/>
    </row>
    <row r="23" spans="1:27" ht="15" x14ac:dyDescent="0.25">
      <c r="A23" s="3" t="s">
        <v>35</v>
      </c>
      <c r="B23" s="30">
        <v>0.88</v>
      </c>
      <c r="C23" s="30">
        <v>1.05</v>
      </c>
      <c r="D23" s="30">
        <v>0.96</v>
      </c>
      <c r="E23" s="30">
        <v>0.87</v>
      </c>
      <c r="F23" s="30">
        <v>1.1399999999999999</v>
      </c>
      <c r="G23" s="31">
        <f t="shared" ref="G23:G24" si="6">SUM(B23:F23)/5</f>
        <v>0.98000000000000009</v>
      </c>
      <c r="H23" s="8"/>
      <c r="I23" s="9"/>
      <c r="N23" s="1"/>
      <c r="O23" s="1"/>
      <c r="P23" s="1"/>
      <c r="Q23" s="1"/>
      <c r="R23" s="1"/>
      <c r="S23" s="1"/>
      <c r="T23" s="27"/>
      <c r="U23" s="1"/>
      <c r="V23" s="1"/>
      <c r="W23" s="1"/>
      <c r="X23" s="1"/>
      <c r="Y23" s="1"/>
      <c r="Z23" s="1"/>
      <c r="AA23" s="1"/>
    </row>
    <row r="24" spans="1:27" x14ac:dyDescent="0.35">
      <c r="A24" s="3" t="s">
        <v>86</v>
      </c>
      <c r="B24" s="30">
        <v>1.27</v>
      </c>
      <c r="C24" s="30">
        <v>1.41</v>
      </c>
      <c r="D24" s="30">
        <v>1.24</v>
      </c>
      <c r="E24" s="35">
        <v>1.23</v>
      </c>
      <c r="F24" s="35">
        <v>1.53</v>
      </c>
      <c r="G24" s="31">
        <f t="shared" si="6"/>
        <v>1.3360000000000001</v>
      </c>
      <c r="H24" s="8"/>
      <c r="I24" s="9"/>
      <c r="N24" s="1"/>
      <c r="O24" s="1"/>
      <c r="P24" s="1"/>
      <c r="Q24" s="1"/>
      <c r="R24" s="1"/>
      <c r="S24" s="1"/>
      <c r="T24" s="27"/>
      <c r="U24" s="1"/>
      <c r="V24" s="1"/>
      <c r="W24" s="1"/>
      <c r="X24" s="1"/>
      <c r="Y24" s="1"/>
      <c r="Z24" s="1"/>
      <c r="AA24" s="1"/>
    </row>
    <row r="25" spans="1:27" x14ac:dyDescent="0.35">
      <c r="A25" s="2"/>
      <c r="B25" s="2"/>
      <c r="C25" s="2"/>
      <c r="D25" s="2"/>
      <c r="E25" s="2"/>
      <c r="F25" s="2"/>
      <c r="G25" s="35"/>
      <c r="H25" s="8"/>
      <c r="I25" s="9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7" x14ac:dyDescent="0.35">
      <c r="A26" s="22" t="s">
        <v>36</v>
      </c>
      <c r="H26" s="2" t="s">
        <v>37</v>
      </c>
      <c r="I26" s="9"/>
      <c r="O26" s="2" t="s">
        <v>38</v>
      </c>
    </row>
    <row r="27" spans="1:27" x14ac:dyDescent="0.35">
      <c r="C27" s="2"/>
    </row>
    <row r="28" spans="1:27" x14ac:dyDescent="0.35">
      <c r="A28" s="2"/>
      <c r="B28" s="7"/>
      <c r="C28" s="7"/>
      <c r="D28" s="7"/>
      <c r="E28" s="7"/>
      <c r="F28" s="7"/>
      <c r="H28" s="2"/>
    </row>
    <row r="29" spans="1:27" x14ac:dyDescent="0.35">
      <c r="B29" s="1"/>
      <c r="C29" s="1"/>
      <c r="D29" s="1"/>
      <c r="E29" s="1"/>
      <c r="F29" s="1"/>
      <c r="G29" s="11"/>
    </row>
    <row r="30" spans="1:27" x14ac:dyDescent="0.35">
      <c r="A30" s="12"/>
      <c r="B30" s="1"/>
      <c r="C30" s="1"/>
      <c r="D30" s="1"/>
      <c r="E30" s="1"/>
      <c r="F30" s="1"/>
      <c r="G30" s="11"/>
      <c r="H30" s="1"/>
    </row>
    <row r="31" spans="1:27" x14ac:dyDescent="0.35">
      <c r="B31" s="1"/>
      <c r="C31" s="1"/>
      <c r="D31" s="1"/>
      <c r="E31" s="1"/>
      <c r="F31" s="1"/>
      <c r="G31" s="11"/>
    </row>
    <row r="32" spans="1:27" x14ac:dyDescent="0.35">
      <c r="B32" s="1"/>
      <c r="C32" s="1"/>
      <c r="D32" s="1"/>
      <c r="E32" s="1"/>
      <c r="F32" s="1"/>
      <c r="G32" s="11"/>
      <c r="H32" s="1"/>
    </row>
    <row r="33" spans="1:8" x14ac:dyDescent="0.35">
      <c r="B33" s="1"/>
      <c r="C33" s="1"/>
      <c r="D33" s="1"/>
      <c r="E33" s="1"/>
      <c r="F33" s="5"/>
      <c r="G33" s="13"/>
    </row>
    <row r="34" spans="1:8" x14ac:dyDescent="0.35">
      <c r="B34" s="1"/>
      <c r="C34" s="1"/>
      <c r="D34" s="1"/>
      <c r="E34" s="1"/>
      <c r="F34" s="5"/>
      <c r="G34" s="13"/>
      <c r="H34" s="1"/>
    </row>
    <row r="35" spans="1:8" x14ac:dyDescent="0.35">
      <c r="B35" s="1"/>
      <c r="C35" s="1"/>
      <c r="D35" s="1"/>
      <c r="E35" s="1"/>
      <c r="F35" s="1"/>
      <c r="G35" s="11"/>
    </row>
    <row r="36" spans="1:8" x14ac:dyDescent="0.35">
      <c r="B36" s="1"/>
      <c r="C36" s="1"/>
      <c r="D36" s="1"/>
      <c r="E36" s="1"/>
      <c r="F36" s="1"/>
      <c r="G36" s="11"/>
      <c r="H36" s="1"/>
    </row>
    <row r="37" spans="1:8" x14ac:dyDescent="0.35">
      <c r="B37" s="1"/>
      <c r="C37" s="1"/>
      <c r="D37" s="1"/>
      <c r="E37" s="1"/>
      <c r="F37" s="1"/>
      <c r="G37" s="11"/>
    </row>
    <row r="38" spans="1:8" x14ac:dyDescent="0.35">
      <c r="B38" s="1"/>
      <c r="C38" s="1"/>
      <c r="D38" s="1"/>
      <c r="E38" s="1"/>
      <c r="F38" s="1"/>
      <c r="G38" s="11"/>
      <c r="H38" s="1"/>
    </row>
    <row r="39" spans="1:8" x14ac:dyDescent="0.35">
      <c r="A39" s="2"/>
      <c r="B39" s="3"/>
      <c r="C39" s="3"/>
      <c r="D39" s="3"/>
      <c r="E39" s="3"/>
      <c r="F39" s="3"/>
      <c r="G39" s="11"/>
    </row>
    <row r="40" spans="1:8" x14ac:dyDescent="0.35">
      <c r="A40" s="2"/>
      <c r="F40" s="2"/>
      <c r="G40" s="11"/>
    </row>
    <row r="43" spans="1:8" x14ac:dyDescent="0.35">
      <c r="A43" s="2" t="s">
        <v>40</v>
      </c>
      <c r="H43" s="2" t="s">
        <v>39</v>
      </c>
    </row>
    <row r="47" spans="1:8" x14ac:dyDescent="0.35">
      <c r="G47" s="2"/>
    </row>
    <row r="48" spans="1:8" x14ac:dyDescent="0.35">
      <c r="G48" s="2"/>
    </row>
    <row r="58" spans="1:22" x14ac:dyDescent="0.35">
      <c r="A58" s="2"/>
      <c r="H58" s="2"/>
    </row>
    <row r="61" spans="1:22" x14ac:dyDescent="0.35">
      <c r="A61" t="s">
        <v>21</v>
      </c>
      <c r="C61" s="2" t="s">
        <v>42</v>
      </c>
    </row>
    <row r="62" spans="1:22" x14ac:dyDescent="0.35">
      <c r="A62" s="2" t="s">
        <v>11</v>
      </c>
      <c r="B62" s="7">
        <v>2014</v>
      </c>
      <c r="C62" s="7">
        <v>2015</v>
      </c>
      <c r="D62" s="7">
        <v>2016</v>
      </c>
      <c r="E62" s="7">
        <v>2017</v>
      </c>
      <c r="F62" s="7">
        <v>2018</v>
      </c>
      <c r="H62" s="2" t="s">
        <v>33</v>
      </c>
    </row>
    <row r="63" spans="1:22" x14ac:dyDescent="0.35">
      <c r="A63" t="s">
        <v>19</v>
      </c>
      <c r="B63" s="32">
        <v>0.53</v>
      </c>
      <c r="C63" s="32">
        <v>0.72</v>
      </c>
      <c r="D63" s="32">
        <v>0.81</v>
      </c>
      <c r="E63" s="32">
        <v>0.61</v>
      </c>
      <c r="F63" s="32">
        <v>0.94</v>
      </c>
      <c r="G63" s="31">
        <f t="shared" ref="G63:G72" si="7">SUM(B63:F63)/5</f>
        <v>0.72199999999999998</v>
      </c>
      <c r="H63" s="36"/>
      <c r="K63" s="1"/>
      <c r="L63" s="1"/>
      <c r="M63" s="1"/>
      <c r="N63" s="1"/>
      <c r="O63" s="1"/>
      <c r="Q63" s="1"/>
      <c r="R63" s="1"/>
      <c r="S63" s="1"/>
      <c r="T63" s="1"/>
      <c r="U63" s="1"/>
      <c r="V63" s="1"/>
    </row>
    <row r="64" spans="1:22" x14ac:dyDescent="0.35">
      <c r="A64" s="12" t="s">
        <v>20</v>
      </c>
      <c r="B64" s="32">
        <v>0.67</v>
      </c>
      <c r="C64" s="32">
        <v>0.72</v>
      </c>
      <c r="D64" s="32">
        <v>0.81</v>
      </c>
      <c r="E64" s="32">
        <v>0.71</v>
      </c>
      <c r="F64" s="32">
        <v>1.72</v>
      </c>
      <c r="G64" s="31">
        <f t="shared" si="7"/>
        <v>0.92599999999999993</v>
      </c>
      <c r="H64" s="30">
        <f>G64-G63</f>
        <v>0.20399999999999996</v>
      </c>
      <c r="K64" s="1"/>
      <c r="L64" s="1"/>
      <c r="M64" s="1"/>
      <c r="N64" s="1"/>
      <c r="O64" s="1"/>
      <c r="Q64" s="1"/>
      <c r="R64" s="1"/>
      <c r="S64" s="1"/>
      <c r="T64" s="1"/>
      <c r="U64" s="1"/>
      <c r="V64" s="1"/>
    </row>
    <row r="65" spans="1:22" x14ac:dyDescent="0.35">
      <c r="A65" t="s">
        <v>22</v>
      </c>
      <c r="B65" s="32">
        <v>0.38</v>
      </c>
      <c r="C65" s="32">
        <v>0.48</v>
      </c>
      <c r="D65" s="32">
        <v>0.45</v>
      </c>
      <c r="E65" s="32">
        <v>0.41</v>
      </c>
      <c r="F65" s="32">
        <v>0.57999999999999996</v>
      </c>
      <c r="G65" s="31">
        <f t="shared" si="7"/>
        <v>0.45999999999999996</v>
      </c>
      <c r="H65" s="35"/>
      <c r="K65" s="1"/>
      <c r="L65" s="1"/>
      <c r="M65" s="1"/>
      <c r="N65" s="1"/>
      <c r="O65" s="1"/>
      <c r="Q65" s="1"/>
      <c r="R65" s="1"/>
      <c r="S65" s="1"/>
      <c r="T65" s="1"/>
      <c r="U65" s="1"/>
      <c r="V65" s="1"/>
    </row>
    <row r="66" spans="1:22" x14ac:dyDescent="0.35">
      <c r="A66" t="s">
        <v>23</v>
      </c>
      <c r="B66" s="32">
        <v>0.56999999999999995</v>
      </c>
      <c r="C66" s="32">
        <v>0.72</v>
      </c>
      <c r="D66" s="32">
        <v>0.45</v>
      </c>
      <c r="E66" s="32">
        <v>0.48</v>
      </c>
      <c r="F66" s="32">
        <v>0.72</v>
      </c>
      <c r="G66" s="31">
        <f t="shared" si="7"/>
        <v>0.58799999999999986</v>
      </c>
      <c r="H66" s="30">
        <f>G66-G65</f>
        <v>0.12799999999999989</v>
      </c>
      <c r="K66" s="1"/>
      <c r="L66" s="1"/>
      <c r="M66" s="1"/>
      <c r="N66" s="1"/>
      <c r="O66" s="1"/>
      <c r="Q66" s="1"/>
      <c r="R66" s="1"/>
      <c r="S66" s="1"/>
      <c r="T66" s="1"/>
      <c r="U66" s="1"/>
      <c r="V66" s="1"/>
    </row>
    <row r="67" spans="1:22" x14ac:dyDescent="0.35">
      <c r="A67" t="s">
        <v>24</v>
      </c>
      <c r="B67" s="32">
        <v>1</v>
      </c>
      <c r="C67" s="32">
        <v>1.57</v>
      </c>
      <c r="D67" s="32">
        <v>1.51</v>
      </c>
      <c r="E67" s="32">
        <v>1.23</v>
      </c>
      <c r="F67" s="32">
        <v>1.93</v>
      </c>
      <c r="G67" s="31">
        <f t="shared" si="7"/>
        <v>1.448</v>
      </c>
      <c r="H67" s="35"/>
      <c r="K67" s="1"/>
      <c r="L67" s="1"/>
      <c r="M67" s="1"/>
      <c r="N67" s="1"/>
      <c r="O67" s="1"/>
      <c r="Q67" s="1"/>
      <c r="R67" s="1"/>
      <c r="S67" s="1"/>
      <c r="T67" s="1"/>
      <c r="U67" s="1"/>
      <c r="V67" s="1"/>
    </row>
    <row r="68" spans="1:22" x14ac:dyDescent="0.35">
      <c r="A68" t="s">
        <v>87</v>
      </c>
      <c r="B68" s="32">
        <v>2.1800000000000002</v>
      </c>
      <c r="C68" s="32">
        <v>1.77</v>
      </c>
      <c r="D68" s="32">
        <v>1.64</v>
      </c>
      <c r="E68" s="32">
        <v>1.47</v>
      </c>
      <c r="F68" s="32">
        <v>2.96</v>
      </c>
      <c r="G68" s="31">
        <f t="shared" si="7"/>
        <v>2.004</v>
      </c>
      <c r="H68" s="30">
        <f>G68-G67</f>
        <v>0.55600000000000005</v>
      </c>
      <c r="K68" s="1"/>
      <c r="L68" s="1"/>
      <c r="M68" s="1"/>
      <c r="N68" s="1"/>
      <c r="O68" s="1"/>
      <c r="Q68" s="1"/>
      <c r="R68" s="1"/>
      <c r="S68" s="1"/>
      <c r="T68" s="1"/>
      <c r="U68" s="1"/>
      <c r="V68" s="1"/>
    </row>
    <row r="69" spans="1:22" x14ac:dyDescent="0.35">
      <c r="A69" t="s">
        <v>25</v>
      </c>
      <c r="B69" s="32">
        <v>1.23</v>
      </c>
      <c r="C69" s="32">
        <v>1.19</v>
      </c>
      <c r="D69" s="32">
        <v>0.9</v>
      </c>
      <c r="E69" s="32">
        <v>1.05</v>
      </c>
      <c r="F69" s="32">
        <v>1.1000000000000001</v>
      </c>
      <c r="G69" s="31">
        <f t="shared" si="7"/>
        <v>1.0940000000000001</v>
      </c>
      <c r="H69" s="35"/>
      <c r="K69" s="1"/>
      <c r="L69" s="1"/>
      <c r="M69" s="1"/>
      <c r="N69" s="1"/>
      <c r="O69" s="1"/>
      <c r="Q69" s="1"/>
      <c r="R69" s="1"/>
      <c r="S69" s="1"/>
      <c r="T69" s="1"/>
      <c r="U69" s="1"/>
      <c r="V69" s="1"/>
    </row>
    <row r="70" spans="1:22" x14ac:dyDescent="0.35">
      <c r="A70" t="s">
        <v>88</v>
      </c>
      <c r="B70" s="32">
        <v>1.45</v>
      </c>
      <c r="C70" s="32">
        <v>1.99</v>
      </c>
      <c r="D70" s="32">
        <v>2.74</v>
      </c>
      <c r="E70" s="32">
        <v>1.44</v>
      </c>
      <c r="F70" s="32">
        <v>1.95</v>
      </c>
      <c r="G70" s="31">
        <f t="shared" si="7"/>
        <v>1.9139999999999997</v>
      </c>
      <c r="H70" s="30">
        <f>G70-G69</f>
        <v>0.81999999999999962</v>
      </c>
      <c r="K70" s="1"/>
      <c r="L70" s="1"/>
      <c r="M70" s="1"/>
      <c r="N70" s="1"/>
      <c r="O70" s="1"/>
      <c r="Q70" s="1"/>
      <c r="R70" s="1"/>
      <c r="S70" s="1"/>
      <c r="T70" s="1"/>
      <c r="U70" s="1"/>
      <c r="V70" s="1"/>
    </row>
    <row r="71" spans="1:22" x14ac:dyDescent="0.35">
      <c r="A71" t="s">
        <v>26</v>
      </c>
      <c r="B71" s="32">
        <v>0.75</v>
      </c>
      <c r="C71" s="32">
        <v>0.56999999999999995</v>
      </c>
      <c r="D71" s="32">
        <v>0.82</v>
      </c>
      <c r="E71" s="32">
        <v>0.47</v>
      </c>
      <c r="F71" s="32">
        <v>0.3</v>
      </c>
      <c r="G71" s="31">
        <f t="shared" si="7"/>
        <v>0.58199999999999985</v>
      </c>
      <c r="H71" s="35"/>
      <c r="K71" s="1"/>
      <c r="L71" s="1"/>
      <c r="M71" s="1"/>
      <c r="N71" s="1"/>
      <c r="O71" s="1"/>
      <c r="Q71" s="1"/>
      <c r="R71" s="1"/>
      <c r="S71" s="1"/>
      <c r="T71" s="1"/>
      <c r="U71" s="1"/>
      <c r="V71" s="1"/>
    </row>
    <row r="72" spans="1:22" x14ac:dyDescent="0.35">
      <c r="A72" t="s">
        <v>89</v>
      </c>
      <c r="B72" s="32">
        <v>0.75451646307523235</v>
      </c>
      <c r="C72" s="32">
        <v>0.56646554729849119</v>
      </c>
      <c r="D72" s="32">
        <v>1.0761428677114289</v>
      </c>
      <c r="E72" s="32">
        <v>0.47196069622443343</v>
      </c>
      <c r="F72" s="32">
        <v>0.50177035198019881</v>
      </c>
      <c r="G72" s="31">
        <f t="shared" si="7"/>
        <v>0.67417118525795694</v>
      </c>
      <c r="H72" s="30">
        <f>G72-G71</f>
        <v>9.2171185257957089E-2</v>
      </c>
      <c r="K72" s="1"/>
      <c r="L72" s="1"/>
      <c r="M72" s="1"/>
      <c r="N72" s="1"/>
      <c r="O72" s="1"/>
      <c r="Q72" s="1"/>
      <c r="R72" s="1"/>
      <c r="S72" s="1"/>
      <c r="T72" s="1"/>
      <c r="U72" s="1"/>
      <c r="V72" s="1"/>
    </row>
    <row r="73" spans="1:22" x14ac:dyDescent="0.35">
      <c r="A73" s="2" t="s">
        <v>27</v>
      </c>
      <c r="B73" s="30">
        <v>0.88</v>
      </c>
      <c r="C73" s="30">
        <v>1.05</v>
      </c>
      <c r="D73" s="30">
        <v>0.96</v>
      </c>
      <c r="E73" s="30">
        <v>0.87</v>
      </c>
      <c r="F73" s="30">
        <v>1.1399999999999999</v>
      </c>
      <c r="G73" s="31">
        <f>SUM(B73:F73)/5</f>
        <v>0.98000000000000009</v>
      </c>
      <c r="H73" s="35"/>
      <c r="K73" s="1"/>
      <c r="L73" s="1"/>
      <c r="M73" s="1"/>
      <c r="N73" s="1"/>
      <c r="O73" s="1"/>
      <c r="Q73" s="1"/>
      <c r="R73" s="1"/>
      <c r="S73" s="1"/>
      <c r="T73" s="1"/>
      <c r="U73" s="1"/>
      <c r="V73" s="1"/>
    </row>
    <row r="74" spans="1:22" x14ac:dyDescent="0.35">
      <c r="A74" s="2" t="s">
        <v>28</v>
      </c>
      <c r="B74" s="35">
        <v>1.3</v>
      </c>
      <c r="C74" s="35">
        <v>1.42</v>
      </c>
      <c r="D74" s="35">
        <v>1.66</v>
      </c>
      <c r="E74" s="35">
        <v>1.1000000000000001</v>
      </c>
      <c r="F74" s="35">
        <v>1.87</v>
      </c>
      <c r="G74" s="31">
        <f>AVERAGE(B74:F74)</f>
        <v>1.4700000000000002</v>
      </c>
      <c r="H74" s="30">
        <f>G74-G73</f>
        <v>0.4900000000000001</v>
      </c>
      <c r="K74" s="1"/>
      <c r="L74" s="1"/>
      <c r="M74" s="1"/>
      <c r="N74" s="1"/>
      <c r="O74" s="1"/>
      <c r="Q74" s="1"/>
      <c r="R74" s="1"/>
      <c r="S74" s="1"/>
      <c r="T74" s="1"/>
      <c r="U74" s="1"/>
      <c r="V74" s="1"/>
    </row>
  </sheetData>
  <pageMargins left="0.25" right="0.25" top="0.75" bottom="0.75" header="0.3" footer="0.3"/>
  <pageSetup scale="53" orientation="portrait" verticalDpi="597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2"/>
  <sheetViews>
    <sheetView workbookViewId="0"/>
  </sheetViews>
  <sheetFormatPr defaultRowHeight="14.5" x14ac:dyDescent="0.35"/>
  <cols>
    <col min="2" max="2" width="1" customWidth="1"/>
    <col min="3" max="3" width="14.453125" customWidth="1"/>
    <col min="4" max="4" width="13.54296875" customWidth="1"/>
    <col min="5" max="5" width="16.7265625" customWidth="1"/>
    <col min="6" max="6" width="17.453125" customWidth="1"/>
  </cols>
  <sheetData>
    <row r="1" spans="1:8" ht="15" x14ac:dyDescent="0.25">
      <c r="A1" t="s">
        <v>46</v>
      </c>
    </row>
    <row r="3" spans="1:8" ht="15" x14ac:dyDescent="0.25">
      <c r="A3" s="2" t="s">
        <v>94</v>
      </c>
      <c r="B3" s="2"/>
      <c r="C3" s="2"/>
    </row>
    <row r="4" spans="1:8" ht="15" x14ac:dyDescent="0.25">
      <c r="A4" s="2" t="s">
        <v>44</v>
      </c>
      <c r="B4" s="2"/>
      <c r="C4" s="2" t="s">
        <v>90</v>
      </c>
      <c r="D4" s="2"/>
      <c r="E4" s="2"/>
      <c r="F4" s="2"/>
    </row>
    <row r="5" spans="1:8" ht="15" x14ac:dyDescent="0.25">
      <c r="A5" s="2"/>
      <c r="B5" s="2"/>
      <c r="C5" s="2"/>
      <c r="D5" s="2"/>
      <c r="E5" s="2"/>
      <c r="F5" s="2"/>
      <c r="H5" s="2" t="s">
        <v>45</v>
      </c>
    </row>
    <row r="6" spans="1:8" ht="15" x14ac:dyDescent="0.25">
      <c r="B6" s="54"/>
      <c r="C6" s="67" t="s">
        <v>82</v>
      </c>
      <c r="D6" s="67"/>
      <c r="E6" s="67" t="s">
        <v>83</v>
      </c>
      <c r="F6" s="67"/>
    </row>
    <row r="7" spans="1:8" ht="30" x14ac:dyDescent="0.25">
      <c r="A7" s="57" t="s">
        <v>43</v>
      </c>
      <c r="B7" s="55"/>
      <c r="C7" s="56" t="s">
        <v>81</v>
      </c>
      <c r="D7" s="56" t="s">
        <v>84</v>
      </c>
      <c r="E7" s="56" t="s">
        <v>81</v>
      </c>
      <c r="F7" s="56" t="s">
        <v>85</v>
      </c>
    </row>
    <row r="8" spans="1:8" ht="15" x14ac:dyDescent="0.25">
      <c r="A8" s="58">
        <v>2019</v>
      </c>
      <c r="B8" s="55"/>
      <c r="C8" s="59">
        <v>1.53</v>
      </c>
      <c r="D8" s="59">
        <v>1.1399999999999999</v>
      </c>
      <c r="E8" s="59">
        <v>1.53</v>
      </c>
      <c r="F8" s="59">
        <v>1.1399999999999999</v>
      </c>
    </row>
    <row r="9" spans="1:8" ht="15" x14ac:dyDescent="0.25">
      <c r="A9" s="58">
        <v>2020</v>
      </c>
      <c r="B9" s="55"/>
      <c r="C9" s="59">
        <v>1.34</v>
      </c>
      <c r="D9" s="59">
        <v>0.98</v>
      </c>
      <c r="E9" s="59">
        <v>1.57</v>
      </c>
      <c r="F9" s="59">
        <v>1.19</v>
      </c>
    </row>
    <row r="10" spans="1:8" ht="15" x14ac:dyDescent="0.25">
      <c r="A10" s="58">
        <v>2021</v>
      </c>
      <c r="B10" s="55"/>
      <c r="C10" s="59">
        <v>1.34</v>
      </c>
      <c r="D10" s="59">
        <v>0.98</v>
      </c>
      <c r="E10" s="59">
        <v>1.64</v>
      </c>
      <c r="F10" s="59">
        <v>1.27</v>
      </c>
    </row>
    <row r="11" spans="1:8" ht="15" x14ac:dyDescent="0.25">
      <c r="A11" s="58">
        <v>2022</v>
      </c>
      <c r="B11" s="55"/>
      <c r="C11" s="59">
        <v>1.34</v>
      </c>
      <c r="D11" s="59">
        <v>0.98</v>
      </c>
      <c r="E11" s="59">
        <v>1.71</v>
      </c>
      <c r="F11" s="59">
        <v>1.36</v>
      </c>
    </row>
    <row r="12" spans="1:8" ht="15" x14ac:dyDescent="0.25">
      <c r="A12" s="58">
        <v>2023</v>
      </c>
      <c r="B12" s="55"/>
      <c r="C12" s="59">
        <v>1.34</v>
      </c>
      <c r="D12" s="59">
        <v>0.98</v>
      </c>
      <c r="E12" s="59">
        <v>1.8</v>
      </c>
      <c r="F12" s="59">
        <v>1.47</v>
      </c>
    </row>
    <row r="13" spans="1:8" ht="15" x14ac:dyDescent="0.25">
      <c r="A13" s="58">
        <v>2024</v>
      </c>
      <c r="B13" s="55"/>
      <c r="C13" s="59">
        <v>1.34</v>
      </c>
      <c r="D13" s="59">
        <v>0.98</v>
      </c>
      <c r="E13" s="59">
        <v>1.89</v>
      </c>
      <c r="F13" s="59">
        <v>1.58</v>
      </c>
    </row>
    <row r="14" spans="1:8" ht="15" x14ac:dyDescent="0.25">
      <c r="A14" s="58">
        <v>2025</v>
      </c>
      <c r="B14" s="55"/>
      <c r="C14" s="59">
        <v>1.34</v>
      </c>
      <c r="D14" s="59">
        <v>0.98</v>
      </c>
      <c r="E14" s="59">
        <v>1.99</v>
      </c>
      <c r="F14" s="59">
        <v>1.7</v>
      </c>
    </row>
    <row r="15" spans="1:8" ht="15" x14ac:dyDescent="0.25">
      <c r="A15" s="58">
        <v>2026</v>
      </c>
      <c r="B15" s="55"/>
      <c r="C15" s="59">
        <v>1.34</v>
      </c>
      <c r="D15" s="59">
        <v>0.98</v>
      </c>
      <c r="E15" s="59">
        <v>2.11</v>
      </c>
      <c r="F15" s="59">
        <v>1.83</v>
      </c>
    </row>
    <row r="16" spans="1:8" ht="15" x14ac:dyDescent="0.25">
      <c r="A16" s="58">
        <v>2027</v>
      </c>
      <c r="B16" s="55"/>
      <c r="C16" s="59">
        <v>1.34</v>
      </c>
      <c r="D16" s="59">
        <v>0.98</v>
      </c>
      <c r="E16" s="59">
        <v>2.2200000000000002</v>
      </c>
      <c r="F16" s="59">
        <v>1.96</v>
      </c>
    </row>
    <row r="17" spans="1:8" ht="15" x14ac:dyDescent="0.25">
      <c r="A17" s="58">
        <v>2028</v>
      </c>
      <c r="B17" s="55"/>
      <c r="C17" s="59">
        <v>1.34</v>
      </c>
      <c r="D17" s="59">
        <v>0.98</v>
      </c>
      <c r="E17" s="59">
        <v>2.3199999999999998</v>
      </c>
      <c r="F17" s="59">
        <v>2.08</v>
      </c>
    </row>
    <row r="18" spans="1:8" ht="15" x14ac:dyDescent="0.25">
      <c r="A18" s="61"/>
      <c r="B18" s="62"/>
      <c r="C18" s="63"/>
      <c r="D18" s="63"/>
      <c r="E18" s="63"/>
      <c r="F18" s="63"/>
    </row>
    <row r="19" spans="1:8" ht="15" x14ac:dyDescent="0.25">
      <c r="A19" s="2"/>
    </row>
    <row r="20" spans="1:8" ht="15" x14ac:dyDescent="0.25">
      <c r="A20" s="2"/>
      <c r="B20" s="2"/>
      <c r="C20" s="2"/>
      <c r="D20" s="2"/>
      <c r="E20" s="2"/>
      <c r="F20" s="2"/>
    </row>
    <row r="21" spans="1:8" x14ac:dyDescent="0.35">
      <c r="A21" s="2"/>
      <c r="B21" s="2"/>
      <c r="C21" s="2"/>
      <c r="D21" s="2"/>
      <c r="E21" s="2"/>
      <c r="F21" s="2"/>
      <c r="H21" s="2"/>
    </row>
    <row r="23" spans="1:8" x14ac:dyDescent="0.35">
      <c r="C23" s="1"/>
      <c r="D23" s="1"/>
      <c r="E23" s="1"/>
      <c r="F23" s="1"/>
    </row>
    <row r="24" spans="1:8" x14ac:dyDescent="0.35">
      <c r="C24" s="1"/>
      <c r="D24" s="1"/>
      <c r="E24" s="1"/>
      <c r="F24" s="1"/>
    </row>
    <row r="25" spans="1:8" x14ac:dyDescent="0.35">
      <c r="C25" s="1"/>
      <c r="D25" s="1"/>
      <c r="E25" s="1"/>
      <c r="F25" s="1"/>
    </row>
    <row r="26" spans="1:8" x14ac:dyDescent="0.35">
      <c r="C26" s="1"/>
      <c r="D26" s="1"/>
      <c r="E26" s="1"/>
      <c r="F26" s="1"/>
    </row>
    <row r="27" spans="1:8" x14ac:dyDescent="0.35">
      <c r="C27" s="1"/>
      <c r="D27" s="1"/>
      <c r="E27" s="1"/>
      <c r="F27" s="1"/>
    </row>
    <row r="28" spans="1:8" x14ac:dyDescent="0.35">
      <c r="C28" s="1"/>
      <c r="D28" s="1"/>
      <c r="E28" s="1"/>
      <c r="F28" s="1"/>
    </row>
    <row r="29" spans="1:8" x14ac:dyDescent="0.35">
      <c r="C29" s="1"/>
      <c r="D29" s="1"/>
      <c r="E29" s="1"/>
      <c r="F29" s="1"/>
    </row>
    <row r="30" spans="1:8" x14ac:dyDescent="0.35">
      <c r="C30" s="1"/>
      <c r="D30" s="1"/>
      <c r="E30" s="1"/>
      <c r="F30" s="1"/>
    </row>
    <row r="31" spans="1:8" x14ac:dyDescent="0.35">
      <c r="C31" s="1"/>
      <c r="D31" s="1"/>
      <c r="E31" s="1"/>
      <c r="F31" s="1"/>
    </row>
    <row r="32" spans="1:8" x14ac:dyDescent="0.35">
      <c r="C32" s="1"/>
      <c r="D32" s="1"/>
      <c r="E32" s="1"/>
      <c r="F32" s="1"/>
    </row>
  </sheetData>
  <mergeCells count="2">
    <mergeCell ref="C6:D6"/>
    <mergeCell ref="E6:F6"/>
  </mergeCells>
  <pageMargins left="0.7" right="0.7" top="0.75" bottom="0.75" header="0.3" footer="0.3"/>
  <pageSetup scale="75" orientation="landscape" verticalDpi="597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7"/>
  <sheetViews>
    <sheetView workbookViewId="0">
      <selection activeCell="L19" sqref="L19"/>
    </sheetView>
  </sheetViews>
  <sheetFormatPr defaultRowHeight="14.5" x14ac:dyDescent="0.35"/>
  <cols>
    <col min="1" max="1" width="24.1796875" customWidth="1"/>
    <col min="2" max="2" width="11.81640625" customWidth="1"/>
    <col min="3" max="3" width="12.81640625" customWidth="1"/>
    <col min="4" max="4" width="12.54296875" customWidth="1"/>
    <col min="5" max="5" width="9.54296875" bestFit="1" customWidth="1"/>
    <col min="6" max="6" width="10.26953125" customWidth="1"/>
    <col min="8" max="8" width="8.26953125" customWidth="1"/>
    <col min="9" max="10" width="11.453125" customWidth="1"/>
  </cols>
  <sheetData>
    <row r="1" spans="1:9" x14ac:dyDescent="0.25">
      <c r="A1" s="2" t="s">
        <v>64</v>
      </c>
    </row>
    <row r="2" spans="1:9" x14ac:dyDescent="0.35">
      <c r="A2" s="2" t="s">
        <v>69</v>
      </c>
      <c r="C2" s="2" t="s">
        <v>47</v>
      </c>
      <c r="D2" s="2"/>
      <c r="E2" s="2"/>
    </row>
    <row r="3" spans="1:9" x14ac:dyDescent="0.25">
      <c r="A3" t="s">
        <v>54</v>
      </c>
      <c r="B3" s="16" t="s">
        <v>55</v>
      </c>
      <c r="C3" s="16" t="s">
        <v>48</v>
      </c>
      <c r="D3" s="16" t="s">
        <v>49</v>
      </c>
      <c r="E3" s="16" t="s">
        <v>52</v>
      </c>
      <c r="F3" s="16" t="s">
        <v>52</v>
      </c>
    </row>
    <row r="4" spans="1:9" x14ac:dyDescent="0.25">
      <c r="B4" t="s">
        <v>75</v>
      </c>
      <c r="C4" s="16" t="s">
        <v>49</v>
      </c>
      <c r="D4" s="16" t="s">
        <v>51</v>
      </c>
      <c r="E4" s="16" t="s">
        <v>49</v>
      </c>
      <c r="F4" s="16" t="s">
        <v>56</v>
      </c>
      <c r="G4" s="25" t="s">
        <v>65</v>
      </c>
      <c r="H4" s="26" t="s">
        <v>67</v>
      </c>
      <c r="I4" s="16" t="s">
        <v>70</v>
      </c>
    </row>
    <row r="5" spans="1:9" x14ac:dyDescent="0.25">
      <c r="C5" s="16" t="s">
        <v>50</v>
      </c>
      <c r="D5" s="16" t="s">
        <v>50</v>
      </c>
      <c r="E5" s="16" t="s">
        <v>53</v>
      </c>
      <c r="F5" s="16" t="s">
        <v>63</v>
      </c>
      <c r="G5" s="25" t="s">
        <v>66</v>
      </c>
      <c r="H5" s="26" t="s">
        <v>56</v>
      </c>
      <c r="I5" s="16" t="s">
        <v>71</v>
      </c>
    </row>
    <row r="6" spans="1:9" x14ac:dyDescent="0.25">
      <c r="A6" t="s">
        <v>68</v>
      </c>
      <c r="B6" s="33">
        <v>14</v>
      </c>
      <c r="C6" s="49">
        <v>14633</v>
      </c>
      <c r="D6" s="49">
        <v>23966</v>
      </c>
      <c r="E6" s="49">
        <v>1031</v>
      </c>
      <c r="F6" s="28">
        <v>1.64</v>
      </c>
      <c r="G6" s="50">
        <f>B6/B12</f>
        <v>1.232394366197183E-2</v>
      </c>
      <c r="H6" s="50">
        <f>D6/D12</f>
        <v>5.7771531743487266E-2</v>
      </c>
      <c r="I6" s="28">
        <f>D6/1000000</f>
        <v>2.3966000000000001E-2</v>
      </c>
    </row>
    <row r="7" spans="1:9" x14ac:dyDescent="0.25">
      <c r="A7" t="s">
        <v>57</v>
      </c>
      <c r="B7" s="33">
        <v>504</v>
      </c>
      <c r="C7" s="49">
        <v>168999</v>
      </c>
      <c r="D7" s="49">
        <v>202003</v>
      </c>
      <c r="E7" s="33">
        <v>335</v>
      </c>
      <c r="F7" s="28">
        <v>1.2</v>
      </c>
      <c r="G7" s="50">
        <f>B7/B12</f>
        <v>0.44366197183098594</v>
      </c>
      <c r="H7" s="50">
        <f>D7/D12</f>
        <v>0.48694077972042299</v>
      </c>
      <c r="I7" s="28">
        <f t="shared" ref="I7:I11" si="0">D7/1000000</f>
        <v>0.20200299999999999</v>
      </c>
    </row>
    <row r="8" spans="1:9" x14ac:dyDescent="0.25">
      <c r="A8" t="s">
        <v>58</v>
      </c>
      <c r="B8" s="33">
        <v>87</v>
      </c>
      <c r="C8" s="49">
        <v>38916</v>
      </c>
      <c r="D8" s="49">
        <v>29262</v>
      </c>
      <c r="E8" s="33">
        <v>446</v>
      </c>
      <c r="F8" s="28">
        <v>0.75</v>
      </c>
      <c r="G8" s="50">
        <f>B8/B12</f>
        <v>7.6584507042253516E-2</v>
      </c>
      <c r="H8" s="50">
        <f>D8/D12</f>
        <v>7.0537868725608119E-2</v>
      </c>
      <c r="I8" s="28">
        <f t="shared" si="0"/>
        <v>2.9262E-2</v>
      </c>
    </row>
    <row r="9" spans="1:9" x14ac:dyDescent="0.25">
      <c r="A9" t="s">
        <v>59</v>
      </c>
      <c r="B9" s="33">
        <v>57</v>
      </c>
      <c r="C9" s="49">
        <v>51104</v>
      </c>
      <c r="D9" s="49">
        <v>41099</v>
      </c>
      <c r="E9" s="33">
        <v>897</v>
      </c>
      <c r="F9" s="28">
        <v>0.8</v>
      </c>
      <c r="G9" s="50">
        <f>B9/B12</f>
        <v>5.0176056338028172E-2</v>
      </c>
      <c r="H9" s="50">
        <f>D9/D12</f>
        <v>9.9071692527980607E-2</v>
      </c>
      <c r="I9" s="28">
        <f t="shared" si="0"/>
        <v>4.1098999999999997E-2</v>
      </c>
    </row>
    <row r="10" spans="1:9" x14ac:dyDescent="0.25">
      <c r="A10" t="s">
        <v>60</v>
      </c>
      <c r="B10" s="33">
        <v>157</v>
      </c>
      <c r="C10" s="49">
        <v>87219</v>
      </c>
      <c r="D10" s="49">
        <v>85845</v>
      </c>
      <c r="E10" s="33">
        <v>557</v>
      </c>
      <c r="F10" s="28">
        <v>0.98</v>
      </c>
      <c r="G10" s="50">
        <f>B10/B12</f>
        <v>0.13820422535211269</v>
      </c>
      <c r="H10" s="50">
        <f>D10/D12</f>
        <v>0.20693470510388318</v>
      </c>
      <c r="I10" s="28">
        <f t="shared" si="0"/>
        <v>8.5845000000000005E-2</v>
      </c>
    </row>
    <row r="11" spans="1:9" x14ac:dyDescent="0.25">
      <c r="A11" t="s">
        <v>61</v>
      </c>
      <c r="B11" s="33">
        <v>317</v>
      </c>
      <c r="C11" s="49">
        <v>20365</v>
      </c>
      <c r="D11" s="49">
        <v>32666</v>
      </c>
      <c r="E11" s="33">
        <v>64</v>
      </c>
      <c r="F11" s="28">
        <v>1.6</v>
      </c>
      <c r="G11" s="50">
        <f>B11/B12</f>
        <v>0.27904929577464788</v>
      </c>
      <c r="H11" s="50">
        <f>D11/D12</f>
        <v>7.8743422178617836E-2</v>
      </c>
      <c r="I11" s="28">
        <f t="shared" si="0"/>
        <v>3.2666000000000001E-2</v>
      </c>
    </row>
    <row r="12" spans="1:9" x14ac:dyDescent="0.25">
      <c r="A12" s="2" t="s">
        <v>62</v>
      </c>
      <c r="B12" s="52">
        <f>SUM(B6:B11)</f>
        <v>1136</v>
      </c>
      <c r="C12" s="52">
        <f t="shared" ref="C12:E12" si="1">SUM(C6:C11)</f>
        <v>381236</v>
      </c>
      <c r="D12" s="52">
        <f t="shared" si="1"/>
        <v>414841</v>
      </c>
      <c r="E12" s="52">
        <f t="shared" si="1"/>
        <v>3330</v>
      </c>
      <c r="F12" s="30"/>
      <c r="G12" s="51">
        <f>SUM(G6:G11)</f>
        <v>0.99999999999999989</v>
      </c>
      <c r="H12" s="51">
        <f>SUM(H6:H11)</f>
        <v>1</v>
      </c>
      <c r="I12" s="30">
        <f>SUM(I6:I11)</f>
        <v>0.41484100000000002</v>
      </c>
    </row>
    <row r="14" spans="1:9" x14ac:dyDescent="0.25">
      <c r="I14" t="s">
        <v>91</v>
      </c>
    </row>
    <row r="24" spans="1:10" x14ac:dyDescent="0.35">
      <c r="J24" s="33"/>
    </row>
    <row r="29" spans="1:10" x14ac:dyDescent="0.35">
      <c r="A29" s="2" t="s">
        <v>72</v>
      </c>
      <c r="B29">
        <v>2019</v>
      </c>
      <c r="C29">
        <v>2020</v>
      </c>
      <c r="D29">
        <v>2021</v>
      </c>
      <c r="E29">
        <v>2022</v>
      </c>
      <c r="F29">
        <v>2023</v>
      </c>
      <c r="G29">
        <v>2024</v>
      </c>
      <c r="H29" s="16" t="s">
        <v>76</v>
      </c>
      <c r="I29" s="16" t="s">
        <v>74</v>
      </c>
      <c r="J29" s="16" t="s">
        <v>77</v>
      </c>
    </row>
    <row r="30" spans="1:10" x14ac:dyDescent="0.35">
      <c r="I30" s="16" t="s">
        <v>50</v>
      </c>
      <c r="J30" s="16" t="s">
        <v>95</v>
      </c>
    </row>
    <row r="31" spans="1:10" x14ac:dyDescent="0.35">
      <c r="A31" t="s">
        <v>73</v>
      </c>
      <c r="I31" s="16" t="s">
        <v>93</v>
      </c>
      <c r="J31" s="16" t="s">
        <v>12</v>
      </c>
    </row>
    <row r="32" spans="1:10" x14ac:dyDescent="0.35">
      <c r="A32" s="12" t="s">
        <v>68</v>
      </c>
      <c r="B32" s="64">
        <v>0</v>
      </c>
      <c r="C32" s="64">
        <v>0</v>
      </c>
      <c r="D32" s="64">
        <v>0</v>
      </c>
      <c r="E32" s="64">
        <v>0</v>
      </c>
      <c r="F32" s="64">
        <v>0</v>
      </c>
      <c r="G32" s="64">
        <v>0</v>
      </c>
      <c r="H32" s="64">
        <f>SUM(B32:G32)</f>
        <v>0</v>
      </c>
      <c r="I32" s="64">
        <v>0</v>
      </c>
      <c r="J32" s="64">
        <v>0</v>
      </c>
    </row>
    <row r="33" spans="1:13" x14ac:dyDescent="0.35">
      <c r="A33" s="12" t="s">
        <v>57</v>
      </c>
      <c r="B33" s="64">
        <v>216</v>
      </c>
      <c r="C33" s="64">
        <v>306</v>
      </c>
      <c r="D33" s="64">
        <v>400</v>
      </c>
      <c r="E33" s="64">
        <v>445</v>
      </c>
      <c r="F33" s="64">
        <v>495</v>
      </c>
      <c r="G33" s="64">
        <v>538</v>
      </c>
      <c r="H33" s="64">
        <f>SUM(B33:G33)</f>
        <v>2400</v>
      </c>
      <c r="I33" s="65">
        <v>0.24625964541024345</v>
      </c>
      <c r="J33" s="65">
        <v>0.55970084911921436</v>
      </c>
      <c r="K33" s="66"/>
      <c r="L33" s="66"/>
      <c r="M33" s="66"/>
    </row>
    <row r="34" spans="1:13" x14ac:dyDescent="0.35">
      <c r="A34" s="12" t="s">
        <v>58</v>
      </c>
      <c r="B34" s="64">
        <v>49</v>
      </c>
      <c r="C34" s="64">
        <v>44</v>
      </c>
      <c r="D34" s="64">
        <v>44</v>
      </c>
      <c r="E34" s="64">
        <v>44</v>
      </c>
      <c r="F34" s="64">
        <v>44</v>
      </c>
      <c r="G34" s="64">
        <v>44</v>
      </c>
      <c r="H34" s="64">
        <f t="shared" ref="H34:H37" si="2">SUM(B34:G34)</f>
        <v>269</v>
      </c>
      <c r="I34" s="65">
        <v>6.3E-3</v>
      </c>
      <c r="J34" s="65">
        <v>2.52E-2</v>
      </c>
      <c r="K34" s="66"/>
      <c r="L34" s="66"/>
      <c r="M34" s="66"/>
    </row>
    <row r="35" spans="1:13" x14ac:dyDescent="0.35">
      <c r="A35" s="12" t="s">
        <v>59</v>
      </c>
      <c r="B35" s="64">
        <v>81</v>
      </c>
      <c r="C35" s="64">
        <v>83</v>
      </c>
      <c r="D35" s="64">
        <v>83</v>
      </c>
      <c r="E35" s="64">
        <v>83</v>
      </c>
      <c r="F35" s="64">
        <v>83</v>
      </c>
      <c r="G35" s="64">
        <v>83</v>
      </c>
      <c r="H35" s="64">
        <f>SUM(B35:G35)</f>
        <v>496</v>
      </c>
      <c r="I35" s="65">
        <v>1.55E-2</v>
      </c>
      <c r="J35" s="65">
        <v>6.5799999999999997E-2</v>
      </c>
      <c r="K35" s="66"/>
      <c r="L35" s="66"/>
      <c r="M35" s="66"/>
    </row>
    <row r="36" spans="1:13" x14ac:dyDescent="0.35">
      <c r="A36" s="12" t="s">
        <v>96</v>
      </c>
      <c r="B36" s="64">
        <v>912</v>
      </c>
      <c r="C36" s="64">
        <v>868</v>
      </c>
      <c r="D36" s="64">
        <v>929</v>
      </c>
      <c r="E36" s="64">
        <v>907</v>
      </c>
      <c r="F36" s="64">
        <v>890</v>
      </c>
      <c r="G36" s="64">
        <v>868</v>
      </c>
      <c r="H36" s="64">
        <f>SUM(B36:G36)</f>
        <v>5374</v>
      </c>
      <c r="I36" s="65">
        <v>3.4192312797466672E-2</v>
      </c>
      <c r="J36" s="65">
        <v>8.5480781993666662E-3</v>
      </c>
      <c r="K36" s="66"/>
      <c r="L36" s="66"/>
      <c r="M36" s="66"/>
    </row>
    <row r="37" spans="1:13" x14ac:dyDescent="0.35">
      <c r="A37" s="12" t="s">
        <v>61</v>
      </c>
      <c r="B37" s="64">
        <v>1008</v>
      </c>
      <c r="C37" s="64">
        <v>485</v>
      </c>
      <c r="D37" s="64">
        <v>530</v>
      </c>
      <c r="E37" s="64">
        <v>565</v>
      </c>
      <c r="F37" s="64">
        <v>580</v>
      </c>
      <c r="G37" s="64">
        <v>590</v>
      </c>
      <c r="H37" s="64">
        <f t="shared" si="2"/>
        <v>3758</v>
      </c>
      <c r="I37" s="65">
        <v>1.55E-2</v>
      </c>
      <c r="J37" s="65">
        <v>6.5799999999999997E-2</v>
      </c>
      <c r="K37" s="66"/>
      <c r="L37" s="66"/>
      <c r="M37" s="66"/>
    </row>
  </sheetData>
  <pageMargins left="0.7" right="0.7" top="0.75" bottom="0.75" header="0.3" footer="0.3"/>
  <pageSetup scale="74" orientation="portrait" verticalDpi="597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Rate Zone SR 2014-2018</vt:lpstr>
      <vt:lpstr>Projection 2019-2028</vt:lpstr>
      <vt:lpstr>Replacement Scenario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Higgin</dc:creator>
  <cp:lastModifiedBy>Higgin</cp:lastModifiedBy>
  <cp:lastPrinted>2019-10-07T00:09:59Z</cp:lastPrinted>
  <dcterms:created xsi:type="dcterms:W3CDTF">2019-09-27T18:15:12Z</dcterms:created>
  <dcterms:modified xsi:type="dcterms:W3CDTF">2019-10-13T12:51:06Z</dcterms:modified>
</cp:coreProperties>
</file>