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G:\Regulatory\2019\IRM 2020 Rates Application EB-2019-0030\05_Responses\"/>
    </mc:Choice>
  </mc:AlternateContent>
  <xr:revisionPtr revIDLastSave="0" documentId="13_ncr:1_{1FC84A00-2DBF-4D14-BDD4-2E577FE53586}" xr6:coauthVersionLast="41" xr6:coauthVersionMax="41" xr10:uidLastSave="{00000000-0000-0000-0000-000000000000}"/>
  <bookViews>
    <workbookView xWindow="25080" yWindow="-120" windowWidth="25440" windowHeight="15390" xr2:uid="{00000000-000D-0000-FFFF-FFFF00000000}"/>
  </bookViews>
  <sheets>
    <sheet name="2015 Reformat" sheetId="8" r:id="rId1"/>
    <sheet name="2016 Reformat" sheetId="7" r:id="rId2"/>
    <sheet name="2017 Reformat" sheetId="6" r:id="rId3"/>
    <sheet name="2018 Reformat" sheetId="5" r:id="rId4"/>
  </sheets>
  <definedNames>
    <definedName name="_xlnm.Print_Area" localSheetId="0">'2015 Reformat'!$A$1:$L$36</definedName>
    <definedName name="_xlnm.Print_Area" localSheetId="1">'2016 Reformat'!$A$1:$L$36</definedName>
    <definedName name="_xlnm.Print_Area" localSheetId="2">'2017 Reformat'!$A$1:$L$36</definedName>
    <definedName name="_xlnm.Print_Area" localSheetId="3">'2018 Reformat'!$A$1:$L$36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8" l="1"/>
  <c r="F36" i="8"/>
  <c r="A35" i="8"/>
  <c r="A34" i="8"/>
  <c r="A33" i="8"/>
  <c r="A32" i="8"/>
  <c r="A31" i="8"/>
  <c r="A30" i="8"/>
  <c r="A29" i="8"/>
  <c r="A28" i="8"/>
  <c r="A27" i="8"/>
  <c r="A26" i="8"/>
  <c r="A25" i="8"/>
  <c r="A24" i="8"/>
  <c r="G19" i="8"/>
  <c r="F19" i="8"/>
  <c r="H18" i="8"/>
  <c r="I18" i="8" s="1"/>
  <c r="H16" i="8"/>
  <c r="I16" i="8" s="1"/>
  <c r="H14" i="8"/>
  <c r="I14" i="8" s="1"/>
  <c r="H12" i="8"/>
  <c r="I12" i="8" s="1"/>
  <c r="H10" i="8"/>
  <c r="I10" i="8" s="1"/>
  <c r="H8" i="8"/>
  <c r="I8" i="8" s="1"/>
  <c r="E19" i="8"/>
  <c r="D19" i="8"/>
  <c r="B19" i="8"/>
  <c r="H7" i="8" l="1"/>
  <c r="I7" i="8" s="1"/>
  <c r="H9" i="8"/>
  <c r="I9" i="8" s="1"/>
  <c r="K9" i="8" s="1"/>
  <c r="H11" i="8"/>
  <c r="I11" i="8" s="1"/>
  <c r="K11" i="8" s="1"/>
  <c r="H13" i="8"/>
  <c r="I13" i="8" s="1"/>
  <c r="J13" i="8" s="1"/>
  <c r="H15" i="8"/>
  <c r="I15" i="8" s="1"/>
  <c r="K15" i="8" s="1"/>
  <c r="H17" i="8"/>
  <c r="I17" i="8" s="1"/>
  <c r="H28" i="8"/>
  <c r="K8" i="8"/>
  <c r="J8" i="8"/>
  <c r="K10" i="8"/>
  <c r="J10" i="8"/>
  <c r="K12" i="8"/>
  <c r="J12" i="8"/>
  <c r="K14" i="8"/>
  <c r="J14" i="8"/>
  <c r="K16" i="8"/>
  <c r="J16" i="8"/>
  <c r="K18" i="8"/>
  <c r="J18" i="8"/>
  <c r="H34" i="8"/>
  <c r="J9" i="8"/>
  <c r="K17" i="8"/>
  <c r="J17" i="8"/>
  <c r="I28" i="8"/>
  <c r="H30" i="8"/>
  <c r="C19" i="8"/>
  <c r="G36" i="7"/>
  <c r="F36" i="7"/>
  <c r="A35" i="7"/>
  <c r="A34" i="7"/>
  <c r="A33" i="7"/>
  <c r="A32" i="7"/>
  <c r="A31" i="7"/>
  <c r="A30" i="7"/>
  <c r="A29" i="7"/>
  <c r="A28" i="7"/>
  <c r="A27" i="7"/>
  <c r="A26" i="7"/>
  <c r="A25" i="7"/>
  <c r="A24" i="7"/>
  <c r="G19" i="7"/>
  <c r="F19" i="7"/>
  <c r="H24" i="8" l="1"/>
  <c r="I24" i="8" s="1"/>
  <c r="J15" i="8"/>
  <c r="K13" i="8"/>
  <c r="J11" i="8"/>
  <c r="H32" i="8"/>
  <c r="I32" i="8" s="1"/>
  <c r="H26" i="8"/>
  <c r="I26" i="8" s="1"/>
  <c r="J36" i="8"/>
  <c r="E36" i="8"/>
  <c r="H19" i="8"/>
  <c r="B36" i="8"/>
  <c r="H25" i="8"/>
  <c r="I25" i="8" s="1"/>
  <c r="D36" i="8"/>
  <c r="C36" i="8"/>
  <c r="I19" i="8"/>
  <c r="K7" i="8"/>
  <c r="J7" i="8"/>
  <c r="H33" i="8"/>
  <c r="I33" i="8" s="1"/>
  <c r="I34" i="8"/>
  <c r="I30" i="8"/>
  <c r="H35" i="8"/>
  <c r="I35" i="8" s="1"/>
  <c r="H29" i="8"/>
  <c r="I29" i="8" s="1"/>
  <c r="H31" i="8"/>
  <c r="I31" i="8" s="1"/>
  <c r="H27" i="8"/>
  <c r="I27" i="8" s="1"/>
  <c r="H8" i="7"/>
  <c r="I8" i="7" s="1"/>
  <c r="J8" i="7" s="1"/>
  <c r="H10" i="7"/>
  <c r="I10" i="7" s="1"/>
  <c r="H12" i="7"/>
  <c r="I12" i="7" s="1"/>
  <c r="H14" i="7"/>
  <c r="I14" i="7" s="1"/>
  <c r="B19" i="7"/>
  <c r="C19" i="7"/>
  <c r="H11" i="7"/>
  <c r="I11" i="7" s="1"/>
  <c r="K11" i="7" s="1"/>
  <c r="H13" i="7"/>
  <c r="I13" i="7" s="1"/>
  <c r="J13" i="7" s="1"/>
  <c r="H15" i="7"/>
  <c r="I15" i="7" s="1"/>
  <c r="K15" i="7" s="1"/>
  <c r="K8" i="7"/>
  <c r="K10" i="7"/>
  <c r="J10" i="7"/>
  <c r="K12" i="7"/>
  <c r="J12" i="7"/>
  <c r="K14" i="7"/>
  <c r="J14" i="7"/>
  <c r="H7" i="7"/>
  <c r="K19" i="8" l="1"/>
  <c r="J19" i="8"/>
  <c r="I36" i="8"/>
  <c r="H36" i="8"/>
  <c r="J15" i="7"/>
  <c r="K13" i="7"/>
  <c r="J11" i="7"/>
  <c r="C36" i="7"/>
  <c r="B36" i="7"/>
  <c r="I7" i="7"/>
  <c r="K7" i="7" l="1"/>
  <c r="J7" i="7"/>
  <c r="A25" i="6" l="1"/>
  <c r="A26" i="6"/>
  <c r="A27" i="6"/>
  <c r="A28" i="6"/>
  <c r="A29" i="6"/>
  <c r="A30" i="6"/>
  <c r="A31" i="6"/>
  <c r="A32" i="6"/>
  <c r="A33" i="6"/>
  <c r="A34" i="6"/>
  <c r="A35" i="6"/>
  <c r="A24" i="6"/>
  <c r="F19" i="6"/>
  <c r="G36" i="6" l="1"/>
  <c r="J36" i="6"/>
  <c r="F36" i="6"/>
  <c r="B19" i="6"/>
  <c r="G19" i="6"/>
  <c r="C19" i="5" l="1"/>
  <c r="J36" i="5"/>
  <c r="C19" i="6" l="1"/>
  <c r="H18" i="5" l="1"/>
  <c r="I18" i="5" s="1"/>
  <c r="J18" i="5" l="1"/>
  <c r="K18" i="5"/>
  <c r="H35" i="5" l="1"/>
  <c r="I35" i="5" s="1"/>
  <c r="H34" i="5" l="1"/>
  <c r="H17" i="5"/>
  <c r="I17" i="5" s="1"/>
  <c r="J17" i="5" l="1"/>
  <c r="K17" i="5"/>
  <c r="L35" i="5"/>
  <c r="H33" i="5" l="1"/>
  <c r="I34" i="5"/>
  <c r="L34" i="5" l="1"/>
  <c r="J36" i="7" l="1"/>
  <c r="G19" i="5" l="1"/>
  <c r="G36" i="5"/>
  <c r="F19" i="5"/>
  <c r="F36" i="5"/>
  <c r="H16" i="5" l="1"/>
  <c r="I16" i="5" s="1"/>
  <c r="J16" i="5" l="1"/>
  <c r="K16" i="5"/>
  <c r="H32" i="5"/>
  <c r="I33" i="5" l="1"/>
  <c r="L33" i="5" l="1"/>
  <c r="H15" i="5" l="1"/>
  <c r="I15" i="5" s="1"/>
  <c r="K15" i="5" l="1"/>
  <c r="J15" i="5"/>
  <c r="I32" i="5" l="1"/>
  <c r="H14" i="5" l="1"/>
  <c r="I14" i="5" s="1"/>
  <c r="J14" i="5" l="1"/>
  <c r="K14" i="5"/>
  <c r="L32" i="5"/>
  <c r="H31" i="5"/>
  <c r="H30" i="5" l="1"/>
  <c r="I31" i="5"/>
  <c r="H13" i="5" l="1"/>
  <c r="I13" i="5" s="1"/>
  <c r="J13" i="5" l="1"/>
  <c r="K13" i="5"/>
  <c r="L31" i="5"/>
  <c r="I30" i="5" l="1"/>
  <c r="L30" i="5" l="1"/>
  <c r="H12" i="5"/>
  <c r="I12" i="5" s="1"/>
  <c r="J12" i="5" l="1"/>
  <c r="K12" i="5"/>
  <c r="H11" i="5" l="1"/>
  <c r="I11" i="5" l="1"/>
  <c r="J11" i="5" l="1"/>
  <c r="K11" i="5"/>
  <c r="B19" i="5" l="1"/>
  <c r="B36" i="5" l="1"/>
  <c r="E19" i="5" l="1"/>
  <c r="H8" i="5"/>
  <c r="I8" i="5" s="1"/>
  <c r="H9" i="5" l="1"/>
  <c r="I9" i="5" s="1"/>
  <c r="J9" i="5" s="1"/>
  <c r="H7" i="5"/>
  <c r="H24" i="5"/>
  <c r="K8" i="5"/>
  <c r="J8" i="5"/>
  <c r="H10" i="5"/>
  <c r="I10" i="5" s="1"/>
  <c r="H28" i="5"/>
  <c r="I28" i="5" s="1"/>
  <c r="L28" i="5" s="1"/>
  <c r="H25" i="5"/>
  <c r="I25" i="5" s="1"/>
  <c r="H29" i="5" l="1"/>
  <c r="I29" i="5" s="1"/>
  <c r="L29" i="5" s="1"/>
  <c r="K9" i="5"/>
  <c r="K10" i="5"/>
  <c r="J10" i="5"/>
  <c r="I24" i="5"/>
  <c r="H26" i="5"/>
  <c r="I26" i="5" s="1"/>
  <c r="E36" i="5"/>
  <c r="D36" i="5"/>
  <c r="H27" i="5"/>
  <c r="I27" i="5" s="1"/>
  <c r="C36" i="5"/>
  <c r="D19" i="5"/>
  <c r="I7" i="5"/>
  <c r="H19" i="5"/>
  <c r="J7" i="5" l="1"/>
  <c r="J19" i="5" s="1"/>
  <c r="I19" i="5"/>
  <c r="K7" i="5"/>
  <c r="K19" i="5" s="1"/>
  <c r="H36" i="5"/>
  <c r="I36" i="5"/>
  <c r="B36" i="6"/>
  <c r="L25" i="5"/>
  <c r="L27" i="5" l="1"/>
  <c r="L26" i="5"/>
  <c r="K36" i="5" l="1"/>
  <c r="L24" i="5"/>
  <c r="L36" i="5" s="1"/>
  <c r="H27" i="6" l="1"/>
  <c r="I27" i="6" s="1"/>
  <c r="H28" i="6" l="1"/>
  <c r="I28" i="6" s="1"/>
  <c r="H31" i="6"/>
  <c r="I31" i="6" s="1"/>
  <c r="H30" i="6"/>
  <c r="I30" i="6" s="1"/>
  <c r="C36" i="6"/>
  <c r="H29" i="6"/>
  <c r="I29" i="6" s="1"/>
  <c r="H32" i="6"/>
  <c r="I32" i="6" s="1"/>
  <c r="H33" i="6"/>
  <c r="I33" i="6" s="1"/>
  <c r="H17" i="6"/>
  <c r="I17" i="6" s="1"/>
  <c r="H18" i="6" l="1"/>
  <c r="I18" i="6" s="1"/>
  <c r="H14" i="6"/>
  <c r="I14" i="6" s="1"/>
  <c r="H8" i="6"/>
  <c r="I8" i="6" s="1"/>
  <c r="H12" i="6"/>
  <c r="I12" i="6" s="1"/>
  <c r="K17" i="6"/>
  <c r="J17" i="6"/>
  <c r="H11" i="6"/>
  <c r="I11" i="6" s="1"/>
  <c r="H10" i="6"/>
  <c r="I10" i="6" s="1"/>
  <c r="H13" i="6"/>
  <c r="I13" i="6" s="1"/>
  <c r="H16" i="6"/>
  <c r="I16" i="6" s="1"/>
  <c r="H9" i="6"/>
  <c r="I9" i="6" s="1"/>
  <c r="H25" i="6"/>
  <c r="I25" i="6" s="1"/>
  <c r="H26" i="6"/>
  <c r="I26" i="6" s="1"/>
  <c r="H15" i="6" l="1"/>
  <c r="I15" i="6" s="1"/>
  <c r="J15" i="6" s="1"/>
  <c r="K16" i="6"/>
  <c r="J16" i="6"/>
  <c r="K9" i="6"/>
  <c r="J9" i="6"/>
  <c r="E19" i="6"/>
  <c r="J11" i="6"/>
  <c r="K11" i="6"/>
  <c r="K14" i="6"/>
  <c r="J14" i="6"/>
  <c r="H35" i="6"/>
  <c r="I35" i="6" s="1"/>
  <c r="K18" i="6"/>
  <c r="J18" i="6"/>
  <c r="J12" i="6"/>
  <c r="K12" i="6"/>
  <c r="K13" i="6"/>
  <c r="J13" i="6"/>
  <c r="D19" i="6"/>
  <c r="H7" i="6"/>
  <c r="K8" i="6"/>
  <c r="J8" i="6"/>
  <c r="K10" i="6"/>
  <c r="J10" i="6"/>
  <c r="K15" i="6" l="1"/>
  <c r="E36" i="6"/>
  <c r="H34" i="6"/>
  <c r="I34" i="6" s="1"/>
  <c r="L26" i="6"/>
  <c r="I7" i="6"/>
  <c r="H19" i="6"/>
  <c r="L35" i="6"/>
  <c r="L33" i="6"/>
  <c r="L32" i="6"/>
  <c r="L30" i="6"/>
  <c r="L29" i="6"/>
  <c r="L28" i="6"/>
  <c r="L27" i="6"/>
  <c r="L25" i="6"/>
  <c r="I19" i="6" l="1"/>
  <c r="K7" i="6"/>
  <c r="K19" i="6" s="1"/>
  <c r="J7" i="6"/>
  <c r="J19" i="6" s="1"/>
  <c r="L31" i="6"/>
  <c r="L34" i="6"/>
  <c r="K36" i="6" l="1"/>
  <c r="H25" i="7" l="1"/>
  <c r="I25" i="7" s="1"/>
  <c r="H31" i="7" l="1"/>
  <c r="I31" i="7" s="1"/>
  <c r="L31" i="7" s="1"/>
  <c r="H30" i="7"/>
  <c r="I30" i="7" s="1"/>
  <c r="L30" i="7" s="1"/>
  <c r="H32" i="7" l="1"/>
  <c r="I32" i="7" s="1"/>
  <c r="L32" i="7" s="1"/>
  <c r="H24" i="7"/>
  <c r="I24" i="7" l="1"/>
  <c r="H16" i="7" l="1"/>
  <c r="I16" i="7" s="1"/>
  <c r="H17" i="7"/>
  <c r="I17" i="7" s="1"/>
  <c r="J17" i="7" l="1"/>
  <c r="K17" i="7"/>
  <c r="E19" i="7"/>
  <c r="K16" i="7"/>
  <c r="J16" i="7"/>
  <c r="H9" i="7"/>
  <c r="H29" i="7"/>
  <c r="I29" i="7" s="1"/>
  <c r="L29" i="7" s="1"/>
  <c r="H28" i="7"/>
  <c r="I28" i="7" s="1"/>
  <c r="L28" i="7" s="1"/>
  <c r="H27" i="7"/>
  <c r="I27" i="7" s="1"/>
  <c r="L27" i="7" s="1"/>
  <c r="H33" i="7"/>
  <c r="I33" i="7" s="1"/>
  <c r="H18" i="7" l="1"/>
  <c r="I18" i="7" s="1"/>
  <c r="D19" i="7"/>
  <c r="H26" i="7"/>
  <c r="I9" i="7"/>
  <c r="L25" i="7"/>
  <c r="E36" i="7" l="1"/>
  <c r="H34" i="7"/>
  <c r="I34" i="7" s="1"/>
  <c r="H19" i="7"/>
  <c r="L24" i="7"/>
  <c r="K18" i="7"/>
  <c r="J18" i="7"/>
  <c r="D36" i="7"/>
  <c r="K9" i="7"/>
  <c r="J9" i="7"/>
  <c r="I19" i="7"/>
  <c r="I26" i="7"/>
  <c r="H35" i="7"/>
  <c r="I35" i="7" s="1"/>
  <c r="H24" i="6"/>
  <c r="D36" i="6"/>
  <c r="K19" i="7" l="1"/>
  <c r="J19" i="7"/>
  <c r="H36" i="7"/>
  <c r="I24" i="6"/>
  <c r="H36" i="6"/>
  <c r="L26" i="7"/>
  <c r="I36" i="7"/>
  <c r="L34" i="7"/>
  <c r="L24" i="6" l="1"/>
  <c r="L36" i="6" s="1"/>
  <c r="I36" i="6"/>
  <c r="L35" i="7"/>
  <c r="L33" i="7" l="1"/>
  <c r="L36" i="7" s="1"/>
  <c r="K36" i="7"/>
  <c r="L33" i="8" l="1"/>
  <c r="L31" i="8"/>
  <c r="L28" i="8" l="1"/>
  <c r="L35" i="8" l="1"/>
  <c r="L34" i="8"/>
  <c r="L32" i="8"/>
  <c r="L30" i="8"/>
  <c r="L29" i="8"/>
  <c r="L27" i="8" l="1"/>
  <c r="L26" i="8" l="1"/>
  <c r="L25" i="8" l="1"/>
  <c r="K36" i="8" l="1"/>
  <c r="L24" i="8"/>
  <c r="L36" i="8" s="1"/>
</calcChain>
</file>

<file path=xl/sharedStrings.xml><?xml version="1.0" encoding="utf-8"?>
<sst xmlns="http://schemas.openxmlformats.org/spreadsheetml/2006/main" count="212" uniqueCount="44">
  <si>
    <t>A</t>
  </si>
  <si>
    <t>B</t>
  </si>
  <si>
    <t>C</t>
  </si>
  <si>
    <t>E</t>
  </si>
  <si>
    <t>F</t>
  </si>
  <si>
    <t>Total</t>
  </si>
  <si>
    <t>I</t>
  </si>
  <si>
    <t>Sale</t>
  </si>
  <si>
    <t>Class A Commodity $</t>
  </si>
  <si>
    <t>Tier $</t>
  </si>
  <si>
    <t>TOU $</t>
  </si>
  <si>
    <t>Total Sales $</t>
  </si>
  <si>
    <t>IESO Line 1142 $</t>
  </si>
  <si>
    <t>GA Transfer $ (Including GA Losses $)</t>
  </si>
  <si>
    <t>Account 1588 Balance</t>
  </si>
  <si>
    <t>Purchase 
kWh</t>
  </si>
  <si>
    <t>Class A
kWh</t>
  </si>
  <si>
    <t>Tier
kWh</t>
  </si>
  <si>
    <t>TOU
kWh</t>
  </si>
  <si>
    <t>Total Sales
kWh</t>
  </si>
  <si>
    <t>Losses
kWh</t>
  </si>
  <si>
    <t>Allocated 
RPP Losses 
kWh</t>
  </si>
  <si>
    <t>Allocated 
Non-RPP 
Losses kWh</t>
  </si>
  <si>
    <t>D</t>
  </si>
  <si>
    <t>J</t>
  </si>
  <si>
    <t>G = B + C + D + E + F</t>
  </si>
  <si>
    <t>H = A + G</t>
  </si>
  <si>
    <t>I * (E+F)/(C+D+E+F)</t>
  </si>
  <si>
    <t>J (C+D)/(C+D+E+F)</t>
  </si>
  <si>
    <t>Sales</t>
  </si>
  <si>
    <t>Net Unadjusted Commodity $</t>
  </si>
  <si>
    <t>Effective Month</t>
  </si>
  <si>
    <t>Entegrus Powerlines Inc. - St. Thomas</t>
  </si>
  <si>
    <t>Analytical Review of Account 1588, Year Ending 2018</t>
  </si>
  <si>
    <t>Class B 
(1st Estimate) Commodity $</t>
  </si>
  <si>
    <t>Class B 
(Actual) Commodity $</t>
  </si>
  <si>
    <t>Class B
(Actual)
kWh</t>
  </si>
  <si>
    <t>Class B 
(1st Estimate)
kWh</t>
  </si>
  <si>
    <t>IESO 
CT 1142 
$</t>
  </si>
  <si>
    <t>Analytical Review of Account 1588, Year Ending 2017</t>
  </si>
  <si>
    <t>Analytical Review of Account 1588, Year Ending 2016</t>
  </si>
  <si>
    <t>GA Transfer $ (Inc'ing Non-RPP Losses)</t>
  </si>
  <si>
    <t>Analytical Review of Account 1588, Year Ending 2015</t>
  </si>
  <si>
    <t>K = H + I +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</si>
</sst>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&quot;$&quot;#,##0"/>
    <numFmt numFmtId="167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165" fontId="0" fillId="0" borderId="0" xfId="1" applyNumberFormat="1" applyFont="1"/>
    <xf numFmtId="167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left"/>
    </xf>
    <xf numFmtId="164" fontId="0" fillId="0" borderId="1" xfId="1" applyNumberFormat="1" applyFont="1" applyBorder="1"/>
    <xf numFmtId="16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4" fontId="2" fillId="0" borderId="7" xfId="1" applyNumberFormat="1" applyFont="1" applyFill="1" applyBorder="1"/>
    <xf numFmtId="166" fontId="0" fillId="0" borderId="1" xfId="1" applyNumberFormat="1" applyFont="1" applyBorder="1"/>
    <xf numFmtId="166" fontId="0" fillId="0" borderId="1" xfId="0" applyNumberFormat="1" applyBorder="1"/>
    <xf numFmtId="167" fontId="2" fillId="2" borderId="1" xfId="0" applyNumberFormat="1" applyFont="1" applyFill="1" applyBorder="1" applyAlignment="1">
      <alignment horizontal="left"/>
    </xf>
    <xf numFmtId="166" fontId="2" fillId="2" borderId="1" xfId="0" applyNumberFormat="1" applyFont="1" applyFill="1" applyBorder="1"/>
    <xf numFmtId="164" fontId="2" fillId="2" borderId="1" xfId="1" applyNumberFormat="1" applyFont="1" applyFill="1" applyBorder="1"/>
    <xf numFmtId="167" fontId="3" fillId="0" borderId="0" xfId="0" applyNumberFormat="1" applyFont="1" applyBorder="1" applyAlignment="1">
      <alignment horizontal="left"/>
    </xf>
    <xf numFmtId="0" fontId="6" fillId="0" borderId="0" xfId="0" applyFont="1" applyBorder="1"/>
    <xf numFmtId="167" fontId="3" fillId="0" borderId="8" xfId="0" applyNumberFormat="1" applyFont="1" applyBorder="1" applyAlignment="1">
      <alignment horizontal="left"/>
    </xf>
    <xf numFmtId="0" fontId="6" fillId="0" borderId="8" xfId="0" applyFont="1" applyBorder="1"/>
    <xf numFmtId="166" fontId="0" fillId="0" borderId="9" xfId="1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A2F99-668B-47B9-8396-7BF653DAF8E1}">
  <sheetPr>
    <pageSetUpPr fitToPage="1"/>
  </sheetPr>
  <dimension ref="A1:M51"/>
  <sheetViews>
    <sheetView showGridLines="0" tabSelected="1" zoomScaleNormal="100" workbookViewId="0"/>
  </sheetViews>
  <sheetFormatPr defaultRowHeight="15" x14ac:dyDescent="0.25"/>
  <cols>
    <col min="1" max="1" width="10.28515625" style="6" bestFit="1" customWidth="1"/>
    <col min="2" max="12" width="14.7109375" customWidth="1"/>
    <col min="13" max="13" width="10.28515625" bestFit="1" customWidth="1"/>
  </cols>
  <sheetData>
    <row r="1" spans="1:12" ht="15.75" x14ac:dyDescent="0.25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6.5" thickBot="1" x14ac:dyDescent="0.3">
      <c r="A2" s="22" t="s">
        <v>42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1:12" s="1" customFormat="1" x14ac:dyDescent="0.25">
      <c r="A4" s="26" t="s">
        <v>31</v>
      </c>
      <c r="B4" s="25" t="s">
        <v>15</v>
      </c>
      <c r="C4" s="27" t="s">
        <v>7</v>
      </c>
      <c r="D4" s="28"/>
      <c r="E4" s="28"/>
      <c r="F4" s="28"/>
      <c r="G4" s="28"/>
      <c r="H4" s="29"/>
      <c r="I4" s="30" t="s">
        <v>20</v>
      </c>
      <c r="J4" s="25" t="s">
        <v>21</v>
      </c>
      <c r="K4" s="25" t="s">
        <v>22</v>
      </c>
    </row>
    <row r="5" spans="1:12" s="1" customFormat="1" ht="45" x14ac:dyDescent="0.25">
      <c r="A5" s="26"/>
      <c r="B5" s="25"/>
      <c r="C5" s="7" t="s">
        <v>16</v>
      </c>
      <c r="D5" s="7" t="s">
        <v>37</v>
      </c>
      <c r="E5" s="7" t="s">
        <v>36</v>
      </c>
      <c r="F5" s="7" t="s">
        <v>17</v>
      </c>
      <c r="G5" s="7" t="s">
        <v>18</v>
      </c>
      <c r="H5" s="7" t="s">
        <v>19</v>
      </c>
      <c r="I5" s="31"/>
      <c r="J5" s="25"/>
      <c r="K5" s="25"/>
    </row>
    <row r="6" spans="1:12" s="13" customFormat="1" ht="11.25" x14ac:dyDescent="0.2">
      <c r="A6" s="10"/>
      <c r="B6" s="11" t="s">
        <v>0</v>
      </c>
      <c r="C6" s="11" t="s">
        <v>1</v>
      </c>
      <c r="D6" s="11" t="s">
        <v>2</v>
      </c>
      <c r="E6" s="11" t="s">
        <v>23</v>
      </c>
      <c r="F6" s="11" t="s">
        <v>3</v>
      </c>
      <c r="G6" s="11" t="s">
        <v>4</v>
      </c>
      <c r="H6" s="11" t="s">
        <v>25</v>
      </c>
      <c r="I6" s="12" t="s">
        <v>26</v>
      </c>
      <c r="J6" s="11" t="s">
        <v>27</v>
      </c>
      <c r="K6" s="11" t="s">
        <v>28</v>
      </c>
    </row>
    <row r="7" spans="1:12" x14ac:dyDescent="0.25">
      <c r="A7" s="8">
        <v>42005</v>
      </c>
      <c r="B7" s="9">
        <v>26092841</v>
      </c>
      <c r="C7" s="9">
        <v>0</v>
      </c>
      <c r="D7" s="9">
        <v>-12068015</v>
      </c>
      <c r="E7" s="9">
        <v>0</v>
      </c>
      <c r="F7" s="9">
        <v>-752220.95048220572</v>
      </c>
      <c r="G7" s="9">
        <v>-13560341.159201959</v>
      </c>
      <c r="H7" s="9">
        <f>SUM(C7:G7)</f>
        <v>-26380577.109684166</v>
      </c>
      <c r="I7" s="9">
        <f>SUM(H7,B7)</f>
        <v>-287736.10968416557</v>
      </c>
      <c r="J7" s="9">
        <f>I7*SUM(F7:G7)/SUM(D7:G7)</f>
        <v>-156108.82673001612</v>
      </c>
      <c r="K7" s="9">
        <f>I7*SUM(D7:E7)/SUM(D7:G7)</f>
        <v>-131627.28295414944</v>
      </c>
    </row>
    <row r="8" spans="1:12" x14ac:dyDescent="0.25">
      <c r="A8" s="8">
        <v>42036</v>
      </c>
      <c r="B8" s="9">
        <v>24346797</v>
      </c>
      <c r="C8" s="9">
        <v>0</v>
      </c>
      <c r="D8" s="9">
        <v>-10415570.730267869</v>
      </c>
      <c r="E8" s="9">
        <v>0</v>
      </c>
      <c r="F8" s="9">
        <v>-622960.55286918278</v>
      </c>
      <c r="G8" s="9">
        <v>-12591913.885399144</v>
      </c>
      <c r="H8" s="9">
        <f t="shared" ref="H8:H18" si="0">SUM(C8:G8)</f>
        <v>-23630445.168536194</v>
      </c>
      <c r="I8" s="9">
        <f t="shared" ref="I8:I18" si="1">SUM(H8,B8)</f>
        <v>716351.83146380633</v>
      </c>
      <c r="J8" s="9">
        <f t="shared" ref="J8:J18" si="2">I8*SUM(F8:G8)/SUM(D8:G8)</f>
        <v>400606.05878988456</v>
      </c>
      <c r="K8" s="9">
        <f t="shared" ref="K8:K18" si="3">I8*SUM(D8:E8)/SUM(D8:G8)</f>
        <v>315745.77267392183</v>
      </c>
    </row>
    <row r="9" spans="1:12" x14ac:dyDescent="0.25">
      <c r="A9" s="8">
        <v>42064</v>
      </c>
      <c r="B9" s="9">
        <v>24124945</v>
      </c>
      <c r="C9" s="9">
        <v>0</v>
      </c>
      <c r="D9" s="9">
        <v>-12262619.852386238</v>
      </c>
      <c r="E9" s="9">
        <v>0</v>
      </c>
      <c r="F9" s="9">
        <v>-623537.27633035462</v>
      </c>
      <c r="G9" s="9">
        <v>-12085625.525296465</v>
      </c>
      <c r="H9" s="9">
        <f t="shared" si="0"/>
        <v>-24971782.654013056</v>
      </c>
      <c r="I9" s="9">
        <f t="shared" si="1"/>
        <v>-846837.65401305631</v>
      </c>
      <c r="J9" s="9">
        <f t="shared" si="2"/>
        <v>-430990.36062089342</v>
      </c>
      <c r="K9" s="9">
        <f t="shared" si="3"/>
        <v>-415847.29339216294</v>
      </c>
    </row>
    <row r="10" spans="1:12" x14ac:dyDescent="0.25">
      <c r="A10" s="8">
        <v>42095</v>
      </c>
      <c r="B10" s="9">
        <v>21092028</v>
      </c>
      <c r="C10" s="9">
        <v>0</v>
      </c>
      <c r="D10" s="9">
        <v>-10460445.381804625</v>
      </c>
      <c r="E10" s="9">
        <v>0</v>
      </c>
      <c r="F10" s="9">
        <v>-518254.22031825699</v>
      </c>
      <c r="G10" s="9">
        <v>-10164087.43010244</v>
      </c>
      <c r="H10" s="9">
        <f t="shared" si="0"/>
        <v>-21142787.032225322</v>
      </c>
      <c r="I10" s="9">
        <f t="shared" si="1"/>
        <v>-50759.032225321978</v>
      </c>
      <c r="J10" s="9">
        <f t="shared" si="2"/>
        <v>-25645.877397769589</v>
      </c>
      <c r="K10" s="9">
        <f t="shared" si="3"/>
        <v>-25113.154827552389</v>
      </c>
    </row>
    <row r="11" spans="1:12" x14ac:dyDescent="0.25">
      <c r="A11" s="8">
        <v>42125</v>
      </c>
      <c r="B11" s="9">
        <v>21550682</v>
      </c>
      <c r="C11" s="9">
        <v>0</v>
      </c>
      <c r="D11" s="9">
        <v>-11117182.271028051</v>
      </c>
      <c r="E11" s="9">
        <v>0</v>
      </c>
      <c r="F11" s="9">
        <v>-499857.95111095585</v>
      </c>
      <c r="G11" s="9">
        <v>-10296534.150349583</v>
      </c>
      <c r="H11" s="9">
        <f t="shared" si="0"/>
        <v>-21913574.372488588</v>
      </c>
      <c r="I11" s="9">
        <f t="shared" si="1"/>
        <v>-362892.37248858809</v>
      </c>
      <c r="J11" s="9">
        <f t="shared" si="2"/>
        <v>-178790.01743023877</v>
      </c>
      <c r="K11" s="9">
        <f t="shared" si="3"/>
        <v>-184102.35505834938</v>
      </c>
    </row>
    <row r="12" spans="1:12" x14ac:dyDescent="0.25">
      <c r="A12" s="8">
        <v>42156</v>
      </c>
      <c r="B12" s="9">
        <v>22539790</v>
      </c>
      <c r="C12" s="9">
        <v>0</v>
      </c>
      <c r="D12" s="9">
        <v>-10708232.986562632</v>
      </c>
      <c r="E12" s="9">
        <v>0</v>
      </c>
      <c r="F12" s="9">
        <v>-517784.93782674847</v>
      </c>
      <c r="G12" s="9">
        <v>-10941026.883306868</v>
      </c>
      <c r="H12" s="9">
        <f t="shared" si="0"/>
        <v>-22167044.807696249</v>
      </c>
      <c r="I12" s="9">
        <f t="shared" si="1"/>
        <v>372745.19230375066</v>
      </c>
      <c r="J12" s="9">
        <f t="shared" si="2"/>
        <v>192683.19493620563</v>
      </c>
      <c r="K12" s="9">
        <f t="shared" si="3"/>
        <v>180061.99736754503</v>
      </c>
    </row>
    <row r="13" spans="1:12" x14ac:dyDescent="0.25">
      <c r="A13" s="8">
        <v>42186</v>
      </c>
      <c r="B13" s="9">
        <v>25698256</v>
      </c>
      <c r="C13" s="9">
        <v>0</v>
      </c>
      <c r="D13" s="9">
        <v>-11559342.034203419</v>
      </c>
      <c r="E13" s="9">
        <v>0</v>
      </c>
      <c r="F13" s="9">
        <v>-672052.13482158538</v>
      </c>
      <c r="G13" s="9">
        <v>-13535322.430662544</v>
      </c>
      <c r="H13" s="9">
        <f t="shared" si="0"/>
        <v>-25766716.599687546</v>
      </c>
      <c r="I13" s="9">
        <f t="shared" si="1"/>
        <v>-68460.599687546492</v>
      </c>
      <c r="J13" s="9">
        <f t="shared" si="2"/>
        <v>-37748.130576731426</v>
      </c>
      <c r="K13" s="9">
        <f t="shared" si="3"/>
        <v>-30712.469110815069</v>
      </c>
    </row>
    <row r="14" spans="1:12" x14ac:dyDescent="0.25">
      <c r="A14" s="8">
        <v>42217</v>
      </c>
      <c r="B14" s="9">
        <v>24869957</v>
      </c>
      <c r="C14" s="9">
        <v>0</v>
      </c>
      <c r="D14" s="9">
        <v>-11749725.707552519</v>
      </c>
      <c r="E14" s="9">
        <v>0</v>
      </c>
      <c r="F14" s="9">
        <v>-668037.22385423444</v>
      </c>
      <c r="G14" s="9">
        <v>-12821427.833589468</v>
      </c>
      <c r="H14" s="9">
        <f t="shared" si="0"/>
        <v>-25239190.764996223</v>
      </c>
      <c r="I14" s="9">
        <f t="shared" si="1"/>
        <v>-369233.76499622315</v>
      </c>
      <c r="J14" s="9">
        <f t="shared" si="2"/>
        <v>-197342.5383294248</v>
      </c>
      <c r="K14" s="9">
        <f t="shared" si="3"/>
        <v>-171891.22666679829</v>
      </c>
    </row>
    <row r="15" spans="1:12" x14ac:dyDescent="0.25">
      <c r="A15" s="8">
        <v>42248</v>
      </c>
      <c r="B15" s="9">
        <v>23976461</v>
      </c>
      <c r="C15" s="9">
        <v>0</v>
      </c>
      <c r="D15" s="9">
        <v>-11260977.025392987</v>
      </c>
      <c r="E15" s="9">
        <v>0</v>
      </c>
      <c r="F15" s="9">
        <v>-631534.79251690849</v>
      </c>
      <c r="G15" s="9">
        <v>-11879349.134383321</v>
      </c>
      <c r="H15" s="9">
        <f t="shared" si="0"/>
        <v>-23771860.952293217</v>
      </c>
      <c r="I15" s="9">
        <f t="shared" si="1"/>
        <v>204600.04770678282</v>
      </c>
      <c r="J15" s="9">
        <f t="shared" si="2"/>
        <v>107678.88359412931</v>
      </c>
      <c r="K15" s="9">
        <f t="shared" si="3"/>
        <v>96921.164112653481</v>
      </c>
    </row>
    <row r="16" spans="1:12" x14ac:dyDescent="0.25">
      <c r="A16" s="8">
        <v>42278</v>
      </c>
      <c r="B16" s="9">
        <v>21392102</v>
      </c>
      <c r="C16" s="9">
        <v>0</v>
      </c>
      <c r="D16" s="9">
        <v>-11059099.670381416</v>
      </c>
      <c r="E16" s="9">
        <v>0</v>
      </c>
      <c r="F16" s="9">
        <v>-563679.95986956754</v>
      </c>
      <c r="G16" s="9">
        <v>-10103817.567708215</v>
      </c>
      <c r="H16" s="9">
        <f t="shared" si="0"/>
        <v>-21726597.1979592</v>
      </c>
      <c r="I16" s="9">
        <f t="shared" si="1"/>
        <v>-334495.19795919955</v>
      </c>
      <c r="J16" s="9">
        <f t="shared" si="2"/>
        <v>-164233.1132070497</v>
      </c>
      <c r="K16" s="9">
        <f t="shared" si="3"/>
        <v>-170262.08475214982</v>
      </c>
    </row>
    <row r="17" spans="1:13" x14ac:dyDescent="0.25">
      <c r="A17" s="8">
        <v>42309</v>
      </c>
      <c r="B17" s="9">
        <v>21665751</v>
      </c>
      <c r="C17" s="9">
        <v>0</v>
      </c>
      <c r="D17" s="9">
        <v>-10633566.050111502</v>
      </c>
      <c r="E17" s="9">
        <v>0</v>
      </c>
      <c r="F17" s="9">
        <v>-397258.35222946166</v>
      </c>
      <c r="G17" s="9">
        <v>-10450586.239094514</v>
      </c>
      <c r="H17" s="9">
        <f t="shared" si="0"/>
        <v>-21481410.641435478</v>
      </c>
      <c r="I17" s="9">
        <f t="shared" si="1"/>
        <v>184340.35856452212</v>
      </c>
      <c r="J17" s="9">
        <f t="shared" si="2"/>
        <v>93089.583128198399</v>
      </c>
      <c r="K17" s="9">
        <f t="shared" si="3"/>
        <v>91250.775436323718</v>
      </c>
    </row>
    <row r="18" spans="1:13" x14ac:dyDescent="0.25">
      <c r="A18" s="8">
        <v>42339</v>
      </c>
      <c r="B18" s="9">
        <v>23059491</v>
      </c>
      <c r="C18" s="9">
        <v>0</v>
      </c>
      <c r="D18" s="9">
        <v>-10793668.368522072</v>
      </c>
      <c r="E18" s="9">
        <v>0</v>
      </c>
      <c r="F18" s="9">
        <v>-416544.64777053834</v>
      </c>
      <c r="G18" s="9">
        <v>-11885040.760905486</v>
      </c>
      <c r="H18" s="9">
        <f t="shared" si="0"/>
        <v>-23095253.777198099</v>
      </c>
      <c r="I18" s="9">
        <f t="shared" si="1"/>
        <v>-35762.7771980986</v>
      </c>
      <c r="J18" s="9">
        <f t="shared" si="2"/>
        <v>-19048.886078412015</v>
      </c>
      <c r="K18" s="9">
        <f t="shared" si="3"/>
        <v>-16713.891119686581</v>
      </c>
    </row>
    <row r="19" spans="1:13" x14ac:dyDescent="0.25">
      <c r="A19" s="17" t="s">
        <v>5</v>
      </c>
      <c r="B19" s="19">
        <f>SUM(B7:B18)</f>
        <v>280409101</v>
      </c>
      <c r="C19" s="19">
        <f t="shared" ref="C19:K19" si="4">SUM(C7:C18)</f>
        <v>0</v>
      </c>
      <c r="D19" s="19">
        <f t="shared" si="4"/>
        <v>-134088445.07821332</v>
      </c>
      <c r="E19" s="19">
        <f t="shared" si="4"/>
        <v>0</v>
      </c>
      <c r="F19" s="19">
        <f t="shared" si="4"/>
        <v>-6883723</v>
      </c>
      <c r="G19" s="19">
        <f t="shared" si="4"/>
        <v>-140315072.99999997</v>
      </c>
      <c r="H19" s="19">
        <f t="shared" si="4"/>
        <v>-281287241.07821333</v>
      </c>
      <c r="I19" s="19">
        <f t="shared" si="4"/>
        <v>-878140.07821333781</v>
      </c>
      <c r="J19" s="19">
        <f t="shared" si="4"/>
        <v>-415850.029922118</v>
      </c>
      <c r="K19" s="19">
        <f t="shared" si="4"/>
        <v>-462290.04829121992</v>
      </c>
      <c r="M19" s="14"/>
    </row>
    <row r="20" spans="1:13" x14ac:dyDescent="0.25">
      <c r="B20" s="2"/>
      <c r="C20" s="2"/>
      <c r="D20" s="2"/>
      <c r="E20" s="2"/>
      <c r="F20" s="2"/>
      <c r="G20" s="2"/>
      <c r="H20" s="2"/>
      <c r="I20" s="2"/>
      <c r="J20" s="2"/>
      <c r="K20" s="4"/>
    </row>
    <row r="21" spans="1:13" s="1" customFormat="1" x14ac:dyDescent="0.25">
      <c r="A21" s="26" t="s">
        <v>31</v>
      </c>
      <c r="B21" s="25" t="s">
        <v>15</v>
      </c>
      <c r="C21" s="25" t="s">
        <v>29</v>
      </c>
      <c r="D21" s="25"/>
      <c r="E21" s="25"/>
      <c r="F21" s="25"/>
      <c r="G21" s="25"/>
      <c r="H21" s="7"/>
      <c r="I21" s="25" t="s">
        <v>30</v>
      </c>
      <c r="J21" s="25" t="s">
        <v>38</v>
      </c>
      <c r="K21" s="25" t="s">
        <v>41</v>
      </c>
      <c r="L21" s="25" t="s">
        <v>14</v>
      </c>
    </row>
    <row r="22" spans="1:13" s="1" customFormat="1" ht="45" x14ac:dyDescent="0.25">
      <c r="A22" s="26"/>
      <c r="B22" s="25"/>
      <c r="C22" s="7" t="s">
        <v>8</v>
      </c>
      <c r="D22" s="7" t="s">
        <v>34</v>
      </c>
      <c r="E22" s="7" t="s">
        <v>35</v>
      </c>
      <c r="F22" s="7" t="s">
        <v>9</v>
      </c>
      <c r="G22" s="7" t="s">
        <v>10</v>
      </c>
      <c r="H22" s="7" t="s">
        <v>11</v>
      </c>
      <c r="I22" s="25"/>
      <c r="J22" s="25" t="s">
        <v>12</v>
      </c>
      <c r="K22" s="25" t="s">
        <v>13</v>
      </c>
      <c r="L22" s="25" t="s">
        <v>14</v>
      </c>
    </row>
    <row r="23" spans="1:13" s="13" customFormat="1" ht="11.25" x14ac:dyDescent="0.2">
      <c r="A23" s="10"/>
      <c r="B23" s="11" t="s">
        <v>0</v>
      </c>
      <c r="C23" s="11" t="s">
        <v>1</v>
      </c>
      <c r="D23" s="11" t="s">
        <v>2</v>
      </c>
      <c r="E23" s="11" t="s">
        <v>23</v>
      </c>
      <c r="F23" s="11" t="s">
        <v>3</v>
      </c>
      <c r="G23" s="11" t="s">
        <v>4</v>
      </c>
      <c r="H23" s="11" t="s">
        <v>25</v>
      </c>
      <c r="I23" s="12" t="s">
        <v>26</v>
      </c>
      <c r="J23" s="11" t="s">
        <v>6</v>
      </c>
      <c r="K23" s="11" t="s">
        <v>24</v>
      </c>
      <c r="L23" s="11" t="s">
        <v>43</v>
      </c>
    </row>
    <row r="24" spans="1:13" x14ac:dyDescent="0.25">
      <c r="A24" s="8">
        <f t="shared" ref="A24:A35" si="5">A7</f>
        <v>42005</v>
      </c>
      <c r="B24" s="15">
        <v>773747.42999999993</v>
      </c>
      <c r="C24" s="15">
        <v>0</v>
      </c>
      <c r="D24" s="15">
        <v>-361754.31973230914</v>
      </c>
      <c r="E24" s="15">
        <v>0</v>
      </c>
      <c r="F24" s="15">
        <v>-71666.100167997603</v>
      </c>
      <c r="G24" s="15">
        <v>-1287170.5215528328</v>
      </c>
      <c r="H24" s="15">
        <f>SUM(C24:G24)</f>
        <v>-1720590.9414531395</v>
      </c>
      <c r="I24" s="16">
        <f t="shared" ref="I24:I35" si="6">SUM(H24,B24)</f>
        <v>-946843.5114531396</v>
      </c>
      <c r="J24" s="16">
        <v>212419.22715700249</v>
      </c>
      <c r="K24" s="16">
        <v>715690.63454318896</v>
      </c>
      <c r="L24" s="16">
        <f>SUM(I24:K24)</f>
        <v>-18733.649752948084</v>
      </c>
    </row>
    <row r="25" spans="1:13" x14ac:dyDescent="0.25">
      <c r="A25" s="8">
        <f t="shared" si="5"/>
        <v>42036</v>
      </c>
      <c r="B25" s="15">
        <v>1260576.45</v>
      </c>
      <c r="C25" s="15">
        <v>0</v>
      </c>
      <c r="D25" s="15">
        <v>-489278.30563020223</v>
      </c>
      <c r="E25" s="15">
        <v>0</v>
      </c>
      <c r="F25" s="15">
        <v>-58560.454483910013</v>
      </c>
      <c r="G25" s="15">
        <v>-1191588.5429029604</v>
      </c>
      <c r="H25" s="15">
        <f t="shared" ref="H25:H35" si="7">SUM(C25:G25)</f>
        <v>-1739427.3030170728</v>
      </c>
      <c r="I25" s="16">
        <f t="shared" si="6"/>
        <v>-478850.85301707289</v>
      </c>
      <c r="J25" s="16">
        <v>37861.396767999679</v>
      </c>
      <c r="K25" s="16">
        <v>538089.61877573922</v>
      </c>
      <c r="L25" s="16">
        <f t="shared" ref="L25:L35" si="8">SUM(I25:K25)</f>
        <v>97100.162526666012</v>
      </c>
    </row>
    <row r="26" spans="1:13" x14ac:dyDescent="0.25">
      <c r="A26" s="8">
        <f t="shared" si="5"/>
        <v>42064</v>
      </c>
      <c r="B26" s="15">
        <v>619761.74</v>
      </c>
      <c r="C26" s="15">
        <v>0</v>
      </c>
      <c r="D26" s="15">
        <v>-350952.89490516426</v>
      </c>
      <c r="E26" s="15">
        <v>0</v>
      </c>
      <c r="F26" s="15">
        <v>-59606.333829990646</v>
      </c>
      <c r="G26" s="15">
        <v>-1152082.8818236145</v>
      </c>
      <c r="H26" s="15">
        <f t="shared" si="7"/>
        <v>-1562642.1105587694</v>
      </c>
      <c r="I26" s="16">
        <f t="shared" si="6"/>
        <v>-942880.37055876944</v>
      </c>
      <c r="J26" s="16">
        <v>81814.141382000627</v>
      </c>
      <c r="K26" s="16">
        <v>767225.1945748704</v>
      </c>
      <c r="L26" s="16">
        <f t="shared" si="8"/>
        <v>-93841.034601898398</v>
      </c>
    </row>
    <row r="27" spans="1:13" x14ac:dyDescent="0.25">
      <c r="A27" s="8">
        <f t="shared" si="5"/>
        <v>42095</v>
      </c>
      <c r="B27" s="15">
        <v>352270.50999999995</v>
      </c>
      <c r="C27" s="15">
        <v>0</v>
      </c>
      <c r="D27" s="15">
        <v>-191078.51303132408</v>
      </c>
      <c r="E27" s="15">
        <v>0</v>
      </c>
      <c r="F27" s="15">
        <v>-49109.095518101734</v>
      </c>
      <c r="G27" s="15">
        <v>-969772.59472059319</v>
      </c>
      <c r="H27" s="15">
        <f t="shared" si="7"/>
        <v>-1209960.203270019</v>
      </c>
      <c r="I27" s="16">
        <f t="shared" si="6"/>
        <v>-857689.69327001902</v>
      </c>
      <c r="J27" s="16">
        <v>-178543.32808000018</v>
      </c>
      <c r="K27" s="16">
        <v>1009544.5384249242</v>
      </c>
      <c r="L27" s="16">
        <f t="shared" si="8"/>
        <v>-26688.482925094897</v>
      </c>
    </row>
    <row r="28" spans="1:13" x14ac:dyDescent="0.25">
      <c r="A28" s="8">
        <f t="shared" si="5"/>
        <v>42125</v>
      </c>
      <c r="B28" s="15">
        <v>341787</v>
      </c>
      <c r="C28" s="15">
        <v>0</v>
      </c>
      <c r="D28" s="15">
        <v>-170306.02981210646</v>
      </c>
      <c r="E28" s="15">
        <v>0</v>
      </c>
      <c r="F28" s="15">
        <v>-51327.780744047821</v>
      </c>
      <c r="G28" s="15">
        <v>-1037396.9807327399</v>
      </c>
      <c r="H28" s="15">
        <f t="shared" si="7"/>
        <v>-1259030.7912888941</v>
      </c>
      <c r="I28" s="16">
        <f t="shared" si="6"/>
        <v>-917243.79128889414</v>
      </c>
      <c r="J28" s="16">
        <v>-129739.2043769992</v>
      </c>
      <c r="K28" s="16">
        <v>1026079.1578645848</v>
      </c>
      <c r="L28" s="16">
        <f t="shared" si="8"/>
        <v>-20903.837801308488</v>
      </c>
    </row>
    <row r="29" spans="1:13" x14ac:dyDescent="0.25">
      <c r="A29" s="8">
        <f t="shared" si="5"/>
        <v>42156</v>
      </c>
      <c r="B29" s="15">
        <v>355523.74</v>
      </c>
      <c r="C29" s="15">
        <v>0</v>
      </c>
      <c r="D29" s="15">
        <v>-150554.31662825646</v>
      </c>
      <c r="E29" s="15">
        <v>0</v>
      </c>
      <c r="F29" s="15">
        <v>-53244.865520653104</v>
      </c>
      <c r="G29" s="15">
        <v>-1144275.9224090814</v>
      </c>
      <c r="H29" s="15">
        <f t="shared" si="7"/>
        <v>-1348075.104557991</v>
      </c>
      <c r="I29" s="16">
        <f t="shared" si="6"/>
        <v>-992551.36455799104</v>
      </c>
      <c r="J29" s="16">
        <v>-80351.376033999317</v>
      </c>
      <c r="K29" s="16">
        <v>1111217.6633669301</v>
      </c>
      <c r="L29" s="16">
        <f t="shared" si="8"/>
        <v>38314.922774939798</v>
      </c>
    </row>
    <row r="30" spans="1:13" x14ac:dyDescent="0.25">
      <c r="A30" s="8">
        <f t="shared" si="5"/>
        <v>42186</v>
      </c>
      <c r="B30" s="15">
        <v>589271.33000000007</v>
      </c>
      <c r="C30" s="15">
        <v>0</v>
      </c>
      <c r="D30" s="15">
        <v>-253033.30470976597</v>
      </c>
      <c r="E30" s="15">
        <v>0</v>
      </c>
      <c r="F30" s="15">
        <v>-68406.572697020558</v>
      </c>
      <c r="G30" s="15">
        <v>-1408903.9434708571</v>
      </c>
      <c r="H30" s="15">
        <f t="shared" si="7"/>
        <v>-1730343.8208776438</v>
      </c>
      <c r="I30" s="16">
        <f t="shared" si="6"/>
        <v>-1141072.4908776437</v>
      </c>
      <c r="J30" s="16">
        <v>23876.268507998349</v>
      </c>
      <c r="K30" s="16">
        <v>1116677.2540788085</v>
      </c>
      <c r="L30" s="16">
        <f t="shared" si="8"/>
        <v>-518.96829083678313</v>
      </c>
    </row>
    <row r="31" spans="1:13" x14ac:dyDescent="0.25">
      <c r="A31" s="8">
        <f t="shared" si="5"/>
        <v>42217</v>
      </c>
      <c r="B31" s="15">
        <v>598751.6399999999</v>
      </c>
      <c r="C31" s="15">
        <v>0</v>
      </c>
      <c r="D31" s="15">
        <v>-298879.58780950709</v>
      </c>
      <c r="E31" s="15">
        <v>0</v>
      </c>
      <c r="F31" s="15">
        <v>-68037.154451972077</v>
      </c>
      <c r="G31" s="15">
        <v>-1305379.0971077071</v>
      </c>
      <c r="H31" s="15">
        <f t="shared" si="7"/>
        <v>-1672295.8393691862</v>
      </c>
      <c r="I31" s="16">
        <f t="shared" si="6"/>
        <v>-1073544.1993691863</v>
      </c>
      <c r="J31" s="16">
        <v>-40915.022252999086</v>
      </c>
      <c r="K31" s="16">
        <v>1064220.0999393284</v>
      </c>
      <c r="L31" s="16">
        <f t="shared" si="8"/>
        <v>-50239.12168285693</v>
      </c>
    </row>
    <row r="32" spans="1:13" x14ac:dyDescent="0.25">
      <c r="A32" s="8">
        <f t="shared" si="5"/>
        <v>42248</v>
      </c>
      <c r="B32" s="15">
        <v>783274.77999999991</v>
      </c>
      <c r="C32" s="15">
        <v>0</v>
      </c>
      <c r="D32" s="15">
        <v>-341113.23892051133</v>
      </c>
      <c r="E32" s="15">
        <v>0</v>
      </c>
      <c r="F32" s="15">
        <v>-64336.658599035785</v>
      </c>
      <c r="G32" s="15">
        <v>-1235223.0797934351</v>
      </c>
      <c r="H32" s="15">
        <f t="shared" si="7"/>
        <v>-1640672.9773129821</v>
      </c>
      <c r="I32" s="16">
        <f t="shared" si="6"/>
        <v>-857398.19731298217</v>
      </c>
      <c r="J32" s="16">
        <v>31878.918940001015</v>
      </c>
      <c r="K32" s="16">
        <v>845353.03645534255</v>
      </c>
      <c r="L32" s="16">
        <f t="shared" si="8"/>
        <v>19833.758082361426</v>
      </c>
    </row>
    <row r="33" spans="1:12" x14ac:dyDescent="0.25">
      <c r="A33" s="8">
        <f t="shared" si="5"/>
        <v>42278</v>
      </c>
      <c r="B33" s="15">
        <v>541205.6</v>
      </c>
      <c r="C33" s="15">
        <v>0</v>
      </c>
      <c r="D33" s="15">
        <v>-263993.17855555145</v>
      </c>
      <c r="E33" s="15">
        <v>0</v>
      </c>
      <c r="F33" s="15">
        <v>-57324.001987270647</v>
      </c>
      <c r="G33" s="15">
        <v>-1024789.1374861801</v>
      </c>
      <c r="H33" s="15">
        <f t="shared" si="7"/>
        <v>-1346106.3180290023</v>
      </c>
      <c r="I33" s="16">
        <f t="shared" si="6"/>
        <v>-804900.71802900231</v>
      </c>
      <c r="J33" s="16">
        <v>8619.9737280015761</v>
      </c>
      <c r="K33" s="16">
        <v>791928.85427077801</v>
      </c>
      <c r="L33" s="16">
        <f t="shared" si="8"/>
        <v>-4351.8900302227121</v>
      </c>
    </row>
    <row r="34" spans="1:12" x14ac:dyDescent="0.25">
      <c r="A34" s="8">
        <f t="shared" si="5"/>
        <v>42309</v>
      </c>
      <c r="B34" s="15">
        <v>228752.24</v>
      </c>
      <c r="C34" s="15">
        <v>0</v>
      </c>
      <c r="D34" s="15">
        <v>-129807.1145551701</v>
      </c>
      <c r="E34" s="15">
        <v>0</v>
      </c>
      <c r="F34" s="15">
        <v>-44984.754698329802</v>
      </c>
      <c r="G34" s="15">
        <v>-1130789.692654897</v>
      </c>
      <c r="H34" s="15">
        <f t="shared" si="7"/>
        <v>-1305581.5619083969</v>
      </c>
      <c r="I34" s="16">
        <f t="shared" si="6"/>
        <v>-1076829.3219083969</v>
      </c>
      <c r="J34" s="16">
        <v>-176665.89416799761</v>
      </c>
      <c r="K34" s="16">
        <v>1246856.8944270534</v>
      </c>
      <c r="L34" s="16">
        <f t="shared" si="8"/>
        <v>-6638.3216493411455</v>
      </c>
    </row>
    <row r="35" spans="1:12" x14ac:dyDescent="0.25">
      <c r="A35" s="8">
        <f t="shared" si="5"/>
        <v>42339</v>
      </c>
      <c r="B35" s="15">
        <v>256368.5</v>
      </c>
      <c r="C35" s="15">
        <v>0</v>
      </c>
      <c r="D35" s="15">
        <v>-115864.04161052121</v>
      </c>
      <c r="E35" s="15">
        <v>0</v>
      </c>
      <c r="F35" s="15">
        <v>-47143.300301670199</v>
      </c>
      <c r="G35" s="15">
        <v>-1278450.6683451</v>
      </c>
      <c r="H35" s="15">
        <f t="shared" si="7"/>
        <v>-1441458.0102572914</v>
      </c>
      <c r="I35" s="16">
        <f t="shared" si="6"/>
        <v>-1185089.5102572914</v>
      </c>
      <c r="J35" s="16">
        <v>20692.420815694299</v>
      </c>
      <c r="K35" s="16">
        <v>1168623.8456741904</v>
      </c>
      <c r="L35" s="16">
        <f t="shared" si="8"/>
        <v>4226.7562325934414</v>
      </c>
    </row>
    <row r="36" spans="1:12" x14ac:dyDescent="0.25">
      <c r="A36" s="17" t="s">
        <v>5</v>
      </c>
      <c r="B36" s="18">
        <f>SUM(B24:B35)</f>
        <v>6701290.96</v>
      </c>
      <c r="C36" s="18">
        <f t="shared" ref="C36:H36" si="9">SUM(C24:C35)</f>
        <v>0</v>
      </c>
      <c r="D36" s="18">
        <f t="shared" si="9"/>
        <v>-3116614.8459003903</v>
      </c>
      <c r="E36" s="18">
        <f t="shared" si="9"/>
        <v>0</v>
      </c>
      <c r="F36" s="18">
        <f t="shared" si="9"/>
        <v>-693747.07300000009</v>
      </c>
      <c r="G36" s="18">
        <f t="shared" si="9"/>
        <v>-14165823.062999997</v>
      </c>
      <c r="H36" s="18">
        <f t="shared" si="9"/>
        <v>-17976184.98190039</v>
      </c>
      <c r="I36" s="18">
        <f>SUM(I24:I35)</f>
        <v>-11274894.021900389</v>
      </c>
      <c r="J36" s="18">
        <f t="shared" ref="J36:K36" si="10">SUM(J24:J35)</f>
        <v>-189052.47761329735</v>
      </c>
      <c r="K36" s="18">
        <f t="shared" si="10"/>
        <v>11401506.792395741</v>
      </c>
      <c r="L36" s="18">
        <f>SUM(L24:L35)</f>
        <v>-62439.70711794676</v>
      </c>
    </row>
    <row r="37" spans="1:12" x14ac:dyDescent="0.25">
      <c r="F37" s="24"/>
      <c r="G37" s="24"/>
    </row>
    <row r="38" spans="1:12" x14ac:dyDescent="0.25">
      <c r="D38" s="3"/>
      <c r="F38" s="3"/>
      <c r="G38" s="3"/>
    </row>
    <row r="39" spans="1:12" x14ac:dyDescent="0.25">
      <c r="F39" s="5"/>
      <c r="J39" s="3"/>
      <c r="K39" s="4"/>
    </row>
    <row r="40" spans="1:12" x14ac:dyDescent="0.25">
      <c r="F40" s="5"/>
      <c r="J40" s="3"/>
      <c r="K40" s="4"/>
    </row>
    <row r="41" spans="1:12" x14ac:dyDescent="0.25">
      <c r="F41" s="5"/>
      <c r="J41" s="3"/>
      <c r="K41" s="4"/>
      <c r="L41" s="3"/>
    </row>
    <row r="42" spans="1:12" x14ac:dyDescent="0.25">
      <c r="F42" s="5"/>
      <c r="J42" s="3"/>
      <c r="K42" s="4"/>
    </row>
    <row r="43" spans="1:12" x14ac:dyDescent="0.25">
      <c r="F43" s="5"/>
      <c r="J43" s="3"/>
      <c r="K43" s="4"/>
    </row>
    <row r="44" spans="1:12" x14ac:dyDescent="0.25">
      <c r="F44" s="5"/>
      <c r="J44" s="3"/>
      <c r="K44" s="4"/>
    </row>
    <row r="45" spans="1:12" x14ac:dyDescent="0.25">
      <c r="F45" s="5"/>
      <c r="J45" s="3"/>
      <c r="K45" s="4"/>
    </row>
    <row r="46" spans="1:12" x14ac:dyDescent="0.25">
      <c r="F46" s="5"/>
      <c r="J46" s="3"/>
      <c r="K46" s="4"/>
    </row>
    <row r="47" spans="1:12" x14ac:dyDescent="0.25">
      <c r="F47" s="5"/>
      <c r="J47" s="3"/>
      <c r="K47" s="4"/>
    </row>
    <row r="48" spans="1:12" x14ac:dyDescent="0.25">
      <c r="F48" s="5"/>
      <c r="J48" s="3"/>
      <c r="K48" s="4"/>
    </row>
    <row r="49" spans="6:11" x14ac:dyDescent="0.25">
      <c r="F49" s="5"/>
      <c r="J49" s="3"/>
      <c r="K49" s="4"/>
    </row>
    <row r="50" spans="6:11" x14ac:dyDescent="0.25">
      <c r="F50" s="5"/>
      <c r="J50" s="3"/>
      <c r="K50" s="4"/>
    </row>
    <row r="51" spans="6:11" x14ac:dyDescent="0.25">
      <c r="F51" s="5"/>
      <c r="J51" s="3"/>
      <c r="K51" s="4"/>
    </row>
  </sheetData>
  <mergeCells count="13">
    <mergeCell ref="K4:K5"/>
    <mergeCell ref="A4:A5"/>
    <mergeCell ref="B4:B5"/>
    <mergeCell ref="C4:H4"/>
    <mergeCell ref="I4:I5"/>
    <mergeCell ref="J4:J5"/>
    <mergeCell ref="L21:L22"/>
    <mergeCell ref="A21:A22"/>
    <mergeCell ref="B21:B22"/>
    <mergeCell ref="C21:G21"/>
    <mergeCell ref="I21:I22"/>
    <mergeCell ref="J21:J22"/>
    <mergeCell ref="K21:K22"/>
  </mergeCells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B78F-285B-4F4A-915C-25EE98632228}">
  <sheetPr>
    <pageSetUpPr fitToPage="1"/>
  </sheetPr>
  <dimension ref="A1:M51"/>
  <sheetViews>
    <sheetView zoomScale="120" zoomScaleNormal="120" workbookViewId="0"/>
  </sheetViews>
  <sheetFormatPr defaultRowHeight="15" x14ac:dyDescent="0.25"/>
  <cols>
    <col min="1" max="1" width="10.28515625" style="6" bestFit="1" customWidth="1"/>
    <col min="2" max="12" width="14.7109375" customWidth="1"/>
    <col min="13" max="13" width="10.28515625" bestFit="1" customWidth="1"/>
  </cols>
  <sheetData>
    <row r="1" spans="1:12" ht="15.75" x14ac:dyDescent="0.25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6.5" thickBot="1" x14ac:dyDescent="0.3">
      <c r="A2" s="22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1:12" s="1" customFormat="1" x14ac:dyDescent="0.25">
      <c r="A4" s="26" t="s">
        <v>31</v>
      </c>
      <c r="B4" s="25" t="s">
        <v>15</v>
      </c>
      <c r="C4" s="27" t="s">
        <v>7</v>
      </c>
      <c r="D4" s="28"/>
      <c r="E4" s="28"/>
      <c r="F4" s="28"/>
      <c r="G4" s="28"/>
      <c r="H4" s="29"/>
      <c r="I4" s="30" t="s">
        <v>20</v>
      </c>
      <c r="J4" s="25" t="s">
        <v>21</v>
      </c>
      <c r="K4" s="25" t="s">
        <v>22</v>
      </c>
    </row>
    <row r="5" spans="1:12" s="1" customFormat="1" ht="45" x14ac:dyDescent="0.25">
      <c r="A5" s="26"/>
      <c r="B5" s="25"/>
      <c r="C5" s="7" t="s">
        <v>16</v>
      </c>
      <c r="D5" s="7" t="s">
        <v>37</v>
      </c>
      <c r="E5" s="7" t="s">
        <v>36</v>
      </c>
      <c r="F5" s="7" t="s">
        <v>17</v>
      </c>
      <c r="G5" s="7" t="s">
        <v>18</v>
      </c>
      <c r="H5" s="7" t="s">
        <v>19</v>
      </c>
      <c r="I5" s="31"/>
      <c r="J5" s="25"/>
      <c r="K5" s="25"/>
    </row>
    <row r="6" spans="1:12" s="13" customFormat="1" ht="11.25" x14ac:dyDescent="0.2">
      <c r="A6" s="10"/>
      <c r="B6" s="11" t="s">
        <v>0</v>
      </c>
      <c r="C6" s="11" t="s">
        <v>1</v>
      </c>
      <c r="D6" s="11" t="s">
        <v>2</v>
      </c>
      <c r="E6" s="11" t="s">
        <v>23</v>
      </c>
      <c r="F6" s="11" t="s">
        <v>3</v>
      </c>
      <c r="G6" s="11" t="s">
        <v>4</v>
      </c>
      <c r="H6" s="11" t="s">
        <v>25</v>
      </c>
      <c r="I6" s="12" t="s">
        <v>26</v>
      </c>
      <c r="J6" s="11" t="s">
        <v>27</v>
      </c>
      <c r="K6" s="11" t="s">
        <v>28</v>
      </c>
    </row>
    <row r="7" spans="1:12" x14ac:dyDescent="0.25">
      <c r="A7" s="8">
        <v>42370</v>
      </c>
      <c r="B7" s="9">
        <v>24970161</v>
      </c>
      <c r="C7" s="9">
        <v>0</v>
      </c>
      <c r="D7" s="9">
        <v>-11441799.596343346</v>
      </c>
      <c r="E7" s="9">
        <v>0</v>
      </c>
      <c r="F7" s="9">
        <v>-626735.03397232993</v>
      </c>
      <c r="G7" s="9">
        <v>-12963842.217011573</v>
      </c>
      <c r="H7" s="9">
        <f>SUM(C7:G7)</f>
        <v>-25032376.847327247</v>
      </c>
      <c r="I7" s="9">
        <f>SUM(H7,B7)</f>
        <v>-62215.847327247262</v>
      </c>
      <c r="J7" s="9">
        <f>I7*SUM(F7:G7)/SUM(D7:G7)</f>
        <v>-33778.225874969401</v>
      </c>
      <c r="K7" s="9">
        <f>I7*SUM(D7:E7)/SUM(D7:G7)</f>
        <v>-28437.621452277861</v>
      </c>
    </row>
    <row r="8" spans="1:12" x14ac:dyDescent="0.25">
      <c r="A8" s="8">
        <v>42401</v>
      </c>
      <c r="B8" s="9">
        <v>22951734</v>
      </c>
      <c r="C8" s="9">
        <v>0</v>
      </c>
      <c r="D8" s="9">
        <v>-10413224.287365176</v>
      </c>
      <c r="E8" s="9">
        <v>0</v>
      </c>
      <c r="F8" s="9">
        <v>-580422.1380854093</v>
      </c>
      <c r="G8" s="9">
        <v>-11615979.015671916</v>
      </c>
      <c r="H8" s="9">
        <f t="shared" ref="H8:H18" si="0">SUM(C8:G8)</f>
        <v>-22609625.441122502</v>
      </c>
      <c r="I8" s="9">
        <f t="shared" ref="I8:I18" si="1">SUM(H8,B8)</f>
        <v>342108.55887749791</v>
      </c>
      <c r="J8" s="9">
        <f t="shared" ref="J8:J18" si="2">I8*SUM(F8:G8)/SUM(D8:G8)</f>
        <v>184544.9953635596</v>
      </c>
      <c r="K8" s="9">
        <f t="shared" ref="K8:K18" si="3">I8*SUM(D8:E8)/SUM(D8:G8)</f>
        <v>157563.56351393831</v>
      </c>
    </row>
    <row r="9" spans="1:12" x14ac:dyDescent="0.25">
      <c r="A9" s="8">
        <v>42430</v>
      </c>
      <c r="B9" s="9">
        <v>22677863</v>
      </c>
      <c r="C9" s="9">
        <v>0</v>
      </c>
      <c r="D9" s="9">
        <v>-11386078.364212167</v>
      </c>
      <c r="E9" s="9">
        <v>0</v>
      </c>
      <c r="F9" s="9">
        <v>-580845.50893800263</v>
      </c>
      <c r="G9" s="9">
        <v>-11177410.768367458</v>
      </c>
      <c r="H9" s="9">
        <f t="shared" si="0"/>
        <v>-23144334.641517628</v>
      </c>
      <c r="I9" s="9">
        <f t="shared" si="1"/>
        <v>-466471.64151762798</v>
      </c>
      <c r="J9" s="9">
        <f t="shared" si="2"/>
        <v>-236986.42419473652</v>
      </c>
      <c r="K9" s="9">
        <f t="shared" si="3"/>
        <v>-229485.21732289143</v>
      </c>
    </row>
    <row r="10" spans="1:12" x14ac:dyDescent="0.25">
      <c r="A10" s="8">
        <v>42461</v>
      </c>
      <c r="B10" s="9">
        <v>21403159</v>
      </c>
      <c r="C10" s="9">
        <v>0</v>
      </c>
      <c r="D10" s="9">
        <v>-10532503.863392491</v>
      </c>
      <c r="E10" s="9">
        <v>0</v>
      </c>
      <c r="F10" s="9">
        <v>-563561.31900425837</v>
      </c>
      <c r="G10" s="9">
        <v>-10264146.998949051</v>
      </c>
      <c r="H10" s="9">
        <f t="shared" si="0"/>
        <v>-21360212.181345798</v>
      </c>
      <c r="I10" s="9">
        <f t="shared" si="1"/>
        <v>42946.818654201925</v>
      </c>
      <c r="J10" s="9">
        <f t="shared" si="2"/>
        <v>21770.178199720311</v>
      </c>
      <c r="K10" s="9">
        <f t="shared" si="3"/>
        <v>21176.640454481618</v>
      </c>
    </row>
    <row r="11" spans="1:12" x14ac:dyDescent="0.25">
      <c r="A11" s="8">
        <v>42491</v>
      </c>
      <c r="B11" s="9">
        <v>21709501</v>
      </c>
      <c r="C11" s="9">
        <v>0</v>
      </c>
      <c r="D11" s="9">
        <v>-10825701.489668429</v>
      </c>
      <c r="E11" s="9">
        <v>0</v>
      </c>
      <c r="F11" s="9">
        <v>-583711.60672280763</v>
      </c>
      <c r="G11" s="9">
        <v>-10412373.938647563</v>
      </c>
      <c r="H11" s="9">
        <f t="shared" si="0"/>
        <v>-21821787.035038799</v>
      </c>
      <c r="I11" s="9">
        <f t="shared" si="1"/>
        <v>-112286.03503879905</v>
      </c>
      <c r="J11" s="9">
        <f t="shared" si="2"/>
        <v>-56581.381023219845</v>
      </c>
      <c r="K11" s="9">
        <f t="shared" si="3"/>
        <v>-55704.654015579203</v>
      </c>
    </row>
    <row r="12" spans="1:12" x14ac:dyDescent="0.25">
      <c r="A12" s="8">
        <v>42522</v>
      </c>
      <c r="B12" s="9">
        <v>23847817.028287061</v>
      </c>
      <c r="C12" s="9">
        <v>0</v>
      </c>
      <c r="D12" s="9">
        <v>-11095367.553648066</v>
      </c>
      <c r="E12" s="9">
        <v>0</v>
      </c>
      <c r="F12" s="9">
        <v>-657898.1437405576</v>
      </c>
      <c r="G12" s="9">
        <v>-12010435.554726243</v>
      </c>
      <c r="H12" s="9">
        <f t="shared" si="0"/>
        <v>-23763701.252114866</v>
      </c>
      <c r="I12" s="9">
        <f t="shared" si="1"/>
        <v>84115.77617219463</v>
      </c>
      <c r="J12" s="9">
        <f t="shared" si="2"/>
        <v>44841.782454240776</v>
      </c>
      <c r="K12" s="9">
        <f t="shared" si="3"/>
        <v>39273.993717953854</v>
      </c>
    </row>
    <row r="13" spans="1:12" x14ac:dyDescent="0.25">
      <c r="A13" s="8">
        <v>42552</v>
      </c>
      <c r="B13" s="9">
        <v>27386692</v>
      </c>
      <c r="C13" s="9">
        <v>0</v>
      </c>
      <c r="D13" s="9">
        <v>-6255302.9868266601</v>
      </c>
      <c r="E13" s="9">
        <v>-5640156</v>
      </c>
      <c r="F13" s="9">
        <v>-744031.14029408549</v>
      </c>
      <c r="G13" s="9">
        <v>-15024391.939274264</v>
      </c>
      <c r="H13" s="9">
        <f t="shared" si="0"/>
        <v>-27663882.066395011</v>
      </c>
      <c r="I13" s="9">
        <f t="shared" si="1"/>
        <v>-277190.0663950108</v>
      </c>
      <c r="J13" s="9">
        <f t="shared" si="2"/>
        <v>-157998.4410676659</v>
      </c>
      <c r="K13" s="9">
        <f t="shared" si="3"/>
        <v>-119191.6253273449</v>
      </c>
    </row>
    <row r="14" spans="1:12" x14ac:dyDescent="0.25">
      <c r="A14" s="8">
        <v>42583</v>
      </c>
      <c r="B14" s="9">
        <v>29261186</v>
      </c>
      <c r="C14" s="9">
        <v>0</v>
      </c>
      <c r="D14" s="9">
        <v>-6251383.3586182753</v>
      </c>
      <c r="E14" s="9">
        <v>-6170997</v>
      </c>
      <c r="F14" s="9">
        <v>-800394.76777535281</v>
      </c>
      <c r="G14" s="9">
        <v>-15923058.523597633</v>
      </c>
      <c r="H14" s="9">
        <f t="shared" si="0"/>
        <v>-29145833.649991259</v>
      </c>
      <c r="I14" s="9">
        <f t="shared" si="1"/>
        <v>115352.35000874102</v>
      </c>
      <c r="J14" s="9">
        <f t="shared" si="2"/>
        <v>66187.492201715329</v>
      </c>
      <c r="K14" s="9">
        <f t="shared" si="3"/>
        <v>49164.857807025692</v>
      </c>
    </row>
    <row r="15" spans="1:12" x14ac:dyDescent="0.25">
      <c r="A15" s="8">
        <v>42614</v>
      </c>
      <c r="B15" s="9">
        <v>23700284</v>
      </c>
      <c r="C15" s="9">
        <v>0</v>
      </c>
      <c r="D15" s="9">
        <v>-5524193.6260623224</v>
      </c>
      <c r="E15" s="9">
        <v>-5805151.2203336479</v>
      </c>
      <c r="F15" s="9">
        <v>-654334.78043832548</v>
      </c>
      <c r="G15" s="9">
        <v>-11794514.93499591</v>
      </c>
      <c r="H15" s="9">
        <f t="shared" si="0"/>
        <v>-23778194.561830208</v>
      </c>
      <c r="I15" s="9">
        <f t="shared" si="1"/>
        <v>-77910.561830207705</v>
      </c>
      <c r="J15" s="9">
        <f t="shared" si="2"/>
        <v>-40789.340542541584</v>
      </c>
      <c r="K15" s="9">
        <f t="shared" si="3"/>
        <v>-37121.221287666114</v>
      </c>
    </row>
    <row r="16" spans="1:12" x14ac:dyDescent="0.25">
      <c r="A16" s="8">
        <v>42644</v>
      </c>
      <c r="B16" s="9">
        <v>21560391</v>
      </c>
      <c r="C16" s="9">
        <v>0</v>
      </c>
      <c r="D16" s="9">
        <v>-5414920.1646090541</v>
      </c>
      <c r="E16" s="9">
        <v>-5516043.8268305715</v>
      </c>
      <c r="F16" s="9">
        <v>-668237.56102887052</v>
      </c>
      <c r="G16" s="9">
        <v>-10313031.10875839</v>
      </c>
      <c r="H16" s="9">
        <f t="shared" si="0"/>
        <v>-21912232.661226884</v>
      </c>
      <c r="I16" s="9">
        <f t="shared" si="1"/>
        <v>-351841.66122688353</v>
      </c>
      <c r="J16" s="9">
        <f t="shared" si="2"/>
        <v>-176324.69821267173</v>
      </c>
      <c r="K16" s="9">
        <f t="shared" si="3"/>
        <v>-175516.96301421183</v>
      </c>
    </row>
    <row r="17" spans="1:13" x14ac:dyDescent="0.25">
      <c r="A17" s="8">
        <v>42675</v>
      </c>
      <c r="B17" s="9">
        <v>21653593</v>
      </c>
      <c r="C17" s="9">
        <v>0</v>
      </c>
      <c r="D17" s="9">
        <v>-5037773.2302175844</v>
      </c>
      <c r="E17" s="9">
        <v>-5282127</v>
      </c>
      <c r="F17" s="9">
        <v>-666275.26415099925</v>
      </c>
      <c r="G17" s="9">
        <v>-10560262.230257897</v>
      </c>
      <c r="H17" s="9">
        <f t="shared" si="0"/>
        <v>-21546437.724626482</v>
      </c>
      <c r="I17" s="9">
        <f t="shared" si="1"/>
        <v>107155.27537351847</v>
      </c>
      <c r="J17" s="9">
        <f t="shared" si="2"/>
        <v>55832.093085603999</v>
      </c>
      <c r="K17" s="9">
        <f t="shared" si="3"/>
        <v>51323.182287914453</v>
      </c>
    </row>
    <row r="18" spans="1:13" x14ac:dyDescent="0.25">
      <c r="A18" s="8">
        <v>42705</v>
      </c>
      <c r="B18" s="9">
        <v>24422569</v>
      </c>
      <c r="C18" s="9">
        <v>0</v>
      </c>
      <c r="D18" s="9">
        <v>-5700311.2095525768</v>
      </c>
      <c r="E18" s="9">
        <v>-5158717</v>
      </c>
      <c r="F18" s="9">
        <v>-741403.73584900075</v>
      </c>
      <c r="G18" s="9">
        <v>-13112819.769742101</v>
      </c>
      <c r="H18" s="9">
        <f t="shared" si="0"/>
        <v>-24713251.715143681</v>
      </c>
      <c r="I18" s="9">
        <f t="shared" si="1"/>
        <v>-290682.71514368057</v>
      </c>
      <c r="J18" s="9">
        <f t="shared" si="2"/>
        <v>-162956.4312795334</v>
      </c>
      <c r="K18" s="9">
        <f t="shared" si="3"/>
        <v>-127726.28386414716</v>
      </c>
    </row>
    <row r="19" spans="1:13" x14ac:dyDescent="0.25">
      <c r="A19" s="17" t="s">
        <v>5</v>
      </c>
      <c r="B19" s="19">
        <f>SUM(B7:B18)</f>
        <v>285544950.02828705</v>
      </c>
      <c r="C19" s="19">
        <f t="shared" ref="C19:K19" si="4">SUM(C7:C18)</f>
        <v>0</v>
      </c>
      <c r="D19" s="19">
        <f t="shared" si="4"/>
        <v>-99878559.730516151</v>
      </c>
      <c r="E19" s="19">
        <f t="shared" si="4"/>
        <v>-33573192.047164217</v>
      </c>
      <c r="F19" s="19">
        <f t="shared" si="4"/>
        <v>-7867851</v>
      </c>
      <c r="G19" s="19">
        <f t="shared" si="4"/>
        <v>-145172267</v>
      </c>
      <c r="H19" s="19">
        <f t="shared" si="4"/>
        <v>-286491869.77768034</v>
      </c>
      <c r="I19" s="19">
        <f t="shared" si="4"/>
        <v>-946919.74939330295</v>
      </c>
      <c r="J19" s="19">
        <f t="shared" si="4"/>
        <v>-492238.40089049842</v>
      </c>
      <c r="K19" s="19">
        <f t="shared" si="4"/>
        <v>-454681.34850280453</v>
      </c>
      <c r="M19" s="14"/>
    </row>
    <row r="20" spans="1:13" x14ac:dyDescent="0.25">
      <c r="B20" s="2"/>
      <c r="C20" s="2"/>
      <c r="D20" s="2"/>
      <c r="E20" s="2"/>
      <c r="F20" s="2"/>
      <c r="G20" s="2"/>
      <c r="H20" s="2"/>
      <c r="I20" s="2"/>
      <c r="J20" s="2"/>
      <c r="K20" s="4"/>
    </row>
    <row r="21" spans="1:13" s="1" customFormat="1" x14ac:dyDescent="0.25">
      <c r="A21" s="26" t="s">
        <v>31</v>
      </c>
      <c r="B21" s="25" t="s">
        <v>15</v>
      </c>
      <c r="C21" s="25" t="s">
        <v>29</v>
      </c>
      <c r="D21" s="25"/>
      <c r="E21" s="25"/>
      <c r="F21" s="25"/>
      <c r="G21" s="25"/>
      <c r="H21" s="7"/>
      <c r="I21" s="25" t="s">
        <v>30</v>
      </c>
      <c r="J21" s="25" t="s">
        <v>38</v>
      </c>
      <c r="K21" s="25" t="s">
        <v>41</v>
      </c>
      <c r="L21" s="25" t="s">
        <v>14</v>
      </c>
    </row>
    <row r="22" spans="1:13" s="1" customFormat="1" ht="45" x14ac:dyDescent="0.25">
      <c r="A22" s="26"/>
      <c r="B22" s="25"/>
      <c r="C22" s="7" t="s">
        <v>8</v>
      </c>
      <c r="D22" s="7" t="s">
        <v>34</v>
      </c>
      <c r="E22" s="7" t="s">
        <v>35</v>
      </c>
      <c r="F22" s="7" t="s">
        <v>9</v>
      </c>
      <c r="G22" s="7" t="s">
        <v>10</v>
      </c>
      <c r="H22" s="7" t="s">
        <v>11</v>
      </c>
      <c r="I22" s="25"/>
      <c r="J22" s="25" t="s">
        <v>12</v>
      </c>
      <c r="K22" s="25" t="s">
        <v>13</v>
      </c>
      <c r="L22" s="25" t="s">
        <v>14</v>
      </c>
    </row>
    <row r="23" spans="1:13" s="13" customFormat="1" ht="11.25" x14ac:dyDescent="0.2">
      <c r="A23" s="10"/>
      <c r="B23" s="11" t="s">
        <v>0</v>
      </c>
      <c r="C23" s="11" t="s">
        <v>1</v>
      </c>
      <c r="D23" s="11" t="s">
        <v>2</v>
      </c>
      <c r="E23" s="11" t="s">
        <v>23</v>
      </c>
      <c r="F23" s="11" t="s">
        <v>3</v>
      </c>
      <c r="G23" s="11" t="s">
        <v>4</v>
      </c>
      <c r="H23" s="11" t="s">
        <v>25</v>
      </c>
      <c r="I23" s="12" t="s">
        <v>26</v>
      </c>
      <c r="J23" s="11" t="s">
        <v>6</v>
      </c>
      <c r="K23" s="11" t="s">
        <v>24</v>
      </c>
      <c r="L23" s="11" t="s">
        <v>43</v>
      </c>
    </row>
    <row r="24" spans="1:13" x14ac:dyDescent="0.25">
      <c r="A24" s="8">
        <f t="shared" ref="A24:A35" si="5">A7</f>
        <v>42370</v>
      </c>
      <c r="B24" s="15">
        <v>345246.82</v>
      </c>
      <c r="C24" s="15">
        <v>0</v>
      </c>
      <c r="D24" s="15">
        <v>-150852.59086203563</v>
      </c>
      <c r="E24" s="15">
        <v>0</v>
      </c>
      <c r="F24" s="15">
        <v>-66966.512041030772</v>
      </c>
      <c r="G24" s="15">
        <v>-1381175.0811233306</v>
      </c>
      <c r="H24" s="15">
        <f>SUM(C24:G24)</f>
        <v>-1598994.1840263971</v>
      </c>
      <c r="I24" s="16">
        <f t="shared" ref="I24:I35" si="6">SUM(H24,B24)</f>
        <v>-1253747.364026397</v>
      </c>
      <c r="J24" s="16">
        <v>13979.455164598548</v>
      </c>
      <c r="K24" s="16">
        <v>1243280.100154619</v>
      </c>
      <c r="L24" s="16">
        <f>SUM(I24:K24)</f>
        <v>3512.1912928204983</v>
      </c>
    </row>
    <row r="25" spans="1:13" x14ac:dyDescent="0.25">
      <c r="A25" s="8">
        <f t="shared" si="5"/>
        <v>42401</v>
      </c>
      <c r="B25" s="15">
        <v>288589.90000000002</v>
      </c>
      <c r="C25" s="15">
        <v>0</v>
      </c>
      <c r="D25" s="15">
        <v>-128937.99304423062</v>
      </c>
      <c r="E25" s="15">
        <v>0</v>
      </c>
      <c r="F25" s="15">
        <v>-62039.627707008534</v>
      </c>
      <c r="G25" s="15">
        <v>-1251679.0093631607</v>
      </c>
      <c r="H25" s="15">
        <f t="shared" ref="H25:H35" si="7">SUM(C25:G25)</f>
        <v>-1442656.6301143998</v>
      </c>
      <c r="I25" s="16">
        <f t="shared" si="6"/>
        <v>-1154066.7301143999</v>
      </c>
      <c r="J25" s="16">
        <v>-44643.265843499379</v>
      </c>
      <c r="K25" s="16">
        <v>1218524.8829501725</v>
      </c>
      <c r="L25" s="16">
        <f t="shared" ref="L25:L35" si="8">SUM(I25:K25)</f>
        <v>19814.886992273154</v>
      </c>
    </row>
    <row r="26" spans="1:13" x14ac:dyDescent="0.25">
      <c r="A26" s="8">
        <f t="shared" si="5"/>
        <v>42430</v>
      </c>
      <c r="B26" s="15">
        <v>133077.22</v>
      </c>
      <c r="C26" s="15">
        <v>0</v>
      </c>
      <c r="D26" s="15">
        <v>-68249.183185197689</v>
      </c>
      <c r="E26" s="15">
        <v>0</v>
      </c>
      <c r="F26" s="15">
        <v>-61953.397964683878</v>
      </c>
      <c r="G26" s="15">
        <v>-1212206.1047067577</v>
      </c>
      <c r="H26" s="15">
        <f t="shared" si="7"/>
        <v>-1342408.6858566392</v>
      </c>
      <c r="I26" s="16">
        <f t="shared" si="6"/>
        <v>-1209331.4658566392</v>
      </c>
      <c r="J26" s="16">
        <v>-43469.214481001727</v>
      </c>
      <c r="K26" s="16">
        <v>1220999.7591694195</v>
      </c>
      <c r="L26" s="16">
        <f t="shared" si="8"/>
        <v>-31800.921168221394</v>
      </c>
    </row>
    <row r="27" spans="1:13" x14ac:dyDescent="0.25">
      <c r="A27" s="8">
        <f t="shared" si="5"/>
        <v>42461</v>
      </c>
      <c r="B27" s="15">
        <v>131567.708312</v>
      </c>
      <c r="C27" s="15">
        <v>0</v>
      </c>
      <c r="D27" s="15">
        <v>-66224.359621616139</v>
      </c>
      <c r="E27" s="15">
        <v>0</v>
      </c>
      <c r="F27" s="15">
        <v>-60125.296287276848</v>
      </c>
      <c r="G27" s="15">
        <v>-1107599.2428067508</v>
      </c>
      <c r="H27" s="15">
        <f t="shared" si="7"/>
        <v>-1233948.8987156437</v>
      </c>
      <c r="I27" s="16">
        <f t="shared" si="6"/>
        <v>-1102381.1904036438</v>
      </c>
      <c r="J27" s="16">
        <v>-104658.81599120227</v>
      </c>
      <c r="K27" s="16">
        <v>2388616.4202133697</v>
      </c>
      <c r="L27" s="16">
        <f t="shared" si="8"/>
        <v>1181576.4138185235</v>
      </c>
    </row>
    <row r="28" spans="1:13" x14ac:dyDescent="0.25">
      <c r="A28" s="8">
        <f t="shared" si="5"/>
        <v>42491</v>
      </c>
      <c r="B28" s="15">
        <v>297855.34000000003</v>
      </c>
      <c r="C28" s="15">
        <v>0</v>
      </c>
      <c r="D28" s="15">
        <v>-137046.86022831596</v>
      </c>
      <c r="E28" s="15">
        <v>0</v>
      </c>
      <c r="F28" s="15">
        <v>-65594.023783457669</v>
      </c>
      <c r="G28" s="15">
        <v>-1159724.9515542667</v>
      </c>
      <c r="H28" s="15">
        <f t="shared" si="7"/>
        <v>-1362365.8355660404</v>
      </c>
      <c r="I28" s="16">
        <f t="shared" si="6"/>
        <v>-1064510.4955660403</v>
      </c>
      <c r="J28" s="16">
        <v>-114999.79955800201</v>
      </c>
      <c r="K28" s="16">
        <v>1175405.1900527561</v>
      </c>
      <c r="L28" s="16">
        <f t="shared" si="8"/>
        <v>-4105.1050712862052</v>
      </c>
    </row>
    <row r="29" spans="1:13" x14ac:dyDescent="0.25">
      <c r="A29" s="8">
        <f t="shared" si="5"/>
        <v>42522</v>
      </c>
      <c r="B29" s="15">
        <v>482929.41000000003</v>
      </c>
      <c r="C29" s="15">
        <v>0</v>
      </c>
      <c r="D29" s="15">
        <v>-222423.37828795504</v>
      </c>
      <c r="E29" s="15">
        <v>0</v>
      </c>
      <c r="F29" s="15">
        <v>-73863.969820979226</v>
      </c>
      <c r="G29" s="15">
        <v>-1363458.6290408163</v>
      </c>
      <c r="H29" s="15">
        <f t="shared" si="7"/>
        <v>-1659745.9771497506</v>
      </c>
      <c r="I29" s="16">
        <f t="shared" si="6"/>
        <v>-1176816.5671497504</v>
      </c>
      <c r="J29" s="16">
        <v>-37980.606154004876</v>
      </c>
      <c r="K29" s="16">
        <v>1212898.3851293961</v>
      </c>
      <c r="L29" s="16">
        <f t="shared" si="8"/>
        <v>-1898.7881743591279</v>
      </c>
    </row>
    <row r="30" spans="1:13" x14ac:dyDescent="0.25">
      <c r="A30" s="8">
        <f t="shared" si="5"/>
        <v>42552</v>
      </c>
      <c r="B30" s="15">
        <v>667531.56999999995</v>
      </c>
      <c r="C30" s="15">
        <v>0</v>
      </c>
      <c r="D30" s="15">
        <v>-158266.49420933309</v>
      </c>
      <c r="E30" s="15">
        <v>-138758.08249478039</v>
      </c>
      <c r="F30" s="15">
        <v>-83902.990200328248</v>
      </c>
      <c r="G30" s="15">
        <v>-1711911.2462317653</v>
      </c>
      <c r="H30" s="15">
        <f t="shared" si="7"/>
        <v>-2092838.8131362069</v>
      </c>
      <c r="I30" s="16">
        <f t="shared" si="6"/>
        <v>-1425307.2431362071</v>
      </c>
      <c r="J30" s="16">
        <v>88110.83031320083</v>
      </c>
      <c r="K30" s="16">
        <v>1296163.2160991267</v>
      </c>
      <c r="L30" s="16">
        <f t="shared" si="8"/>
        <v>-41033.196723879548</v>
      </c>
    </row>
    <row r="31" spans="1:13" x14ac:dyDescent="0.25">
      <c r="A31" s="8">
        <f t="shared" si="5"/>
        <v>42583</v>
      </c>
      <c r="B31" s="15">
        <v>988716.75</v>
      </c>
      <c r="C31" s="15">
        <v>0</v>
      </c>
      <c r="D31" s="15">
        <v>-182668.98955461639</v>
      </c>
      <c r="E31" s="15">
        <v>-195398.03413618566</v>
      </c>
      <c r="F31" s="15">
        <v>-90512.935980245835</v>
      </c>
      <c r="G31" s="15">
        <v>-1830184.8757870258</v>
      </c>
      <c r="H31" s="15">
        <f t="shared" si="7"/>
        <v>-2298764.8354580738</v>
      </c>
      <c r="I31" s="16">
        <f t="shared" si="6"/>
        <v>-1310048.0854580738</v>
      </c>
      <c r="J31" s="16">
        <v>154141.71756430168</v>
      </c>
      <c r="K31" s="16">
        <v>1192114.84724436</v>
      </c>
      <c r="L31" s="16">
        <f t="shared" si="8"/>
        <v>36208.479350587819</v>
      </c>
    </row>
    <row r="32" spans="1:13" x14ac:dyDescent="0.25">
      <c r="A32" s="8">
        <f t="shared" si="5"/>
        <v>42614</v>
      </c>
      <c r="B32" s="15">
        <v>434307.57</v>
      </c>
      <c r="C32" s="15">
        <v>0</v>
      </c>
      <c r="D32" s="15">
        <v>-106316.89585256873</v>
      </c>
      <c r="E32" s="15">
        <v>-110174.44307125972</v>
      </c>
      <c r="F32" s="15">
        <v>-73823.125497107801</v>
      </c>
      <c r="G32" s="15">
        <v>-1343346.2591946078</v>
      </c>
      <c r="H32" s="15">
        <f t="shared" si="7"/>
        <v>-1633660.7236155441</v>
      </c>
      <c r="I32" s="16">
        <f t="shared" si="6"/>
        <v>-1199353.1536155441</v>
      </c>
      <c r="J32" s="16">
        <v>-9856.0899999999674</v>
      </c>
      <c r="K32" s="16">
        <v>0</v>
      </c>
      <c r="L32" s="16">
        <f t="shared" si="8"/>
        <v>-1209209.2436155439</v>
      </c>
    </row>
    <row r="33" spans="1:12" x14ac:dyDescent="0.25">
      <c r="A33" s="8">
        <f t="shared" si="5"/>
        <v>42644</v>
      </c>
      <c r="B33" s="15">
        <v>268814.94</v>
      </c>
      <c r="C33" s="15">
        <v>0</v>
      </c>
      <c r="D33" s="15">
        <v>-72170.661867736722</v>
      </c>
      <c r="E33" s="15">
        <v>-66150.786716386297</v>
      </c>
      <c r="F33" s="15">
        <v>-75957.970717881166</v>
      </c>
      <c r="G33" s="15">
        <v>-1137919.7031915183</v>
      </c>
      <c r="H33" s="15">
        <f t="shared" si="7"/>
        <v>-1352199.1224935225</v>
      </c>
      <c r="I33" s="16">
        <f t="shared" si="6"/>
        <v>-1083384.1824935225</v>
      </c>
      <c r="J33" s="16">
        <v>-160761.70996599994</v>
      </c>
      <c r="K33" s="16">
        <v>1212361.4634289704</v>
      </c>
      <c r="L33" s="16">
        <f t="shared" si="8"/>
        <v>-31784.429030552041</v>
      </c>
    </row>
    <row r="34" spans="1:12" x14ac:dyDescent="0.25">
      <c r="A34" s="8">
        <f t="shared" si="5"/>
        <v>42675</v>
      </c>
      <c r="B34" s="15">
        <v>350458.27</v>
      </c>
      <c r="C34" s="15">
        <v>0</v>
      </c>
      <c r="D34" s="15">
        <v>-84526.362189225547</v>
      </c>
      <c r="E34" s="15">
        <v>-86746.291186445014</v>
      </c>
      <c r="F34" s="15">
        <v>-75082.717394324776</v>
      </c>
      <c r="G34" s="15">
        <v>-1199905.5121396945</v>
      </c>
      <c r="H34" s="15">
        <f t="shared" si="7"/>
        <v>-1446260.8829096898</v>
      </c>
      <c r="I34" s="16">
        <f t="shared" si="6"/>
        <v>-1095802.6129096898</v>
      </c>
      <c r="J34" s="16">
        <v>-155574.74</v>
      </c>
      <c r="K34" s="16">
        <v>1252992.0992322383</v>
      </c>
      <c r="L34" s="16">
        <f t="shared" si="8"/>
        <v>1614.7463225484826</v>
      </c>
    </row>
    <row r="35" spans="1:12" x14ac:dyDescent="0.25">
      <c r="A35" s="8">
        <f t="shared" si="5"/>
        <v>42705</v>
      </c>
      <c r="B35" s="15">
        <v>515170.44</v>
      </c>
      <c r="C35" s="15">
        <v>0</v>
      </c>
      <c r="D35" s="15">
        <v>-116991.80529436449</v>
      </c>
      <c r="E35" s="15">
        <v>-111284.32</v>
      </c>
      <c r="F35" s="15">
        <v>-83197.097605675212</v>
      </c>
      <c r="G35" s="15">
        <v>-1449718.4368603099</v>
      </c>
      <c r="H35" s="15">
        <f t="shared" si="7"/>
        <v>-1761191.6597603497</v>
      </c>
      <c r="I35" s="16">
        <f t="shared" si="6"/>
        <v>-1246021.2197603497</v>
      </c>
      <c r="J35" s="16">
        <v>30002.909999999989</v>
      </c>
      <c r="K35" s="16">
        <v>1189691.3387309588</v>
      </c>
      <c r="L35" s="16">
        <f t="shared" si="8"/>
        <v>-26326.971029391047</v>
      </c>
    </row>
    <row r="36" spans="1:12" x14ac:dyDescent="0.25">
      <c r="A36" s="17" t="s">
        <v>5</v>
      </c>
      <c r="B36" s="18">
        <f>SUM(B24:B35)</f>
        <v>4904265.9383120006</v>
      </c>
      <c r="C36" s="18">
        <f t="shared" ref="C36:H36" si="9">SUM(C24:C35)</f>
        <v>0</v>
      </c>
      <c r="D36" s="18">
        <f t="shared" si="9"/>
        <v>-1494675.5741971959</v>
      </c>
      <c r="E36" s="18">
        <f t="shared" si="9"/>
        <v>-708511.95760505716</v>
      </c>
      <c r="F36" s="18">
        <f t="shared" si="9"/>
        <v>-873019.6649999998</v>
      </c>
      <c r="G36" s="18">
        <f t="shared" si="9"/>
        <v>-16148829.052000005</v>
      </c>
      <c r="H36" s="18">
        <f t="shared" si="9"/>
        <v>-19225036.248802256</v>
      </c>
      <c r="I36" s="18">
        <f>SUM(I24:I35)</f>
        <v>-14320770.310490256</v>
      </c>
      <c r="J36" s="18">
        <f t="shared" ref="J36:K36" si="10">SUM(J24:J35)</f>
        <v>-385709.32895160909</v>
      </c>
      <c r="K36" s="18">
        <f t="shared" si="10"/>
        <v>14603047.702405386</v>
      </c>
      <c r="L36" s="18">
        <f>SUM(L24:L35)</f>
        <v>-103431.93703647982</v>
      </c>
    </row>
    <row r="39" spans="1:12" x14ac:dyDescent="0.25">
      <c r="F39" s="5"/>
      <c r="J39" s="3"/>
      <c r="K39" s="4"/>
    </row>
    <row r="40" spans="1:12" x14ac:dyDescent="0.25">
      <c r="F40" s="5"/>
      <c r="J40" s="3"/>
      <c r="K40" s="4"/>
    </row>
    <row r="41" spans="1:12" x14ac:dyDescent="0.25">
      <c r="F41" s="5"/>
      <c r="J41" s="3"/>
      <c r="K41" s="4"/>
    </row>
    <row r="42" spans="1:12" x14ac:dyDescent="0.25">
      <c r="F42" s="5"/>
      <c r="J42" s="3"/>
      <c r="K42" s="4"/>
    </row>
    <row r="43" spans="1:12" x14ac:dyDescent="0.25">
      <c r="F43" s="5"/>
      <c r="J43" s="3"/>
      <c r="K43" s="4"/>
    </row>
    <row r="44" spans="1:12" x14ac:dyDescent="0.25">
      <c r="F44" s="5"/>
      <c r="J44" s="3"/>
      <c r="K44" s="4"/>
    </row>
    <row r="45" spans="1:12" x14ac:dyDescent="0.25">
      <c r="F45" s="5"/>
      <c r="J45" s="3"/>
      <c r="K45" s="4"/>
    </row>
    <row r="46" spans="1:12" x14ac:dyDescent="0.25">
      <c r="F46" s="5"/>
      <c r="J46" s="3"/>
      <c r="K46" s="4"/>
    </row>
    <row r="47" spans="1:12" x14ac:dyDescent="0.25">
      <c r="F47" s="5"/>
      <c r="J47" s="3"/>
      <c r="K47" s="4"/>
    </row>
    <row r="48" spans="1:12" x14ac:dyDescent="0.25">
      <c r="F48" s="5"/>
      <c r="J48" s="3"/>
      <c r="K48" s="4"/>
    </row>
    <row r="49" spans="6:11" x14ac:dyDescent="0.25">
      <c r="F49" s="5"/>
      <c r="J49" s="3"/>
      <c r="K49" s="4"/>
    </row>
    <row r="50" spans="6:11" x14ac:dyDescent="0.25">
      <c r="F50" s="5"/>
      <c r="J50" s="3"/>
      <c r="K50" s="4"/>
    </row>
    <row r="51" spans="6:11" x14ac:dyDescent="0.25">
      <c r="F51" s="5"/>
      <c r="J51" s="3"/>
      <c r="K51" s="4"/>
    </row>
  </sheetData>
  <mergeCells count="13">
    <mergeCell ref="K4:K5"/>
    <mergeCell ref="A4:A5"/>
    <mergeCell ref="B4:B5"/>
    <mergeCell ref="C4:H4"/>
    <mergeCell ref="I4:I5"/>
    <mergeCell ref="J4:J5"/>
    <mergeCell ref="L21:L22"/>
    <mergeCell ref="A21:A22"/>
    <mergeCell ref="B21:B22"/>
    <mergeCell ref="C21:G21"/>
    <mergeCell ref="I21:I22"/>
    <mergeCell ref="J21:J22"/>
    <mergeCell ref="K21:K22"/>
  </mergeCells>
  <pageMargins left="0.7" right="0.7" top="0.75" bottom="0.75" header="0.3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583B4-A650-4AD7-9C41-DB5331088B7A}">
  <sheetPr>
    <pageSetUpPr fitToPage="1"/>
  </sheetPr>
  <dimension ref="A1:M51"/>
  <sheetViews>
    <sheetView zoomScaleNormal="100" workbookViewId="0"/>
  </sheetViews>
  <sheetFormatPr defaultRowHeight="15" x14ac:dyDescent="0.25"/>
  <cols>
    <col min="1" max="1" width="10.28515625" style="6" bestFit="1" customWidth="1"/>
    <col min="2" max="12" width="14.7109375" customWidth="1"/>
    <col min="13" max="13" width="10.28515625" bestFit="1" customWidth="1"/>
  </cols>
  <sheetData>
    <row r="1" spans="1:12" ht="15.75" x14ac:dyDescent="0.25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6.5" thickBot="1" x14ac:dyDescent="0.3">
      <c r="A2" s="22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1:12" s="1" customFormat="1" x14ac:dyDescent="0.25">
      <c r="A4" s="26" t="s">
        <v>31</v>
      </c>
      <c r="B4" s="25" t="s">
        <v>15</v>
      </c>
      <c r="C4" s="27" t="s">
        <v>7</v>
      </c>
      <c r="D4" s="28"/>
      <c r="E4" s="28"/>
      <c r="F4" s="28"/>
      <c r="G4" s="28"/>
      <c r="H4" s="29"/>
      <c r="I4" s="30" t="s">
        <v>20</v>
      </c>
      <c r="J4" s="25" t="s">
        <v>21</v>
      </c>
      <c r="K4" s="25" t="s">
        <v>22</v>
      </c>
    </row>
    <row r="5" spans="1:12" s="1" customFormat="1" ht="45" x14ac:dyDescent="0.25">
      <c r="A5" s="26"/>
      <c r="B5" s="25"/>
      <c r="C5" s="7" t="s">
        <v>16</v>
      </c>
      <c r="D5" s="7" t="s">
        <v>37</v>
      </c>
      <c r="E5" s="7" t="s">
        <v>36</v>
      </c>
      <c r="F5" s="7" t="s">
        <v>17</v>
      </c>
      <c r="G5" s="7" t="s">
        <v>18</v>
      </c>
      <c r="H5" s="7" t="s">
        <v>19</v>
      </c>
      <c r="I5" s="31"/>
      <c r="J5" s="25"/>
      <c r="K5" s="25"/>
    </row>
    <row r="6" spans="1:12" s="13" customFormat="1" ht="11.25" x14ac:dyDescent="0.2">
      <c r="A6" s="10"/>
      <c r="B6" s="11" t="s">
        <v>0</v>
      </c>
      <c r="C6" s="11" t="s">
        <v>1</v>
      </c>
      <c r="D6" s="11" t="s">
        <v>2</v>
      </c>
      <c r="E6" s="11" t="s">
        <v>23</v>
      </c>
      <c r="F6" s="11" t="s">
        <v>3</v>
      </c>
      <c r="G6" s="11" t="s">
        <v>4</v>
      </c>
      <c r="H6" s="11" t="s">
        <v>25</v>
      </c>
      <c r="I6" s="12" t="s">
        <v>26</v>
      </c>
      <c r="J6" s="11" t="s">
        <v>27</v>
      </c>
      <c r="K6" s="11" t="s">
        <v>28</v>
      </c>
    </row>
    <row r="7" spans="1:12" x14ac:dyDescent="0.25">
      <c r="A7" s="8">
        <v>42736</v>
      </c>
      <c r="B7" s="9">
        <v>24681248.677000001</v>
      </c>
      <c r="C7" s="9">
        <v>0</v>
      </c>
      <c r="D7" s="9">
        <v>-5827031.2805443378</v>
      </c>
      <c r="E7" s="9">
        <v>-5489514.1222802987</v>
      </c>
      <c r="F7" s="9">
        <v>-728405.99800237524</v>
      </c>
      <c r="G7" s="9">
        <v>-12833576.072708163</v>
      </c>
      <c r="H7" s="9">
        <f>SUM(C7:G7)</f>
        <v>-24878527.473535173</v>
      </c>
      <c r="I7" s="9">
        <f>SUM(H7,B7)</f>
        <v>-197278.79653517157</v>
      </c>
      <c r="J7" s="9">
        <f>I7*SUM(F7:G7)/SUM(D7:G7)</f>
        <v>-107542.1969562883</v>
      </c>
      <c r="K7" s="9">
        <f>I7*SUM(D7:E7)/SUM(D7:G7)</f>
        <v>-89736.599578883281</v>
      </c>
    </row>
    <row r="8" spans="1:12" x14ac:dyDescent="0.25">
      <c r="A8" s="8">
        <v>42767</v>
      </c>
      <c r="B8" s="9">
        <v>21517799</v>
      </c>
      <c r="C8" s="9">
        <v>0</v>
      </c>
      <c r="D8" s="9">
        <v>-4726420.2670707451</v>
      </c>
      <c r="E8" s="9">
        <v>-4745800</v>
      </c>
      <c r="F8" s="9">
        <v>-737070.16427973425</v>
      </c>
      <c r="G8" s="9">
        <v>-10885673.872158237</v>
      </c>
      <c r="H8" s="9">
        <f t="shared" ref="H8:H18" si="0">SUM(C8:G8)</f>
        <v>-21094964.303508714</v>
      </c>
      <c r="I8" s="9">
        <f t="shared" ref="I8:I18" si="1">SUM(H8,B8)</f>
        <v>422834.69649128616</v>
      </c>
      <c r="J8" s="9">
        <f t="shared" ref="J8:J18" si="2">I8*SUM(F8:G8)/SUM(D8:G8)</f>
        <v>232970.26609453568</v>
      </c>
      <c r="K8" s="9">
        <f t="shared" ref="K8:K18" si="3">I8*SUM(D8:E8)/SUM(D8:G8)</f>
        <v>189864.43039675057</v>
      </c>
    </row>
    <row r="9" spans="1:12" x14ac:dyDescent="0.25">
      <c r="A9" s="8">
        <v>42795</v>
      </c>
      <c r="B9" s="9">
        <v>23712909</v>
      </c>
      <c r="C9" s="9">
        <v>0</v>
      </c>
      <c r="D9" s="9">
        <v>-6045334.4068731889</v>
      </c>
      <c r="E9" s="9">
        <v>-5708597</v>
      </c>
      <c r="F9" s="9">
        <v>-851740.83685173769</v>
      </c>
      <c r="G9" s="9">
        <v>-11927876.467873858</v>
      </c>
      <c r="H9" s="9">
        <f t="shared" si="0"/>
        <v>-24533548.711598784</v>
      </c>
      <c r="I9" s="9">
        <f t="shared" si="1"/>
        <v>-820639.71159878373</v>
      </c>
      <c r="J9" s="9">
        <f t="shared" si="2"/>
        <v>-427474.29581333493</v>
      </c>
      <c r="K9" s="9">
        <f t="shared" si="3"/>
        <v>-393165.41578544892</v>
      </c>
    </row>
    <row r="10" spans="1:12" x14ac:dyDescent="0.25">
      <c r="A10" s="8">
        <v>42826</v>
      </c>
      <c r="B10" s="9">
        <v>20340409</v>
      </c>
      <c r="C10" s="9">
        <v>0</v>
      </c>
      <c r="D10" s="9">
        <v>-4960079.8837900441</v>
      </c>
      <c r="E10" s="9">
        <v>-5193620</v>
      </c>
      <c r="F10" s="9">
        <v>-545669.00086615258</v>
      </c>
      <c r="G10" s="9">
        <v>-9836369.5872597396</v>
      </c>
      <c r="H10" s="9">
        <f t="shared" si="0"/>
        <v>-20535738.471915938</v>
      </c>
      <c r="I10" s="9">
        <f t="shared" si="1"/>
        <v>-195329.47191593796</v>
      </c>
      <c r="J10" s="9">
        <f t="shared" si="2"/>
        <v>-98750.678852033525</v>
      </c>
      <c r="K10" s="9">
        <f t="shared" si="3"/>
        <v>-96578.793063904406</v>
      </c>
    </row>
    <row r="11" spans="1:12" x14ac:dyDescent="0.25">
      <c r="A11" s="8">
        <v>42856</v>
      </c>
      <c r="B11" s="9">
        <v>21046400</v>
      </c>
      <c r="C11" s="9">
        <v>0</v>
      </c>
      <c r="D11" s="9">
        <v>-5244306.9787656013</v>
      </c>
      <c r="E11" s="9">
        <v>-5505206</v>
      </c>
      <c r="F11" s="9">
        <v>-550997.3145036035</v>
      </c>
      <c r="G11" s="9">
        <v>-9982271.5155769121</v>
      </c>
      <c r="H11" s="9">
        <f t="shared" si="0"/>
        <v>-21282781.808846116</v>
      </c>
      <c r="I11" s="9">
        <f t="shared" si="1"/>
        <v>-236381.80884611607</v>
      </c>
      <c r="J11" s="9">
        <f t="shared" si="2"/>
        <v>-116990.02327233076</v>
      </c>
      <c r="K11" s="9">
        <f t="shared" si="3"/>
        <v>-119391.78557378531</v>
      </c>
    </row>
    <row r="12" spans="1:12" x14ac:dyDescent="0.25">
      <c r="A12" s="8">
        <v>42887</v>
      </c>
      <c r="B12" s="9">
        <v>23349292.73</v>
      </c>
      <c r="C12" s="9">
        <v>0</v>
      </c>
      <c r="D12" s="9">
        <v>-5164700.1828526342</v>
      </c>
      <c r="E12" s="9">
        <v>-6019557</v>
      </c>
      <c r="F12" s="9">
        <v>-574923.68549639662</v>
      </c>
      <c r="G12" s="9">
        <v>-11796978.484423088</v>
      </c>
      <c r="H12" s="9">
        <f t="shared" si="0"/>
        <v>-23556159.352772117</v>
      </c>
      <c r="I12" s="9">
        <f t="shared" si="1"/>
        <v>-206866.62277211621</v>
      </c>
      <c r="J12" s="9">
        <f t="shared" si="2"/>
        <v>-108648.1705625359</v>
      </c>
      <c r="K12" s="9">
        <f t="shared" si="3"/>
        <v>-98218.452209580326</v>
      </c>
    </row>
    <row r="13" spans="1:12" x14ac:dyDescent="0.25">
      <c r="A13" s="8">
        <v>42917</v>
      </c>
      <c r="B13" s="9">
        <v>26013925.73</v>
      </c>
      <c r="C13" s="9">
        <v>-4073517</v>
      </c>
      <c r="D13" s="9">
        <v>-4811416.3467453923</v>
      </c>
      <c r="E13" s="9">
        <v>-2263107</v>
      </c>
      <c r="F13" s="9">
        <v>-652492.9693204267</v>
      </c>
      <c r="G13" s="9">
        <v>-14363915.03248743</v>
      </c>
      <c r="H13" s="9">
        <f t="shared" si="0"/>
        <v>-26164448.348553248</v>
      </c>
      <c r="I13" s="9">
        <f t="shared" si="1"/>
        <v>-150522.6185532473</v>
      </c>
      <c r="J13" s="9">
        <f t="shared" si="2"/>
        <v>-102318.41374329761</v>
      </c>
      <c r="K13" s="9">
        <f t="shared" si="3"/>
        <v>-48204.204809949704</v>
      </c>
    </row>
    <row r="14" spans="1:12" x14ac:dyDescent="0.25">
      <c r="A14" s="8">
        <v>42948</v>
      </c>
      <c r="B14" s="9">
        <v>24886121</v>
      </c>
      <c r="C14" s="9">
        <v>-4219609</v>
      </c>
      <c r="D14" s="9">
        <v>-4468520.2170257242</v>
      </c>
      <c r="E14" s="9">
        <v>-2674188</v>
      </c>
      <c r="F14" s="9">
        <v>-613852.88227429846</v>
      </c>
      <c r="G14" s="9">
        <v>-13009935.4945397</v>
      </c>
      <c r="H14" s="9">
        <f t="shared" si="0"/>
        <v>-24986105.59383972</v>
      </c>
      <c r="I14" s="9">
        <f t="shared" si="1"/>
        <v>-99984.593839719892</v>
      </c>
      <c r="J14" s="9">
        <f t="shared" si="2"/>
        <v>-65594.547508708085</v>
      </c>
      <c r="K14" s="9">
        <f t="shared" si="3"/>
        <v>-34390.046331011807</v>
      </c>
    </row>
    <row r="15" spans="1:12" x14ac:dyDescent="0.25">
      <c r="A15" s="8">
        <v>42979</v>
      </c>
      <c r="B15" s="9">
        <v>22862053</v>
      </c>
      <c r="C15" s="9">
        <v>-3816484</v>
      </c>
      <c r="D15" s="9">
        <v>-4220644.8007950811</v>
      </c>
      <c r="E15" s="9">
        <v>-2333869.5383347073</v>
      </c>
      <c r="F15" s="9">
        <v>-646271.00105314469</v>
      </c>
      <c r="G15" s="9">
        <v>-11731101.056450672</v>
      </c>
      <c r="H15" s="9">
        <f t="shared" si="0"/>
        <v>-22748370.396633606</v>
      </c>
      <c r="I15" s="9">
        <f t="shared" si="1"/>
        <v>113682.6033663936</v>
      </c>
      <c r="J15" s="9">
        <f t="shared" si="2"/>
        <v>74323.913045542737</v>
      </c>
      <c r="K15" s="9">
        <f t="shared" si="3"/>
        <v>39358.690320850859</v>
      </c>
    </row>
    <row r="16" spans="1:12" x14ac:dyDescent="0.25">
      <c r="A16" s="8">
        <v>43009</v>
      </c>
      <c r="B16" s="9">
        <v>21465567</v>
      </c>
      <c r="C16" s="9">
        <v>-3935116</v>
      </c>
      <c r="D16" s="9">
        <v>-4097400.3010568982</v>
      </c>
      <c r="E16" s="9">
        <v>-2697282.4962190562</v>
      </c>
      <c r="F16" s="9">
        <v>-589046.14735213027</v>
      </c>
      <c r="G16" s="9">
        <v>-10497475.416522197</v>
      </c>
      <c r="H16" s="9">
        <f t="shared" si="0"/>
        <v>-21816320.361150283</v>
      </c>
      <c r="I16" s="9">
        <f t="shared" si="1"/>
        <v>-350753.36115028337</v>
      </c>
      <c r="J16" s="9">
        <f t="shared" si="2"/>
        <v>-217470.5139236977</v>
      </c>
      <c r="K16" s="9">
        <f t="shared" si="3"/>
        <v>-133282.84722658567</v>
      </c>
    </row>
    <row r="17" spans="1:13" x14ac:dyDescent="0.25">
      <c r="A17" s="8">
        <v>43040</v>
      </c>
      <c r="B17" s="9">
        <v>22392144.413000003</v>
      </c>
      <c r="C17" s="9">
        <v>-3792181.94</v>
      </c>
      <c r="D17" s="9">
        <v>-3738869.8967769155</v>
      </c>
      <c r="E17" s="9">
        <v>-2915417.0445177248</v>
      </c>
      <c r="F17" s="9">
        <v>-701102.32621265133</v>
      </c>
      <c r="G17" s="9">
        <v>-11441773.744789202</v>
      </c>
      <c r="H17" s="9">
        <f t="shared" si="0"/>
        <v>-22589344.952296495</v>
      </c>
      <c r="I17" s="9">
        <f t="shared" si="1"/>
        <v>-197200.53929649293</v>
      </c>
      <c r="J17" s="9">
        <f t="shared" si="2"/>
        <v>-127390.59124217773</v>
      </c>
      <c r="K17" s="9">
        <f t="shared" si="3"/>
        <v>-69809.948054315217</v>
      </c>
    </row>
    <row r="18" spans="1:13" x14ac:dyDescent="0.25">
      <c r="A18" s="8">
        <v>43070</v>
      </c>
      <c r="B18" s="9">
        <v>24946703.791000001</v>
      </c>
      <c r="C18" s="9">
        <v>-3570199.99</v>
      </c>
      <c r="D18" s="9">
        <v>-3862951.1234068642</v>
      </c>
      <c r="E18" s="9">
        <v>-3041107.8527207561</v>
      </c>
      <c r="F18" s="9">
        <v>-831714.67378734855</v>
      </c>
      <c r="G18" s="9">
        <v>-13885754.255210796</v>
      </c>
      <c r="H18" s="9">
        <f t="shared" si="0"/>
        <v>-25191727.895125765</v>
      </c>
      <c r="I18" s="9">
        <f t="shared" si="1"/>
        <v>-245024.10412576422</v>
      </c>
      <c r="J18" s="9">
        <f t="shared" si="2"/>
        <v>-166784.44997735997</v>
      </c>
      <c r="K18" s="9">
        <f t="shared" si="3"/>
        <v>-78239.654148404239</v>
      </c>
    </row>
    <row r="19" spans="1:13" x14ac:dyDescent="0.25">
      <c r="A19" s="17" t="s">
        <v>5</v>
      </c>
      <c r="B19" s="19">
        <f>SUM(B7:B18)</f>
        <v>277214573.34100002</v>
      </c>
      <c r="C19" s="19">
        <f t="shared" ref="C19:K19" si="4">SUM(C7:C18)</f>
        <v>-23407107.93</v>
      </c>
      <c r="D19" s="19">
        <f t="shared" si="4"/>
        <v>-57167675.685703427</v>
      </c>
      <c r="E19" s="19">
        <f t="shared" si="4"/>
        <v>-48587266.054072544</v>
      </c>
      <c r="F19" s="19">
        <f t="shared" si="4"/>
        <v>-8023287.0000000009</v>
      </c>
      <c r="G19" s="19">
        <f t="shared" si="4"/>
        <v>-142192701</v>
      </c>
      <c r="H19" s="19">
        <f t="shared" si="4"/>
        <v>-279378037.6697759</v>
      </c>
      <c r="I19" s="19">
        <f t="shared" si="4"/>
        <v>-2163464.3287759535</v>
      </c>
      <c r="J19" s="19">
        <f t="shared" si="4"/>
        <v>-1231669.702711686</v>
      </c>
      <c r="K19" s="19">
        <f t="shared" si="4"/>
        <v>-931794.62606426736</v>
      </c>
      <c r="M19" s="14"/>
    </row>
    <row r="20" spans="1:13" x14ac:dyDescent="0.25">
      <c r="B20" s="2"/>
      <c r="C20" s="2"/>
      <c r="D20" s="2"/>
      <c r="E20" s="2"/>
      <c r="F20" s="2"/>
      <c r="G20" s="2"/>
      <c r="H20" s="2"/>
      <c r="I20" s="2"/>
      <c r="J20" s="2"/>
      <c r="K20" s="4"/>
    </row>
    <row r="21" spans="1:13" s="1" customFormat="1" ht="15" customHeight="1" x14ac:dyDescent="0.25">
      <c r="A21" s="26" t="s">
        <v>31</v>
      </c>
      <c r="B21" s="25" t="s">
        <v>15</v>
      </c>
      <c r="C21" s="25" t="s">
        <v>29</v>
      </c>
      <c r="D21" s="25"/>
      <c r="E21" s="25"/>
      <c r="F21" s="25"/>
      <c r="G21" s="25"/>
      <c r="H21" s="7"/>
      <c r="I21" s="25" t="s">
        <v>30</v>
      </c>
      <c r="J21" s="25" t="s">
        <v>38</v>
      </c>
      <c r="K21" s="25" t="s">
        <v>41</v>
      </c>
      <c r="L21" s="25" t="s">
        <v>14</v>
      </c>
    </row>
    <row r="22" spans="1:13" s="1" customFormat="1" ht="45" x14ac:dyDescent="0.25">
      <c r="A22" s="26"/>
      <c r="B22" s="25"/>
      <c r="C22" s="7" t="s">
        <v>8</v>
      </c>
      <c r="D22" s="7" t="s">
        <v>34</v>
      </c>
      <c r="E22" s="7" t="s">
        <v>35</v>
      </c>
      <c r="F22" s="7" t="s">
        <v>9</v>
      </c>
      <c r="G22" s="7" t="s">
        <v>10</v>
      </c>
      <c r="H22" s="7" t="s">
        <v>11</v>
      </c>
      <c r="I22" s="25"/>
      <c r="J22" s="25" t="s">
        <v>12</v>
      </c>
      <c r="K22" s="25" t="s">
        <v>13</v>
      </c>
      <c r="L22" s="25" t="s">
        <v>14</v>
      </c>
    </row>
    <row r="23" spans="1:13" s="13" customFormat="1" ht="11.25" x14ac:dyDescent="0.2">
      <c r="A23" s="10"/>
      <c r="B23" s="11" t="s">
        <v>0</v>
      </c>
      <c r="C23" s="11" t="s">
        <v>1</v>
      </c>
      <c r="D23" s="11" t="s">
        <v>2</v>
      </c>
      <c r="E23" s="11" t="s">
        <v>23</v>
      </c>
      <c r="F23" s="11" t="s">
        <v>3</v>
      </c>
      <c r="G23" s="11" t="s">
        <v>4</v>
      </c>
      <c r="H23" s="11" t="s">
        <v>25</v>
      </c>
      <c r="I23" s="12" t="s">
        <v>26</v>
      </c>
      <c r="J23" s="11" t="s">
        <v>6</v>
      </c>
      <c r="K23" s="11" t="s">
        <v>24</v>
      </c>
      <c r="L23" s="11" t="s">
        <v>43</v>
      </c>
    </row>
    <row r="24" spans="1:13" x14ac:dyDescent="0.25">
      <c r="A24" s="8">
        <f>A7</f>
        <v>42736</v>
      </c>
      <c r="B24" s="15">
        <v>537484.07000000007</v>
      </c>
      <c r="C24" s="15">
        <v>0</v>
      </c>
      <c r="D24" s="15">
        <v>-123210.45999999999</v>
      </c>
      <c r="E24" s="15">
        <v>-116135.09201261298</v>
      </c>
      <c r="F24" s="15">
        <v>-82481.583428551152</v>
      </c>
      <c r="G24" s="15">
        <v>-1432632.5689343677</v>
      </c>
      <c r="H24" s="15">
        <f>SUM(C24:G24)</f>
        <v>-1754459.704375532</v>
      </c>
      <c r="I24" s="16">
        <f t="shared" ref="I24:I35" si="5">SUM(H24,B24)</f>
        <v>-1216975.6343755319</v>
      </c>
      <c r="J24" s="16">
        <v>102497.88</v>
      </c>
      <c r="K24" s="16">
        <v>1107011.2906053916</v>
      </c>
      <c r="L24" s="16">
        <f>SUM(I24:K24)</f>
        <v>-7466.4637701401953</v>
      </c>
    </row>
    <row r="25" spans="1:13" x14ac:dyDescent="0.25">
      <c r="A25" s="8">
        <f t="shared" ref="A25:A35" si="6">A8</f>
        <v>42767</v>
      </c>
      <c r="B25" s="15">
        <v>455331.72000000003</v>
      </c>
      <c r="C25" s="15">
        <v>0</v>
      </c>
      <c r="D25" s="15">
        <v>-100377.55999999998</v>
      </c>
      <c r="E25" s="15">
        <v>-98832.377557739019</v>
      </c>
      <c r="F25" s="15">
        <v>-82582.484876944334</v>
      </c>
      <c r="G25" s="15">
        <v>-1215367.9518647785</v>
      </c>
      <c r="H25" s="15">
        <f t="shared" ref="H25:H35" si="7">SUM(C25:G25)</f>
        <v>-1497160.374299462</v>
      </c>
      <c r="I25" s="16">
        <f t="shared" si="5"/>
        <v>-1041828.654299462</v>
      </c>
      <c r="J25" s="16">
        <v>49158.160000000011</v>
      </c>
      <c r="K25" s="16">
        <v>1024308.0978032901</v>
      </c>
      <c r="L25" s="16">
        <f t="shared" ref="L25:L35" si="8">SUM(I25:K25)</f>
        <v>31637.60350382817</v>
      </c>
    </row>
    <row r="26" spans="1:13" x14ac:dyDescent="0.25">
      <c r="A26" s="8">
        <f t="shared" si="6"/>
        <v>42795</v>
      </c>
      <c r="B26" s="15">
        <v>614900.19000000006</v>
      </c>
      <c r="C26" s="15">
        <v>0</v>
      </c>
      <c r="D26" s="15">
        <v>-135153.67083333334</v>
      </c>
      <c r="E26" s="15">
        <v>-139487.24834978089</v>
      </c>
      <c r="F26" s="15">
        <v>-95020.881226747733</v>
      </c>
      <c r="G26" s="15">
        <v>-1353923.7950927555</v>
      </c>
      <c r="H26" s="15">
        <f t="shared" si="7"/>
        <v>-1723585.5955026173</v>
      </c>
      <c r="I26" s="16">
        <f t="shared" si="5"/>
        <v>-1108685.4055026174</v>
      </c>
      <c r="J26" s="16">
        <v>195767.59000000003</v>
      </c>
      <c r="K26" s="16">
        <v>881387.66655538953</v>
      </c>
      <c r="L26" s="16">
        <f t="shared" si="8"/>
        <v>-31530.148947227746</v>
      </c>
    </row>
    <row r="27" spans="1:13" x14ac:dyDescent="0.25">
      <c r="A27" s="8">
        <f t="shared" si="6"/>
        <v>42826</v>
      </c>
      <c r="B27" s="15">
        <v>229596.88</v>
      </c>
      <c r="C27" s="15">
        <v>0</v>
      </c>
      <c r="D27" s="15">
        <v>-63713.784583333327</v>
      </c>
      <c r="E27" s="15">
        <v>-68375.892079867132</v>
      </c>
      <c r="F27" s="15">
        <v>-59468.004467756742</v>
      </c>
      <c r="G27" s="15">
        <v>-1080382.3501080978</v>
      </c>
      <c r="H27" s="15">
        <f t="shared" si="7"/>
        <v>-1271940.0312390551</v>
      </c>
      <c r="I27" s="16">
        <f t="shared" si="5"/>
        <v>-1042343.1512390551</v>
      </c>
      <c r="J27" s="16">
        <v>-92229.349005798329</v>
      </c>
      <c r="K27" s="16">
        <v>1108330.3572821778</v>
      </c>
      <c r="L27" s="16">
        <f t="shared" si="8"/>
        <v>-26242.142962675542</v>
      </c>
    </row>
    <row r="28" spans="1:13" x14ac:dyDescent="0.25">
      <c r="A28" s="8">
        <f t="shared" si="6"/>
        <v>42856</v>
      </c>
      <c r="B28" s="15">
        <v>69224.11</v>
      </c>
      <c r="C28" s="15">
        <v>0</v>
      </c>
      <c r="D28" s="15">
        <v>-23679.860833333336</v>
      </c>
      <c r="E28" s="15">
        <v>-17560.548039232192</v>
      </c>
      <c r="F28" s="15">
        <v>-53666.35045046029</v>
      </c>
      <c r="G28" s="15">
        <v>-985454.50801990111</v>
      </c>
      <c r="H28" s="15">
        <f t="shared" si="7"/>
        <v>-1080361.2673429269</v>
      </c>
      <c r="I28" s="16">
        <f t="shared" si="5"/>
        <v>-1011137.1573429269</v>
      </c>
      <c r="J28" s="16">
        <v>-290473.57353509974</v>
      </c>
      <c r="K28" s="16">
        <v>1281557.7606670351</v>
      </c>
      <c r="L28" s="16">
        <f t="shared" si="8"/>
        <v>-20052.970210991567</v>
      </c>
    </row>
    <row r="29" spans="1:13" x14ac:dyDescent="0.25">
      <c r="A29" s="8">
        <f t="shared" si="6"/>
        <v>42887</v>
      </c>
      <c r="B29" s="15">
        <v>145429.71000000002</v>
      </c>
      <c r="C29" s="15">
        <v>0</v>
      </c>
      <c r="D29" s="15">
        <v>-35542.305833333339</v>
      </c>
      <c r="E29" s="15">
        <v>-36647.407327271801</v>
      </c>
      <c r="F29" s="15">
        <v>-56131.885549539715</v>
      </c>
      <c r="G29" s="15">
        <v>-1177312.5899800989</v>
      </c>
      <c r="H29" s="15">
        <f t="shared" si="7"/>
        <v>-1305634.1886902438</v>
      </c>
      <c r="I29" s="16">
        <f t="shared" si="5"/>
        <v>-1160204.4786902438</v>
      </c>
      <c r="J29" s="16">
        <v>-317017.50626480265</v>
      </c>
      <c r="K29" s="16">
        <v>1425767.1899762573</v>
      </c>
      <c r="L29" s="16">
        <f t="shared" si="8"/>
        <v>-51454.794978789054</v>
      </c>
    </row>
    <row r="30" spans="1:13" x14ac:dyDescent="0.25">
      <c r="A30" s="8">
        <f t="shared" si="6"/>
        <v>42917</v>
      </c>
      <c r="B30" s="15">
        <v>370567.10000000003</v>
      </c>
      <c r="C30" s="15">
        <v>-55402.22</v>
      </c>
      <c r="D30" s="15">
        <v>-64049.305000000008</v>
      </c>
      <c r="E30" s="15">
        <v>-30779.58</v>
      </c>
      <c r="F30" s="15">
        <v>-54179.623333506082</v>
      </c>
      <c r="G30" s="15">
        <v>-1192102.4677755199</v>
      </c>
      <c r="H30" s="15">
        <f t="shared" si="7"/>
        <v>-1396513.196109026</v>
      </c>
      <c r="I30" s="16">
        <f t="shared" si="5"/>
        <v>-1025946.0961090259</v>
      </c>
      <c r="J30" s="16">
        <v>-670820.84000000008</v>
      </c>
      <c r="K30" s="16">
        <v>1725154.612897963</v>
      </c>
      <c r="L30" s="16">
        <f t="shared" si="8"/>
        <v>28387.676788937068</v>
      </c>
    </row>
    <row r="31" spans="1:13" x14ac:dyDescent="0.25">
      <c r="A31" s="8">
        <f t="shared" si="6"/>
        <v>42948</v>
      </c>
      <c r="B31" s="15">
        <v>444617.5</v>
      </c>
      <c r="C31" s="15">
        <v>-72329.19</v>
      </c>
      <c r="D31" s="15">
        <v>-75400.404343850125</v>
      </c>
      <c r="E31" s="15">
        <v>-45838.81</v>
      </c>
      <c r="F31" s="15">
        <v>-50930.623266791721</v>
      </c>
      <c r="G31" s="15">
        <v>-1106538.4125832259</v>
      </c>
      <c r="H31" s="15">
        <f t="shared" si="7"/>
        <v>-1351037.4401938678</v>
      </c>
      <c r="I31" s="16">
        <f t="shared" si="5"/>
        <v>-906419.94019386778</v>
      </c>
      <c r="J31" s="16">
        <v>-470474.46</v>
      </c>
      <c r="K31" s="16">
        <v>1367533.1154072159</v>
      </c>
      <c r="L31" s="16">
        <f t="shared" si="8"/>
        <v>-9361.2847866518423</v>
      </c>
    </row>
    <row r="32" spans="1:13" x14ac:dyDescent="0.25">
      <c r="A32" s="8">
        <f t="shared" si="6"/>
        <v>42979</v>
      </c>
      <c r="B32" s="15">
        <v>554506.19999999995</v>
      </c>
      <c r="C32" s="15">
        <v>-60352.512695290927</v>
      </c>
      <c r="D32" s="15">
        <v>-85250.504192300607</v>
      </c>
      <c r="E32" s="15">
        <v>-36906.977978028517</v>
      </c>
      <c r="F32" s="15">
        <v>-53311.543428060293</v>
      </c>
      <c r="G32" s="15">
        <v>-977250.5507938033</v>
      </c>
      <c r="H32" s="15">
        <f t="shared" si="7"/>
        <v>-1213072.0890874837</v>
      </c>
      <c r="I32" s="16">
        <f t="shared" si="5"/>
        <v>-658565.88908748375</v>
      </c>
      <c r="J32" s="16">
        <v>-379333.69</v>
      </c>
      <c r="K32" s="16">
        <v>1106070.2677362936</v>
      </c>
      <c r="L32" s="16">
        <f t="shared" si="8"/>
        <v>68170.688648809912</v>
      </c>
    </row>
    <row r="33" spans="1:12" x14ac:dyDescent="0.25">
      <c r="A33" s="8">
        <f t="shared" si="6"/>
        <v>43009</v>
      </c>
      <c r="B33" s="15">
        <v>187893.03</v>
      </c>
      <c r="C33" s="15">
        <v>-62228.516704758214</v>
      </c>
      <c r="D33" s="15">
        <v>-63984.866539863797</v>
      </c>
      <c r="E33" s="15">
        <v>-42653.860489352657</v>
      </c>
      <c r="F33" s="15">
        <v>-48483.419971641895</v>
      </c>
      <c r="G33" s="15">
        <v>-862336.67384745111</v>
      </c>
      <c r="H33" s="15">
        <f t="shared" si="7"/>
        <v>-1079687.3375530676</v>
      </c>
      <c r="I33" s="16">
        <f t="shared" si="5"/>
        <v>-891794.30755306757</v>
      </c>
      <c r="J33" s="16">
        <v>-584377.15999999992</v>
      </c>
      <c r="K33" s="16">
        <v>1367430.8651322927</v>
      </c>
      <c r="L33" s="16">
        <f t="shared" si="8"/>
        <v>-108740.60242077475</v>
      </c>
    </row>
    <row r="34" spans="1:12" x14ac:dyDescent="0.25">
      <c r="A34" s="8">
        <f t="shared" si="6"/>
        <v>43040</v>
      </c>
      <c r="B34" s="15">
        <v>317950.69914775074</v>
      </c>
      <c r="C34" s="15">
        <v>-52538.240185542876</v>
      </c>
      <c r="D34" s="15">
        <v>-53936.496817822503</v>
      </c>
      <c r="E34" s="15">
        <v>-40391.226831774264</v>
      </c>
      <c r="F34" s="15">
        <v>-56709.695614299955</v>
      </c>
      <c r="G34" s="15">
        <v>-958970.92539686989</v>
      </c>
      <c r="H34" s="15">
        <f t="shared" si="7"/>
        <v>-1162546.5848463094</v>
      </c>
      <c r="I34" s="16">
        <f t="shared" si="5"/>
        <v>-844595.88569855865</v>
      </c>
      <c r="J34" s="16">
        <v>-335163.04000000004</v>
      </c>
      <c r="K34" s="16">
        <v>1170396.5100488195</v>
      </c>
      <c r="L34" s="16">
        <f t="shared" si="8"/>
        <v>-9362.4156497393269</v>
      </c>
    </row>
    <row r="35" spans="1:12" x14ac:dyDescent="0.25">
      <c r="A35" s="8">
        <f t="shared" si="6"/>
        <v>43070</v>
      </c>
      <c r="B35" s="15">
        <v>517747.18185846717</v>
      </c>
      <c r="C35" s="15">
        <v>-71538.756337924759</v>
      </c>
      <c r="D35" s="15">
        <v>-86416.423280124887</v>
      </c>
      <c r="E35" s="15">
        <v>-60936.943107531559</v>
      </c>
      <c r="F35" s="15">
        <v>-67340.529385700036</v>
      </c>
      <c r="G35" s="15">
        <v>-1118974.5766031302</v>
      </c>
      <c r="H35" s="15">
        <f t="shared" si="7"/>
        <v>-1405207.2287144114</v>
      </c>
      <c r="I35" s="16">
        <f t="shared" si="5"/>
        <v>-887460.04685594421</v>
      </c>
      <c r="J35" s="16">
        <v>-478661.71393930283</v>
      </c>
      <c r="K35" s="16">
        <v>1352119.3448994965</v>
      </c>
      <c r="L35" s="16">
        <f t="shared" si="8"/>
        <v>-14002.415895750513</v>
      </c>
    </row>
    <row r="36" spans="1:12" x14ac:dyDescent="0.25">
      <c r="A36" s="17" t="s">
        <v>5</v>
      </c>
      <c r="B36" s="18">
        <f>SUM(B24:B35)</f>
        <v>4445248.3910062173</v>
      </c>
      <c r="C36" s="18">
        <f t="shared" ref="C36:H36" si="9">SUM(C24:C35)</f>
        <v>-374389.43592351675</v>
      </c>
      <c r="D36" s="18">
        <f t="shared" si="9"/>
        <v>-910715.64225729508</v>
      </c>
      <c r="E36" s="18">
        <f t="shared" si="9"/>
        <v>-734545.96377319098</v>
      </c>
      <c r="F36" s="18">
        <f t="shared" si="9"/>
        <v>-760306.62499999977</v>
      </c>
      <c r="G36" s="18">
        <f t="shared" si="9"/>
        <v>-13461247.370999999</v>
      </c>
      <c r="H36" s="18">
        <f t="shared" si="9"/>
        <v>-16241205.037954004</v>
      </c>
      <c r="I36" s="18">
        <f>SUM(I24:I35)</f>
        <v>-11795956.646947786</v>
      </c>
      <c r="J36" s="18">
        <f t="shared" ref="J36:K36" si="10">SUM(J24:J35)</f>
        <v>-3271127.7027450036</v>
      </c>
      <c r="K36" s="18">
        <f t="shared" si="10"/>
        <v>14917067.079011621</v>
      </c>
      <c r="L36" s="18">
        <f>SUM(L24:L35)</f>
        <v>-150017.27068116539</v>
      </c>
    </row>
    <row r="39" spans="1:12" x14ac:dyDescent="0.25">
      <c r="F39" s="5"/>
      <c r="J39" s="3"/>
      <c r="K39" s="4"/>
    </row>
    <row r="40" spans="1:12" x14ac:dyDescent="0.25">
      <c r="F40" s="5"/>
      <c r="J40" s="3"/>
      <c r="K40" s="4"/>
    </row>
    <row r="41" spans="1:12" x14ac:dyDescent="0.25">
      <c r="F41" s="5"/>
      <c r="J41" s="3"/>
      <c r="K41" s="4"/>
    </row>
    <row r="42" spans="1:12" x14ac:dyDescent="0.25">
      <c r="F42" s="5"/>
      <c r="J42" s="3"/>
      <c r="K42" s="4"/>
    </row>
    <row r="43" spans="1:12" x14ac:dyDescent="0.25">
      <c r="F43" s="5"/>
      <c r="J43" s="3"/>
      <c r="K43" s="4"/>
    </row>
    <row r="44" spans="1:12" x14ac:dyDescent="0.25">
      <c r="F44" s="5"/>
      <c r="J44" s="3"/>
      <c r="K44" s="4"/>
    </row>
    <row r="45" spans="1:12" x14ac:dyDescent="0.25">
      <c r="F45" s="5"/>
      <c r="J45" s="3"/>
      <c r="K45" s="4"/>
    </row>
    <row r="46" spans="1:12" x14ac:dyDescent="0.25">
      <c r="F46" s="5"/>
      <c r="J46" s="3"/>
      <c r="K46" s="4"/>
    </row>
    <row r="47" spans="1:12" x14ac:dyDescent="0.25">
      <c r="F47" s="5"/>
      <c r="J47" s="3"/>
      <c r="K47" s="4"/>
    </row>
    <row r="48" spans="1:12" x14ac:dyDescent="0.25">
      <c r="F48" s="5"/>
      <c r="J48" s="3"/>
      <c r="K48" s="4"/>
    </row>
    <row r="49" spans="6:11" x14ac:dyDescent="0.25">
      <c r="F49" s="5"/>
      <c r="J49" s="3"/>
      <c r="K49" s="4"/>
    </row>
    <row r="50" spans="6:11" x14ac:dyDescent="0.25">
      <c r="F50" s="5"/>
      <c r="J50" s="3"/>
      <c r="K50" s="4"/>
    </row>
    <row r="51" spans="6:11" x14ac:dyDescent="0.25">
      <c r="F51" s="5"/>
      <c r="J51" s="3"/>
      <c r="K51" s="4"/>
    </row>
  </sheetData>
  <mergeCells count="13">
    <mergeCell ref="K4:K5"/>
    <mergeCell ref="A4:A5"/>
    <mergeCell ref="B4:B5"/>
    <mergeCell ref="C4:H4"/>
    <mergeCell ref="I4:I5"/>
    <mergeCell ref="J4:J5"/>
    <mergeCell ref="L21:L22"/>
    <mergeCell ref="A21:A22"/>
    <mergeCell ref="B21:B22"/>
    <mergeCell ref="C21:G21"/>
    <mergeCell ref="I21:I22"/>
    <mergeCell ref="J21:J22"/>
    <mergeCell ref="K21:K22"/>
  </mergeCells>
  <pageMargins left="0.7" right="0.7" top="0.75" bottom="0.75" header="0.3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13C0B-353F-4E6B-97CA-0F0CFE6B4C7E}">
  <sheetPr>
    <pageSetUpPr fitToPage="1"/>
  </sheetPr>
  <dimension ref="A1:M51"/>
  <sheetViews>
    <sheetView zoomScaleNormal="100" workbookViewId="0"/>
  </sheetViews>
  <sheetFormatPr defaultRowHeight="15" x14ac:dyDescent="0.25"/>
  <cols>
    <col min="1" max="1" width="10.28515625" style="6" bestFit="1" customWidth="1"/>
    <col min="2" max="12" width="14.7109375" customWidth="1"/>
    <col min="13" max="13" width="10.28515625" bestFit="1" customWidth="1"/>
  </cols>
  <sheetData>
    <row r="1" spans="1:12" ht="15.75" x14ac:dyDescent="0.25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6.5" thickBot="1" x14ac:dyDescent="0.3">
      <c r="A2" s="22" t="s">
        <v>33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1:12" s="1" customFormat="1" x14ac:dyDescent="0.25">
      <c r="A4" s="26" t="s">
        <v>31</v>
      </c>
      <c r="B4" s="25" t="s">
        <v>15</v>
      </c>
      <c r="C4" s="27" t="s">
        <v>7</v>
      </c>
      <c r="D4" s="28"/>
      <c r="E4" s="28"/>
      <c r="F4" s="28"/>
      <c r="G4" s="28"/>
      <c r="H4" s="29"/>
      <c r="I4" s="30" t="s">
        <v>20</v>
      </c>
      <c r="J4" s="25" t="s">
        <v>21</v>
      </c>
      <c r="K4" s="25" t="s">
        <v>22</v>
      </c>
    </row>
    <row r="5" spans="1:12" s="1" customFormat="1" ht="45" x14ac:dyDescent="0.25">
      <c r="A5" s="26"/>
      <c r="B5" s="25"/>
      <c r="C5" s="7" t="s">
        <v>16</v>
      </c>
      <c r="D5" s="7" t="s">
        <v>37</v>
      </c>
      <c r="E5" s="7" t="s">
        <v>36</v>
      </c>
      <c r="F5" s="7" t="s">
        <v>17</v>
      </c>
      <c r="G5" s="7" t="s">
        <v>18</v>
      </c>
      <c r="H5" s="7" t="s">
        <v>19</v>
      </c>
      <c r="I5" s="31"/>
      <c r="J5" s="25"/>
      <c r="K5" s="25"/>
    </row>
    <row r="6" spans="1:12" s="13" customFormat="1" ht="11.25" x14ac:dyDescent="0.2">
      <c r="A6" s="10"/>
      <c r="B6" s="11" t="s">
        <v>0</v>
      </c>
      <c r="C6" s="11" t="s">
        <v>1</v>
      </c>
      <c r="D6" s="11" t="s">
        <v>2</v>
      </c>
      <c r="E6" s="11" t="s">
        <v>23</v>
      </c>
      <c r="F6" s="11" t="s">
        <v>3</v>
      </c>
      <c r="G6" s="11" t="s">
        <v>4</v>
      </c>
      <c r="H6" s="11" t="s">
        <v>25</v>
      </c>
      <c r="I6" s="12" t="s">
        <v>26</v>
      </c>
      <c r="J6" s="11" t="s">
        <v>27</v>
      </c>
      <c r="K6" s="11" t="s">
        <v>28</v>
      </c>
    </row>
    <row r="7" spans="1:12" x14ac:dyDescent="0.25">
      <c r="A7" s="8">
        <v>43101</v>
      </c>
      <c r="B7" s="9">
        <v>26351744.640000001</v>
      </c>
      <c r="C7" s="9">
        <v>-4062750.54</v>
      </c>
      <c r="D7" s="9">
        <v>-3980748.6933769607</v>
      </c>
      <c r="E7" s="9">
        <v>-3311446.704275534</v>
      </c>
      <c r="F7" s="9">
        <v>-898541.00417184213</v>
      </c>
      <c r="G7" s="9">
        <v>-14335758.032381222</v>
      </c>
      <c r="H7" s="9">
        <f>SUM(C7:G7)</f>
        <v>-26589244.974205561</v>
      </c>
      <c r="I7" s="9">
        <f>SUM(H7,B7)</f>
        <v>-237500.33420556039</v>
      </c>
      <c r="J7" s="9">
        <f>I7*SUM(F7:G7)/SUM(D7:G7)</f>
        <v>-160617.58402473779</v>
      </c>
      <c r="K7" s="9">
        <f>I7*SUM(D7:E7)/SUM(D7:G7)</f>
        <v>-76882.750180822608</v>
      </c>
    </row>
    <row r="8" spans="1:12" x14ac:dyDescent="0.25">
      <c r="A8" s="8">
        <v>43132</v>
      </c>
      <c r="B8" s="9">
        <v>22747840.23</v>
      </c>
      <c r="C8" s="9">
        <v>-3686824.23</v>
      </c>
      <c r="D8" s="9">
        <v>-3195568.5994286966</v>
      </c>
      <c r="E8" s="9">
        <v>-2953258.3568017627</v>
      </c>
      <c r="F8" s="9">
        <v>-719478.02065242874</v>
      </c>
      <c r="G8" s="9">
        <v>-12096051.079256169</v>
      </c>
      <c r="H8" s="9">
        <f t="shared" ref="H8:H18" si="0">SUM(C8:G8)</f>
        <v>-22651180.286139056</v>
      </c>
      <c r="I8" s="9">
        <f t="shared" ref="I8:I18" si="1">SUM(H8,B8)</f>
        <v>96659.94386094436</v>
      </c>
      <c r="J8" s="9">
        <f t="shared" ref="J8:J18" si="2">I8*SUM(F8:G8)/SUM(D8:G8)</f>
        <v>65319.819965332361</v>
      </c>
      <c r="K8" s="9">
        <f t="shared" ref="K8:K18" si="3">I8*SUM(D8:E8)/SUM(D8:G8)</f>
        <v>31340.123895611985</v>
      </c>
    </row>
    <row r="9" spans="1:12" x14ac:dyDescent="0.25">
      <c r="A9" s="8">
        <v>43160</v>
      </c>
      <c r="B9" s="9">
        <v>24258781.18</v>
      </c>
      <c r="C9" s="9">
        <v>-4041530.18</v>
      </c>
      <c r="D9" s="9">
        <v>-3898447.4524374632</v>
      </c>
      <c r="E9" s="9">
        <v>-3074463.0313258097</v>
      </c>
      <c r="F9" s="9">
        <v>-794483.97517572925</v>
      </c>
      <c r="G9" s="9">
        <v>-12851666.888362609</v>
      </c>
      <c r="H9" s="9">
        <f t="shared" si="0"/>
        <v>-24660591.52730161</v>
      </c>
      <c r="I9" s="9">
        <f t="shared" si="1"/>
        <v>-401810.34730160981</v>
      </c>
      <c r="J9" s="9">
        <f t="shared" si="2"/>
        <v>-265926.9753094787</v>
      </c>
      <c r="K9" s="9">
        <f t="shared" si="3"/>
        <v>-135883.37199213111</v>
      </c>
    </row>
    <row r="10" spans="1:12" x14ac:dyDescent="0.25">
      <c r="A10" s="8">
        <v>43191</v>
      </c>
      <c r="B10" s="9">
        <v>22381494</v>
      </c>
      <c r="C10" s="9">
        <v>-3871463.26</v>
      </c>
      <c r="D10" s="9">
        <v>-3453538.0703363908</v>
      </c>
      <c r="E10" s="9">
        <v>-2925794.2564514503</v>
      </c>
      <c r="F10" s="9">
        <v>-688342</v>
      </c>
      <c r="G10" s="9">
        <v>-11573935.000000004</v>
      </c>
      <c r="H10" s="9">
        <f t="shared" si="0"/>
        <v>-22513072.586787842</v>
      </c>
      <c r="I10" s="9">
        <f t="shared" si="1"/>
        <v>-131578.58678784221</v>
      </c>
      <c r="J10" s="9">
        <f t="shared" si="2"/>
        <v>-86551.168956348789</v>
      </c>
      <c r="K10" s="9">
        <f t="shared" si="3"/>
        <v>-45027.41783149344</v>
      </c>
    </row>
    <row r="11" spans="1:12" x14ac:dyDescent="0.25">
      <c r="A11" s="8">
        <v>43221</v>
      </c>
      <c r="B11" s="9">
        <v>22725531</v>
      </c>
      <c r="C11" s="9">
        <v>-4018768.6</v>
      </c>
      <c r="D11" s="9">
        <v>-7023248.419931856</v>
      </c>
      <c r="E11" s="9">
        <v>0</v>
      </c>
      <c r="F11" s="9">
        <v>-655215</v>
      </c>
      <c r="G11" s="9">
        <v>-11483657</v>
      </c>
      <c r="H11" s="9">
        <f t="shared" si="0"/>
        <v>-23180889.019931857</v>
      </c>
      <c r="I11" s="9">
        <f t="shared" si="1"/>
        <v>-455358.01993185654</v>
      </c>
      <c r="J11" s="9">
        <f t="shared" si="2"/>
        <v>-288461.43312911672</v>
      </c>
      <c r="K11" s="9">
        <f t="shared" si="3"/>
        <v>-166896.58680273982</v>
      </c>
    </row>
    <row r="12" spans="1:12" x14ac:dyDescent="0.25">
      <c r="A12" s="8">
        <v>43252</v>
      </c>
      <c r="B12" s="9">
        <v>24476379</v>
      </c>
      <c r="C12" s="9">
        <v>-3880490</v>
      </c>
      <c r="D12" s="9">
        <v>-7297754.5278944224</v>
      </c>
      <c r="E12" s="9">
        <v>0</v>
      </c>
      <c r="F12" s="9">
        <v>-704635.99999999988</v>
      </c>
      <c r="G12" s="9">
        <v>-13338206</v>
      </c>
      <c r="H12" s="9">
        <f t="shared" si="0"/>
        <v>-25221086.527894422</v>
      </c>
      <c r="I12" s="9">
        <f t="shared" si="1"/>
        <v>-744707.52789442241</v>
      </c>
      <c r="J12" s="9">
        <f t="shared" si="2"/>
        <v>-490043.00965825864</v>
      </c>
      <c r="K12" s="9">
        <f t="shared" si="3"/>
        <v>-254664.5182361638</v>
      </c>
    </row>
    <row r="13" spans="1:12" x14ac:dyDescent="0.25">
      <c r="A13" s="8">
        <v>43282</v>
      </c>
      <c r="B13" s="9">
        <v>28463057.609999999</v>
      </c>
      <c r="C13" s="9">
        <v>-4522830</v>
      </c>
      <c r="D13" s="9">
        <v>-7050995.0599858845</v>
      </c>
      <c r="E13" s="9">
        <v>0</v>
      </c>
      <c r="F13" s="9">
        <v>-783959</v>
      </c>
      <c r="G13" s="9">
        <v>-16241473</v>
      </c>
      <c r="H13" s="9">
        <f t="shared" si="0"/>
        <v>-28599257.059985884</v>
      </c>
      <c r="I13" s="9">
        <f t="shared" si="1"/>
        <v>-136199.44998588413</v>
      </c>
      <c r="J13" s="9">
        <f t="shared" si="2"/>
        <v>-96312.233887307986</v>
      </c>
      <c r="K13" s="9">
        <f t="shared" si="3"/>
        <v>-39887.216098576158</v>
      </c>
    </row>
    <row r="14" spans="1:12" x14ac:dyDescent="0.25">
      <c r="A14" s="8">
        <v>43313</v>
      </c>
      <c r="B14" s="9">
        <v>29020407</v>
      </c>
      <c r="C14" s="9">
        <v>-4970634</v>
      </c>
      <c r="D14" s="9">
        <v>-7091406.9319640575</v>
      </c>
      <c r="E14" s="9">
        <v>0</v>
      </c>
      <c r="F14" s="9">
        <v>-780731</v>
      </c>
      <c r="G14" s="9">
        <v>-15954108.000000002</v>
      </c>
      <c r="H14" s="9">
        <f t="shared" si="0"/>
        <v>-28796879.931964062</v>
      </c>
      <c r="I14" s="9">
        <f t="shared" si="1"/>
        <v>223527.06803593785</v>
      </c>
      <c r="J14" s="9">
        <f t="shared" si="2"/>
        <v>156998.69406221274</v>
      </c>
      <c r="K14" s="9">
        <f t="shared" si="3"/>
        <v>66528.373973725102</v>
      </c>
    </row>
    <row r="15" spans="1:12" x14ac:dyDescent="0.25">
      <c r="A15" s="8">
        <v>43344</v>
      </c>
      <c r="B15" s="9">
        <v>24842003</v>
      </c>
      <c r="C15" s="9">
        <v>-4464438</v>
      </c>
      <c r="D15" s="9">
        <v>-6629965.2184235509</v>
      </c>
      <c r="E15" s="9">
        <v>0</v>
      </c>
      <c r="F15" s="9">
        <v>-668989</v>
      </c>
      <c r="G15" s="9">
        <v>-12805763</v>
      </c>
      <c r="H15" s="9">
        <f t="shared" si="0"/>
        <v>-24569155.218423553</v>
      </c>
      <c r="I15" s="9">
        <f t="shared" si="1"/>
        <v>272847.78157644719</v>
      </c>
      <c r="J15" s="9">
        <f t="shared" si="2"/>
        <v>182870.32593145224</v>
      </c>
      <c r="K15" s="9">
        <f t="shared" si="3"/>
        <v>89977.45564499493</v>
      </c>
    </row>
    <row r="16" spans="1:12" x14ac:dyDescent="0.25">
      <c r="A16" s="8">
        <v>43374</v>
      </c>
      <c r="B16" s="9">
        <v>22766126</v>
      </c>
      <c r="C16" s="9">
        <v>-4532544</v>
      </c>
      <c r="D16" s="9">
        <v>-6389579.6435377188</v>
      </c>
      <c r="E16" s="9">
        <v>0</v>
      </c>
      <c r="F16" s="9">
        <v>-658035</v>
      </c>
      <c r="G16" s="9">
        <v>-11573099.999999998</v>
      </c>
      <c r="H16" s="9">
        <f t="shared" si="0"/>
        <v>-23153258.643537715</v>
      </c>
      <c r="I16" s="9">
        <f t="shared" si="1"/>
        <v>-387132.64353771508</v>
      </c>
      <c r="J16" s="9">
        <f t="shared" si="2"/>
        <v>-254290.54236970266</v>
      </c>
      <c r="K16" s="9">
        <f t="shared" si="3"/>
        <v>-132842.10116801248</v>
      </c>
    </row>
    <row r="17" spans="1:13" x14ac:dyDescent="0.25">
      <c r="A17" s="8">
        <v>43405</v>
      </c>
      <c r="B17" s="9">
        <v>23779728</v>
      </c>
      <c r="C17" s="9">
        <v>-4382635</v>
      </c>
      <c r="D17" s="9">
        <v>-6481744.0130772376</v>
      </c>
      <c r="E17" s="9">
        <v>0</v>
      </c>
      <c r="F17" s="9">
        <v>-717808</v>
      </c>
      <c r="G17" s="9">
        <v>-12346683</v>
      </c>
      <c r="H17" s="9">
        <f t="shared" si="0"/>
        <v>-23928870.013077237</v>
      </c>
      <c r="I17" s="9">
        <f t="shared" si="1"/>
        <v>-149142.01307723671</v>
      </c>
      <c r="J17" s="9">
        <f t="shared" si="2"/>
        <v>-99684.900251421219</v>
      </c>
      <c r="K17" s="9">
        <f t="shared" si="3"/>
        <v>-49457.112825815493</v>
      </c>
    </row>
    <row r="18" spans="1:13" x14ac:dyDescent="0.25">
      <c r="A18" s="8">
        <v>43435</v>
      </c>
      <c r="B18" s="9">
        <v>24539109.109999999</v>
      </c>
      <c r="C18" s="9">
        <v>-3696737</v>
      </c>
      <c r="D18" s="9">
        <v>-6353120.026092628</v>
      </c>
      <c r="E18" s="9">
        <v>0</v>
      </c>
      <c r="F18" s="9">
        <v>-780387</v>
      </c>
      <c r="G18" s="9">
        <v>-13354727</v>
      </c>
      <c r="H18" s="9">
        <f t="shared" si="0"/>
        <v>-24184971.026092626</v>
      </c>
      <c r="I18" s="9">
        <f t="shared" si="1"/>
        <v>354138.08390737325</v>
      </c>
      <c r="J18" s="9">
        <f t="shared" si="2"/>
        <v>244324.72712861502</v>
      </c>
      <c r="K18" s="9">
        <f t="shared" si="3"/>
        <v>109813.35677875826</v>
      </c>
    </row>
    <row r="19" spans="1:13" x14ac:dyDescent="0.25">
      <c r="A19" s="17" t="s">
        <v>5</v>
      </c>
      <c r="B19" s="19">
        <f>SUM(B7:B18)</f>
        <v>296352200.77000004</v>
      </c>
      <c r="C19" s="19">
        <f t="shared" ref="C19:K19" si="4">SUM(C7:C18)</f>
        <v>-50131644.810000002</v>
      </c>
      <c r="D19" s="19">
        <f t="shared" si="4"/>
        <v>-68846116.656486869</v>
      </c>
      <c r="E19" s="19">
        <f t="shared" si="4"/>
        <v>-12264962.348854557</v>
      </c>
      <c r="F19" s="19">
        <f t="shared" si="4"/>
        <v>-8850605</v>
      </c>
      <c r="G19" s="19">
        <f t="shared" si="4"/>
        <v>-157955128</v>
      </c>
      <c r="H19" s="19">
        <f t="shared" si="4"/>
        <v>-298048456.81534147</v>
      </c>
      <c r="I19" s="19">
        <f t="shared" si="4"/>
        <v>-1696256.0453414246</v>
      </c>
      <c r="J19" s="19">
        <f t="shared" si="4"/>
        <v>-1092374.2804987603</v>
      </c>
      <c r="K19" s="19">
        <f t="shared" si="4"/>
        <v>-603881.76484266459</v>
      </c>
      <c r="M19" s="14"/>
    </row>
    <row r="20" spans="1:13" x14ac:dyDescent="0.25">
      <c r="B20" s="2"/>
      <c r="C20" s="2"/>
      <c r="D20" s="2"/>
      <c r="E20" s="2"/>
      <c r="F20" s="2"/>
      <c r="G20" s="2"/>
      <c r="H20" s="2"/>
      <c r="I20" s="2"/>
      <c r="J20" s="2"/>
      <c r="K20" s="4"/>
    </row>
    <row r="21" spans="1:13" s="1" customFormat="1" ht="15" customHeight="1" x14ac:dyDescent="0.25">
      <c r="A21" s="26" t="s">
        <v>31</v>
      </c>
      <c r="B21" s="25" t="s">
        <v>15</v>
      </c>
      <c r="C21" s="25" t="s">
        <v>29</v>
      </c>
      <c r="D21" s="25"/>
      <c r="E21" s="25"/>
      <c r="F21" s="25"/>
      <c r="G21" s="25"/>
      <c r="H21" s="7"/>
      <c r="I21" s="25" t="s">
        <v>30</v>
      </c>
      <c r="J21" s="25" t="s">
        <v>38</v>
      </c>
      <c r="K21" s="25" t="s">
        <v>41</v>
      </c>
      <c r="L21" s="25" t="s">
        <v>14</v>
      </c>
    </row>
    <row r="22" spans="1:13" s="1" customFormat="1" ht="45" x14ac:dyDescent="0.25">
      <c r="A22" s="26"/>
      <c r="B22" s="25"/>
      <c r="C22" s="7" t="s">
        <v>8</v>
      </c>
      <c r="D22" s="7" t="s">
        <v>34</v>
      </c>
      <c r="E22" s="7" t="s">
        <v>35</v>
      </c>
      <c r="F22" s="7" t="s">
        <v>9</v>
      </c>
      <c r="G22" s="7" t="s">
        <v>10</v>
      </c>
      <c r="H22" s="7" t="s">
        <v>11</v>
      </c>
      <c r="I22" s="25"/>
      <c r="J22" s="25" t="s">
        <v>12</v>
      </c>
      <c r="K22" s="25" t="s">
        <v>13</v>
      </c>
      <c r="L22" s="25" t="s">
        <v>14</v>
      </c>
    </row>
    <row r="23" spans="1:13" s="13" customFormat="1" ht="11.25" x14ac:dyDescent="0.2">
      <c r="A23" s="10"/>
      <c r="B23" s="11" t="s">
        <v>0</v>
      </c>
      <c r="C23" s="11" t="s">
        <v>1</v>
      </c>
      <c r="D23" s="11" t="s">
        <v>2</v>
      </c>
      <c r="E23" s="11" t="s">
        <v>23</v>
      </c>
      <c r="F23" s="11" t="s">
        <v>3</v>
      </c>
      <c r="G23" s="11" t="s">
        <v>4</v>
      </c>
      <c r="H23" s="11" t="s">
        <v>25</v>
      </c>
      <c r="I23" s="12" t="s">
        <v>26</v>
      </c>
      <c r="J23" s="11" t="s">
        <v>6</v>
      </c>
      <c r="K23" s="11" t="s">
        <v>24</v>
      </c>
      <c r="L23" s="11" t="s">
        <v>43</v>
      </c>
    </row>
    <row r="24" spans="1:13" x14ac:dyDescent="0.25">
      <c r="A24" s="8">
        <v>43101</v>
      </c>
      <c r="B24" s="15">
        <v>855284.83138872986</v>
      </c>
      <c r="C24" s="15">
        <v>-125428.6699953966</v>
      </c>
      <c r="D24" s="15">
        <v>-113019.77220001757</v>
      </c>
      <c r="E24" s="15">
        <v>-102233.78270178499</v>
      </c>
      <c r="F24" s="15">
        <v>-73047.379364154302</v>
      </c>
      <c r="G24" s="15">
        <v>-1190467.7823126628</v>
      </c>
      <c r="H24" s="15">
        <f>SUM(C24:G24)</f>
        <v>-1604197.3865740162</v>
      </c>
      <c r="I24" s="16">
        <f t="shared" ref="I24" si="5">SUM(H24,B24)</f>
        <v>-748912.55518528633</v>
      </c>
      <c r="J24" s="16">
        <v>-262217.76939360192</v>
      </c>
      <c r="K24" s="16">
        <v>1014972.1348612878</v>
      </c>
      <c r="L24" s="16">
        <f>SUM(I24:K24)</f>
        <v>3841.8102823995287</v>
      </c>
    </row>
    <row r="25" spans="1:13" x14ac:dyDescent="0.25">
      <c r="A25" s="8">
        <v>43132</v>
      </c>
      <c r="B25" s="15">
        <v>426815.39438353275</v>
      </c>
      <c r="C25" s="15">
        <v>-69494.084296684043</v>
      </c>
      <c r="D25" s="15">
        <v>-64218.780442870397</v>
      </c>
      <c r="E25" s="15">
        <v>-55666.827382754534</v>
      </c>
      <c r="F25" s="15">
        <v>-58168.599884505791</v>
      </c>
      <c r="G25" s="15">
        <v>-993499.13550318265</v>
      </c>
      <c r="H25" s="15">
        <f t="shared" ref="H25:H35" si="6">SUM(C25:G25)</f>
        <v>-1241047.4275099975</v>
      </c>
      <c r="I25" s="16">
        <f t="shared" ref="I25:I35" si="7">SUM(H25,B25)</f>
        <v>-814232.03312646481</v>
      </c>
      <c r="J25" s="16">
        <v>-241190.79</v>
      </c>
      <c r="K25" s="16">
        <v>1051248.8127906092</v>
      </c>
      <c r="L25" s="16">
        <f t="shared" ref="L25:L35" si="8">SUM(I25:K25)</f>
        <v>-4174.0103358556516</v>
      </c>
    </row>
    <row r="26" spans="1:13" x14ac:dyDescent="0.25">
      <c r="A26" s="8">
        <v>43160</v>
      </c>
      <c r="B26" s="15">
        <v>416374.16309967806</v>
      </c>
      <c r="C26" s="15">
        <v>-70778.235800426875</v>
      </c>
      <c r="D26" s="15">
        <v>-75629.883954820674</v>
      </c>
      <c r="E26" s="15">
        <v>-53842.247787166918</v>
      </c>
      <c r="F26" s="15">
        <v>-64290.160751339921</v>
      </c>
      <c r="G26" s="15">
        <v>-1056424.3181841546</v>
      </c>
      <c r="H26" s="15">
        <f t="shared" si="6"/>
        <v>-1320964.846477909</v>
      </c>
      <c r="I26" s="16">
        <f t="shared" si="7"/>
        <v>-904590.68337823101</v>
      </c>
      <c r="J26" s="16">
        <v>-404899.26746979886</v>
      </c>
      <c r="K26" s="16">
        <v>1267610.1831278908</v>
      </c>
      <c r="L26" s="16">
        <f t="shared" si="8"/>
        <v>-41879.76772013912</v>
      </c>
    </row>
    <row r="27" spans="1:13" x14ac:dyDescent="0.25">
      <c r="A27" s="8">
        <v>43191</v>
      </c>
      <c r="B27" s="15">
        <v>699059.44000000018</v>
      </c>
      <c r="C27" s="15">
        <v>-111616.27862884912</v>
      </c>
      <c r="D27" s="15">
        <v>-89076.746694676811</v>
      </c>
      <c r="E27" s="15">
        <v>-84352.154471632908</v>
      </c>
      <c r="F27" s="15">
        <v>-55815.51</v>
      </c>
      <c r="G27" s="15">
        <v>-955880.45000000019</v>
      </c>
      <c r="H27" s="15">
        <f t="shared" si="6"/>
        <v>-1296741.139795159</v>
      </c>
      <c r="I27" s="16">
        <f t="shared" si="7"/>
        <v>-597681.69979515881</v>
      </c>
      <c r="J27" s="16">
        <v>-573865.13679233601</v>
      </c>
      <c r="K27" s="16">
        <v>1212611.2271084078</v>
      </c>
      <c r="L27" s="16">
        <f t="shared" si="8"/>
        <v>41064.390520913061</v>
      </c>
    </row>
    <row r="28" spans="1:13" x14ac:dyDescent="0.25">
      <c r="A28" s="8">
        <v>43221</v>
      </c>
      <c r="B28" s="15">
        <v>313553.66000000003</v>
      </c>
      <c r="C28" s="15">
        <v>-54250.301969269443</v>
      </c>
      <c r="D28" s="15">
        <v>-100406.21152010915</v>
      </c>
      <c r="E28" s="15">
        <v>0</v>
      </c>
      <c r="F28" s="15">
        <v>-53827.909999999996</v>
      </c>
      <c r="G28" s="15">
        <v>-957954.54000000027</v>
      </c>
      <c r="H28" s="15">
        <f t="shared" si="6"/>
        <v>-1166438.9634893788</v>
      </c>
      <c r="I28" s="16">
        <f t="shared" si="7"/>
        <v>-852885.30348937877</v>
      </c>
      <c r="J28" s="16">
        <v>-465858.24363663438</v>
      </c>
      <c r="K28" s="16">
        <v>1286861.3727096959</v>
      </c>
      <c r="L28" s="16">
        <f t="shared" si="8"/>
        <v>-31882.174416317139</v>
      </c>
    </row>
    <row r="29" spans="1:13" x14ac:dyDescent="0.25">
      <c r="A29" s="8">
        <v>43252</v>
      </c>
      <c r="B29" s="15">
        <v>464128.8</v>
      </c>
      <c r="C29" s="15">
        <v>-72789.502932965479</v>
      </c>
      <c r="D29" s="15">
        <v>-145814.69707553781</v>
      </c>
      <c r="E29" s="15">
        <v>0</v>
      </c>
      <c r="F29" s="15">
        <v>-58078.59</v>
      </c>
      <c r="G29" s="15">
        <v>-1110121.3500000003</v>
      </c>
      <c r="H29" s="15">
        <f t="shared" si="6"/>
        <v>-1386804.1400085036</v>
      </c>
      <c r="I29" s="16">
        <f t="shared" si="7"/>
        <v>-922675.34000850352</v>
      </c>
      <c r="J29" s="16">
        <v>-773021.23980019125</v>
      </c>
      <c r="K29" s="16">
        <v>1609492.4608146148</v>
      </c>
      <c r="L29" s="16">
        <f t="shared" si="8"/>
        <v>-86204.118994079996</v>
      </c>
    </row>
    <row r="30" spans="1:13" x14ac:dyDescent="0.25">
      <c r="A30" s="8">
        <v>43282</v>
      </c>
      <c r="B30" s="15">
        <v>885203.03</v>
      </c>
      <c r="C30" s="15">
        <v>-116746.34916281546</v>
      </c>
      <c r="D30" s="15">
        <v>-226562.68244911815</v>
      </c>
      <c r="E30" s="15">
        <v>0</v>
      </c>
      <c r="F30" s="15">
        <v>-64635.790000000015</v>
      </c>
      <c r="G30" s="15">
        <v>-1363700.4699999997</v>
      </c>
      <c r="H30" s="15">
        <f t="shared" si="6"/>
        <v>-1771645.2916119334</v>
      </c>
      <c r="I30" s="16">
        <f t="shared" si="7"/>
        <v>-886442.26161193335</v>
      </c>
      <c r="J30" s="16">
        <v>-418502.06993810879</v>
      </c>
      <c r="K30" s="16">
        <v>1255982.0290997867</v>
      </c>
      <c r="L30" s="16">
        <f t="shared" si="8"/>
        <v>-48962.302450255491</v>
      </c>
    </row>
    <row r="31" spans="1:13" x14ac:dyDescent="0.25">
      <c r="A31" s="8">
        <v>43313</v>
      </c>
      <c r="B31" s="15">
        <v>905148.45000000007</v>
      </c>
      <c r="C31" s="15">
        <v>-155606.49168024372</v>
      </c>
      <c r="D31" s="15">
        <v>-223471.52828465324</v>
      </c>
      <c r="E31" s="15">
        <v>0</v>
      </c>
      <c r="F31" s="15">
        <v>-64329.119999999988</v>
      </c>
      <c r="G31" s="15">
        <v>-1328082.27</v>
      </c>
      <c r="H31" s="15">
        <f t="shared" si="6"/>
        <v>-1771489.409964897</v>
      </c>
      <c r="I31" s="16">
        <f t="shared" si="7"/>
        <v>-866340.9599648969</v>
      </c>
      <c r="J31" s="16">
        <v>-382218.8604299326</v>
      </c>
      <c r="K31" s="16">
        <v>1217525.8115966581</v>
      </c>
      <c r="L31" s="16">
        <f t="shared" si="8"/>
        <v>-31034.0087981713</v>
      </c>
    </row>
    <row r="32" spans="1:13" x14ac:dyDescent="0.25">
      <c r="A32" s="8">
        <v>43344</v>
      </c>
      <c r="B32" s="15">
        <v>768096.17999999982</v>
      </c>
      <c r="C32" s="15">
        <v>-127153.67714283758</v>
      </c>
      <c r="D32" s="15">
        <v>-182883.88014560693</v>
      </c>
      <c r="E32" s="15">
        <v>0</v>
      </c>
      <c r="F32" s="15">
        <v>-54931.23</v>
      </c>
      <c r="G32" s="15">
        <v>-1064774</v>
      </c>
      <c r="H32" s="15">
        <f t="shared" si="6"/>
        <v>-1429742.7872884446</v>
      </c>
      <c r="I32" s="16">
        <f t="shared" si="7"/>
        <v>-661646.60728844476</v>
      </c>
      <c r="J32" s="16">
        <v>-453441.5504120799</v>
      </c>
      <c r="K32" s="16">
        <v>1172187.9698478866</v>
      </c>
      <c r="L32" s="16">
        <f t="shared" si="8"/>
        <v>57099.812147361925</v>
      </c>
    </row>
    <row r="33" spans="1:12" x14ac:dyDescent="0.25">
      <c r="A33" s="8">
        <v>43374</v>
      </c>
      <c r="B33" s="15">
        <v>314175.37</v>
      </c>
      <c r="C33" s="15">
        <v>-61959.878378580128</v>
      </c>
      <c r="D33" s="15">
        <v>-99405.573622473443</v>
      </c>
      <c r="E33" s="15">
        <v>0</v>
      </c>
      <c r="F33" s="15">
        <v>-53887.579999999994</v>
      </c>
      <c r="G33" s="15">
        <v>-957723.87999999954</v>
      </c>
      <c r="H33" s="15">
        <f t="shared" si="6"/>
        <v>-1172976.9120010531</v>
      </c>
      <c r="I33" s="16">
        <f t="shared" si="7"/>
        <v>-858801.54200105311</v>
      </c>
      <c r="J33" s="16">
        <v>-632062.75411831343</v>
      </c>
      <c r="K33" s="16">
        <v>1453146.0030685042</v>
      </c>
      <c r="L33" s="16">
        <f t="shared" si="8"/>
        <v>-37718.293050862383</v>
      </c>
    </row>
    <row r="34" spans="1:12" x14ac:dyDescent="0.25">
      <c r="A34" s="8">
        <v>43405</v>
      </c>
      <c r="B34" s="15">
        <v>601084.39</v>
      </c>
      <c r="C34" s="15">
        <v>-109576.97267400858</v>
      </c>
      <c r="D34" s="15">
        <v>-161135.15188555495</v>
      </c>
      <c r="E34" s="15">
        <v>0</v>
      </c>
      <c r="F34" s="15">
        <v>-58026.060000000012</v>
      </c>
      <c r="G34" s="15">
        <v>-1025532.0499999998</v>
      </c>
      <c r="H34" s="15">
        <f t="shared" si="6"/>
        <v>-1354270.2345595635</v>
      </c>
      <c r="I34" s="16">
        <f t="shared" si="7"/>
        <v>-753185.84455956344</v>
      </c>
      <c r="J34" s="16">
        <v>-534128.80181621574</v>
      </c>
      <c r="K34" s="16">
        <v>1277700.4327903322</v>
      </c>
      <c r="L34" s="16">
        <f t="shared" si="8"/>
        <v>-9614.2135854468215</v>
      </c>
    </row>
    <row r="35" spans="1:12" x14ac:dyDescent="0.25">
      <c r="A35" s="8">
        <v>43435</v>
      </c>
      <c r="B35" s="15">
        <v>659502.53</v>
      </c>
      <c r="C35" s="15">
        <v>-106721.21523621892</v>
      </c>
      <c r="D35" s="15">
        <v>-181583.8009147195</v>
      </c>
      <c r="E35" s="15">
        <v>0</v>
      </c>
      <c r="F35" s="15">
        <v>-62948.889999999985</v>
      </c>
      <c r="G35" s="15">
        <v>-1085209.8400000003</v>
      </c>
      <c r="H35" s="15">
        <f t="shared" si="6"/>
        <v>-1436463.7461509388</v>
      </c>
      <c r="I35" s="16">
        <f t="shared" si="7"/>
        <v>-776961.21615093877</v>
      </c>
      <c r="J35" s="16">
        <v>-297071.22161534487</v>
      </c>
      <c r="K35" s="16">
        <v>1087800.7077612604</v>
      </c>
      <c r="L35" s="16">
        <f t="shared" si="8"/>
        <v>13768.269994976697</v>
      </c>
    </row>
    <row r="36" spans="1:12" x14ac:dyDescent="0.25">
      <c r="A36" s="17" t="s">
        <v>5</v>
      </c>
      <c r="B36" s="18">
        <f>SUM(B24:B35)</f>
        <v>7308426.2388719404</v>
      </c>
      <c r="C36" s="18">
        <f t="shared" ref="C36:H36" si="9">SUM(C24:C35)</f>
        <v>-1182121.6578982959</v>
      </c>
      <c r="D36" s="18">
        <f t="shared" si="9"/>
        <v>-1663208.7091901586</v>
      </c>
      <c r="E36" s="18">
        <f t="shared" si="9"/>
        <v>-296095.01234333933</v>
      </c>
      <c r="F36" s="18">
        <f t="shared" si="9"/>
        <v>-721986.82000000007</v>
      </c>
      <c r="G36" s="18">
        <f t="shared" si="9"/>
        <v>-13089370.085999999</v>
      </c>
      <c r="H36" s="18">
        <f t="shared" si="9"/>
        <v>-16952782.285431795</v>
      </c>
      <c r="I36" s="18">
        <f>SUM(I24:I35)</f>
        <v>-9644356.0465598535</v>
      </c>
      <c r="J36" s="18">
        <f t="shared" ref="J36:K36" si="10">SUM(J24:J35)</f>
        <v>-5438477.7054225579</v>
      </c>
      <c r="K36" s="18">
        <f t="shared" si="10"/>
        <v>14907139.145576933</v>
      </c>
      <c r="L36" s="18">
        <f>SUM(L24:L35)</f>
        <v>-175694.60640547669</v>
      </c>
    </row>
    <row r="39" spans="1:12" x14ac:dyDescent="0.25">
      <c r="F39" s="5"/>
      <c r="J39" s="3"/>
      <c r="K39" s="4"/>
    </row>
    <row r="40" spans="1:12" x14ac:dyDescent="0.25">
      <c r="F40" s="5"/>
      <c r="J40" s="3"/>
      <c r="K40" s="4"/>
    </row>
    <row r="41" spans="1:12" x14ac:dyDescent="0.25">
      <c r="F41" s="5"/>
      <c r="J41" s="3"/>
      <c r="K41" s="4"/>
    </row>
    <row r="42" spans="1:12" x14ac:dyDescent="0.25">
      <c r="F42" s="5"/>
      <c r="J42" s="3"/>
      <c r="K42" s="4"/>
    </row>
    <row r="43" spans="1:12" x14ac:dyDescent="0.25">
      <c r="F43" s="5"/>
      <c r="J43" s="3"/>
      <c r="K43" s="4"/>
    </row>
    <row r="44" spans="1:12" x14ac:dyDescent="0.25">
      <c r="F44" s="5"/>
      <c r="J44" s="3"/>
      <c r="K44" s="4"/>
    </row>
    <row r="45" spans="1:12" x14ac:dyDescent="0.25">
      <c r="F45" s="5"/>
      <c r="J45" s="3"/>
      <c r="K45" s="4"/>
    </row>
    <row r="46" spans="1:12" x14ac:dyDescent="0.25">
      <c r="F46" s="5"/>
      <c r="J46" s="3"/>
      <c r="K46" s="4"/>
    </row>
    <row r="47" spans="1:12" x14ac:dyDescent="0.25">
      <c r="F47" s="5"/>
      <c r="J47" s="3"/>
      <c r="K47" s="4"/>
    </row>
    <row r="48" spans="1:12" x14ac:dyDescent="0.25">
      <c r="F48" s="5"/>
      <c r="J48" s="3"/>
      <c r="K48" s="4"/>
    </row>
    <row r="49" spans="6:11" x14ac:dyDescent="0.25">
      <c r="F49" s="5"/>
      <c r="J49" s="3"/>
      <c r="K49" s="4"/>
    </row>
    <row r="50" spans="6:11" x14ac:dyDescent="0.25">
      <c r="F50" s="5"/>
      <c r="J50" s="3"/>
      <c r="K50" s="4"/>
    </row>
    <row r="51" spans="6:11" x14ac:dyDescent="0.25">
      <c r="F51" s="5"/>
      <c r="J51" s="3"/>
      <c r="K51" s="4"/>
    </row>
  </sheetData>
  <mergeCells count="13">
    <mergeCell ref="B4:B5"/>
    <mergeCell ref="A4:A5"/>
    <mergeCell ref="J4:J5"/>
    <mergeCell ref="K4:K5"/>
    <mergeCell ref="C4:H4"/>
    <mergeCell ref="I4:I5"/>
    <mergeCell ref="L21:L22"/>
    <mergeCell ref="A21:A22"/>
    <mergeCell ref="B21:B22"/>
    <mergeCell ref="C21:G21"/>
    <mergeCell ref="J21:J22"/>
    <mergeCell ref="K21:K22"/>
    <mergeCell ref="I21:I22"/>
  </mergeCells>
  <pageMargins left="0.7" right="0.7" top="0.75" bottom="0.75" header="0.3" footer="0.3"/>
  <pageSetup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2015 Reformat</vt:lpstr>
      <vt:lpstr>2016 Reformat</vt:lpstr>
      <vt:lpstr>2017 Reformat</vt:lpstr>
      <vt:lpstr>2018 Reformat</vt:lpstr>
      <vt:lpstr>'2015 Reformat'!Print_Area</vt:lpstr>
      <vt:lpstr>'2016 Reformat'!Print_Area</vt:lpstr>
      <vt:lpstr>'2017 Reformat'!Print_Area</vt:lpstr>
      <vt:lpstr>'2018 Reformat'!Print_Area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Andrya Eagen</cp:lastModifiedBy>
  <cp:lastPrinted>2019-10-23T20:37:33Z</cp:lastPrinted>
  <dcterms:created xsi:type="dcterms:W3CDTF">2019-10-01T16:41:29Z</dcterms:created>
  <dcterms:modified xsi:type="dcterms:W3CDTF">2019-10-23T20:37:37Z</dcterms:modified>
</cp:coreProperties>
</file>