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kD\Desktop\"/>
    </mc:Choice>
  </mc:AlternateContent>
  <bookViews>
    <workbookView xWindow="0" yWindow="0" windowWidth="18270" windowHeight="7485"/>
  </bookViews>
  <sheets>
    <sheet name="2017" sheetId="1" r:id="rId1"/>
    <sheet name="201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D3" i="2" l="1"/>
  <c r="C3" i="2" l="1"/>
  <c r="B3" i="2" l="1"/>
  <c r="B13" i="2" l="1"/>
  <c r="E13" i="2" l="1"/>
  <c r="D13" i="2"/>
  <c r="C13" i="2"/>
  <c r="D5" i="2"/>
  <c r="B5" i="2"/>
  <c r="E5" i="2"/>
  <c r="D12" i="2"/>
  <c r="C5" i="2"/>
  <c r="B12" i="2"/>
  <c r="H3" i="1"/>
  <c r="B14" i="2" l="1"/>
  <c r="C14" i="2"/>
  <c r="D14" i="2"/>
  <c r="C12" i="2"/>
  <c r="E14" i="2"/>
  <c r="E12" i="2"/>
  <c r="G3" i="1" l="1"/>
  <c r="F3" i="1" l="1"/>
  <c r="E3" i="1" l="1"/>
  <c r="D5" i="1" l="1"/>
  <c r="E5" i="1"/>
  <c r="F5" i="1"/>
  <c r="G5" i="1"/>
  <c r="H5" i="1"/>
  <c r="D3" i="1" l="1"/>
  <c r="C13" i="1" l="1"/>
  <c r="D13" i="1"/>
  <c r="E13" i="1"/>
  <c r="F13" i="1"/>
  <c r="G13" i="1"/>
  <c r="H13" i="1"/>
  <c r="C14" i="1"/>
  <c r="D14" i="1"/>
  <c r="E14" i="1"/>
  <c r="F14" i="1"/>
  <c r="G14" i="1"/>
  <c r="H14" i="1"/>
  <c r="B14" i="1"/>
  <c r="B13" i="1"/>
  <c r="C12" i="1"/>
  <c r="D12" i="1"/>
  <c r="E12" i="1"/>
  <c r="F12" i="1"/>
  <c r="G12" i="1"/>
  <c r="H12" i="1"/>
  <c r="B12" i="1"/>
  <c r="C3" i="1"/>
  <c r="B3" i="1"/>
  <c r="C5" i="1" l="1"/>
  <c r="B5" i="1"/>
</calcChain>
</file>

<file path=xl/sharedStrings.xml><?xml version="1.0" encoding="utf-8"?>
<sst xmlns="http://schemas.openxmlformats.org/spreadsheetml/2006/main" count="30" uniqueCount="19">
  <si>
    <t>RPP Estimated</t>
  </si>
  <si>
    <t>April</t>
  </si>
  <si>
    <t>May</t>
  </si>
  <si>
    <t>June</t>
  </si>
  <si>
    <t>August</t>
  </si>
  <si>
    <t>October</t>
  </si>
  <si>
    <t>November</t>
  </si>
  <si>
    <t>December</t>
  </si>
  <si>
    <t>Estimated HOEP</t>
  </si>
  <si>
    <t>Difference</t>
  </si>
  <si>
    <t>RPP Difference</t>
  </si>
  <si>
    <t>February</t>
  </si>
  <si>
    <t>July</t>
  </si>
  <si>
    <t>GA Difference (estimated vs submitted)</t>
  </si>
  <si>
    <t>Submitted Settlement Total</t>
  </si>
  <si>
    <t>These RPP differences are due to an RPP price change 05/01/2017 and another change on 07/01/2017</t>
  </si>
  <si>
    <t>GA Estimated (OEB Calculation)</t>
  </si>
  <si>
    <t>GA Submitted (Usage Estimate plus true up from prior month)</t>
  </si>
  <si>
    <t>RPP Revenue Submitted (minus HOEP) Based on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</si>
</sst>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6" xfId="0" applyNumberForma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0" fontId="0" fillId="0" borderId="1" xfId="0" applyFill="1" applyBorder="1"/>
    <xf numFmtId="43" fontId="0" fillId="0" borderId="3" xfId="0" applyNumberFormat="1" applyBorder="1" applyAlignment="1">
      <alignment horizontal="center"/>
    </xf>
    <xf numFmtId="0" fontId="2" fillId="0" borderId="1" xfId="0" applyFont="1" applyBorder="1"/>
    <xf numFmtId="43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3" fontId="0" fillId="0" borderId="9" xfId="0" applyNumberFormat="1" applyBorder="1" applyAlignment="1">
      <alignment horizontal="center"/>
    </xf>
    <xf numFmtId="0" fontId="0" fillId="0" borderId="1" xfId="0" applyFill="1" applyBorder="1" applyAlignment="1">
      <alignment wrapText="1"/>
    </xf>
    <xf numFmtId="43" fontId="0" fillId="2" borderId="6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workbookViewId="0">
      <selection activeCell="C16" sqref="C16"/>
    </sheetView>
  </sheetViews>
  <sheetFormatPr defaultRowHeight="15" x14ac:dyDescent="0.25"/>
  <cols>
    <col min="1" max="1" width="29.140625" bestFit="1" customWidth="1"/>
    <col min="2" max="2" width="14" style="1" bestFit="1" customWidth="1"/>
    <col min="3" max="4" width="15" style="1" bestFit="1" customWidth="1"/>
    <col min="5" max="8" width="14" style="1" bestFit="1" customWidth="1"/>
  </cols>
  <sheetData>
    <row r="2" spans="1:8" x14ac:dyDescent="0.25">
      <c r="A2" s="3">
        <v>2017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1:8" ht="30" x14ac:dyDescent="0.25">
      <c r="A3" s="5" t="s">
        <v>18</v>
      </c>
      <c r="B3" s="11">
        <f>669708.46+5044853.17</f>
        <v>5714561.6299999999</v>
      </c>
      <c r="C3" s="11">
        <f>4625166.02+532292.24</f>
        <v>5157458.26</v>
      </c>
      <c r="D3" s="11">
        <f>3878675.22+618820.12</f>
        <v>4497495.34</v>
      </c>
      <c r="E3" s="11">
        <f>3528276.9+444814.96</f>
        <v>3973091.86</v>
      </c>
      <c r="F3" s="11">
        <f>392778.87+2730428.48</f>
        <v>3123207.35</v>
      </c>
      <c r="G3" s="11">
        <f>544626.18+3059938.04</f>
        <v>3604564.22</v>
      </c>
      <c r="H3" s="6">
        <f>2918946.72+480149.15</f>
        <v>3399095.87</v>
      </c>
    </row>
    <row r="4" spans="1:8" ht="30" x14ac:dyDescent="0.25">
      <c r="A4" s="5" t="s">
        <v>17</v>
      </c>
      <c r="B4" s="12">
        <v>2716860</v>
      </c>
      <c r="C4" s="12">
        <v>8871135</v>
      </c>
      <c r="D4" s="12">
        <v>7420382</v>
      </c>
      <c r="E4" s="12">
        <v>4662691</v>
      </c>
      <c r="F4" s="12">
        <v>3580709</v>
      </c>
      <c r="G4" s="12">
        <v>8787475</v>
      </c>
      <c r="H4" s="10">
        <v>5690560</v>
      </c>
    </row>
    <row r="5" spans="1:8" x14ac:dyDescent="0.25">
      <c r="A5" s="2" t="s">
        <v>14</v>
      </c>
      <c r="B5" s="13">
        <f>B3-B4</f>
        <v>2997701.63</v>
      </c>
      <c r="C5" s="13">
        <f>C3-C4</f>
        <v>-3713676.74</v>
      </c>
      <c r="D5" s="13">
        <f t="shared" ref="D5:H5" si="0">D3-D4</f>
        <v>-2922886.66</v>
      </c>
      <c r="E5" s="13">
        <f t="shared" si="0"/>
        <v>-689599.14000000013</v>
      </c>
      <c r="F5" s="13">
        <f t="shared" si="0"/>
        <v>-457501.64999999991</v>
      </c>
      <c r="G5" s="13">
        <f t="shared" si="0"/>
        <v>-5182910.7799999993</v>
      </c>
      <c r="H5" s="13">
        <f t="shared" si="0"/>
        <v>-2291464.13</v>
      </c>
    </row>
    <row r="6" spans="1:8" x14ac:dyDescent="0.25">
      <c r="A6" s="2"/>
      <c r="B6" s="14"/>
      <c r="C6" s="14"/>
      <c r="D6" s="16"/>
      <c r="E6" s="16"/>
      <c r="F6" s="16"/>
      <c r="G6" s="16"/>
      <c r="H6" s="7"/>
    </row>
    <row r="7" spans="1:8" x14ac:dyDescent="0.25">
      <c r="A7" s="2"/>
      <c r="B7" s="15"/>
      <c r="C7" s="15"/>
      <c r="D7" s="15"/>
      <c r="E7" s="15"/>
      <c r="F7" s="15"/>
      <c r="G7" s="15"/>
      <c r="H7" s="8"/>
    </row>
    <row r="8" spans="1:8" x14ac:dyDescent="0.25">
      <c r="A8" s="2" t="s">
        <v>0</v>
      </c>
      <c r="B8" s="16">
        <v>7242775</v>
      </c>
      <c r="C8" s="16">
        <v>5321424</v>
      </c>
      <c r="D8" s="16">
        <v>4590601</v>
      </c>
      <c r="E8" s="16">
        <v>4694609</v>
      </c>
      <c r="F8" s="16">
        <v>4267883</v>
      </c>
      <c r="G8" s="16">
        <v>4268033</v>
      </c>
      <c r="H8" s="7">
        <v>4074729</v>
      </c>
    </row>
    <row r="9" spans="1:8" x14ac:dyDescent="0.25">
      <c r="A9" s="2" t="s">
        <v>8</v>
      </c>
      <c r="B9" s="16">
        <v>1528250</v>
      </c>
      <c r="C9" s="16">
        <v>845503</v>
      </c>
      <c r="D9" s="16">
        <v>160320</v>
      </c>
      <c r="E9" s="16">
        <v>827770</v>
      </c>
      <c r="F9" s="16">
        <v>1147822</v>
      </c>
      <c r="G9" s="16">
        <v>664282</v>
      </c>
      <c r="H9" s="7">
        <v>675960</v>
      </c>
    </row>
    <row r="10" spans="1:8" x14ac:dyDescent="0.25">
      <c r="A10" s="2" t="s">
        <v>16</v>
      </c>
      <c r="B10" s="16">
        <v>6575129</v>
      </c>
      <c r="C10" s="16">
        <v>6931338</v>
      </c>
      <c r="D10" s="16">
        <v>5868905</v>
      </c>
      <c r="E10" s="16">
        <v>5874703</v>
      </c>
      <c r="F10" s="16">
        <v>6138772</v>
      </c>
      <c r="G10" s="16">
        <v>4977416</v>
      </c>
      <c r="H10" s="7">
        <v>4727259</v>
      </c>
    </row>
    <row r="11" spans="1:8" x14ac:dyDescent="0.25">
      <c r="A11" s="2"/>
      <c r="B11" s="15"/>
      <c r="C11" s="15"/>
      <c r="D11" s="15"/>
      <c r="E11" s="15"/>
      <c r="F11" s="15"/>
      <c r="G11" s="15"/>
      <c r="H11" s="8"/>
    </row>
    <row r="12" spans="1:8" x14ac:dyDescent="0.25">
      <c r="A12" s="20" t="s">
        <v>9</v>
      </c>
      <c r="B12" s="21">
        <f>(B3-B4)-(B8-B9-B10)</f>
        <v>3858305.63</v>
      </c>
      <c r="C12" s="21">
        <f t="shared" ref="C12:H12" si="1">(C3-C4)-(C8-C9-C10)</f>
        <v>-1258259.7400000002</v>
      </c>
      <c r="D12" s="21">
        <f t="shared" si="1"/>
        <v>-1484262.6600000001</v>
      </c>
      <c r="E12" s="21">
        <f t="shared" si="1"/>
        <v>1318264.8599999999</v>
      </c>
      <c r="F12" s="21">
        <f t="shared" si="1"/>
        <v>2561209.35</v>
      </c>
      <c r="G12" s="21">
        <f t="shared" si="1"/>
        <v>-3809245.7799999993</v>
      </c>
      <c r="H12" s="22">
        <f t="shared" si="1"/>
        <v>-962974.12999999989</v>
      </c>
    </row>
    <row r="13" spans="1:8" ht="30" x14ac:dyDescent="0.25">
      <c r="A13" s="24" t="s">
        <v>13</v>
      </c>
      <c r="B13" s="19">
        <f>B10-B4</f>
        <v>3858269</v>
      </c>
      <c r="C13" s="19">
        <f t="shared" ref="C13:H13" si="2">C10-C4</f>
        <v>-1939797</v>
      </c>
      <c r="D13" s="19">
        <f t="shared" si="2"/>
        <v>-1551477</v>
      </c>
      <c r="E13" s="19">
        <f t="shared" si="2"/>
        <v>1212012</v>
      </c>
      <c r="F13" s="19">
        <f t="shared" si="2"/>
        <v>2558063</v>
      </c>
      <c r="G13" s="19">
        <f t="shared" si="2"/>
        <v>-3810059</v>
      </c>
      <c r="H13" s="23">
        <f t="shared" si="2"/>
        <v>-963301</v>
      </c>
    </row>
    <row r="14" spans="1:8" x14ac:dyDescent="0.25">
      <c r="A14" s="18" t="s">
        <v>10</v>
      </c>
      <c r="B14" s="9">
        <f>B3-(B8-B9)</f>
        <v>36.629999999888241</v>
      </c>
      <c r="C14" s="25">
        <f t="shared" ref="C14:H14" si="3">C3-(C8-C9)</f>
        <v>681537.25999999978</v>
      </c>
      <c r="D14" s="25">
        <f t="shared" si="3"/>
        <v>67214.339999999851</v>
      </c>
      <c r="E14" s="25">
        <f t="shared" si="3"/>
        <v>106252.85999999987</v>
      </c>
      <c r="F14" s="9">
        <f t="shared" si="3"/>
        <v>3146.3500000000931</v>
      </c>
      <c r="G14" s="9">
        <f t="shared" si="3"/>
        <v>813.22000000020489</v>
      </c>
      <c r="H14" s="17">
        <f t="shared" si="3"/>
        <v>326.87000000011176</v>
      </c>
    </row>
    <row r="17" spans="1:3" x14ac:dyDescent="0.25">
      <c r="C17" s="26"/>
    </row>
    <row r="18" spans="1:3" ht="60" x14ac:dyDescent="0.25">
      <c r="A18" s="27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7" sqref="A17"/>
    </sheetView>
  </sheetViews>
  <sheetFormatPr defaultRowHeight="15" x14ac:dyDescent="0.25"/>
  <cols>
    <col min="1" max="1" width="29.140625" bestFit="1" customWidth="1"/>
    <col min="2" max="2" width="14" style="1" bestFit="1" customWidth="1"/>
    <col min="3" max="4" width="15" style="1" bestFit="1" customWidth="1"/>
    <col min="5" max="5" width="14" style="1" bestFit="1" customWidth="1"/>
  </cols>
  <sheetData>
    <row r="2" spans="1:5" x14ac:dyDescent="0.25">
      <c r="A2" s="3">
        <v>2018</v>
      </c>
      <c r="B2" s="3" t="s">
        <v>11</v>
      </c>
      <c r="C2" s="3" t="s">
        <v>12</v>
      </c>
      <c r="D2" s="3" t="s">
        <v>5</v>
      </c>
      <c r="E2" s="3" t="s">
        <v>6</v>
      </c>
    </row>
    <row r="3" spans="1:5" ht="30" x14ac:dyDescent="0.25">
      <c r="A3" s="5" t="s">
        <v>18</v>
      </c>
      <c r="B3" s="11">
        <f>2435339.12+496648.63</f>
        <v>2931987.75</v>
      </c>
      <c r="C3" s="11">
        <f>3208945.74+510391.42</f>
        <v>3719337.16</v>
      </c>
      <c r="D3" s="11">
        <f>2920185.36+388217.7</f>
        <v>3308403.06</v>
      </c>
      <c r="E3" s="11">
        <f>2793912.66+530375.74</f>
        <v>3324288.4000000004</v>
      </c>
    </row>
    <row r="4" spans="1:5" ht="30" x14ac:dyDescent="0.25">
      <c r="A4" s="5" t="s">
        <v>17</v>
      </c>
      <c r="B4" s="12">
        <v>3090054</v>
      </c>
      <c r="C4" s="12">
        <v>6023205</v>
      </c>
      <c r="D4" s="12">
        <v>5804332</v>
      </c>
      <c r="E4" s="12">
        <v>7552484</v>
      </c>
    </row>
    <row r="5" spans="1:5" x14ac:dyDescent="0.25">
      <c r="A5" s="2" t="s">
        <v>14</v>
      </c>
      <c r="B5" s="13">
        <f>B3-B4</f>
        <v>-158066.25</v>
      </c>
      <c r="C5" s="13">
        <f>C3-C4</f>
        <v>-2303867.84</v>
      </c>
      <c r="D5" s="13">
        <f t="shared" ref="D5:E5" si="0">D3-D4</f>
        <v>-2495928.94</v>
      </c>
      <c r="E5" s="13">
        <f t="shared" si="0"/>
        <v>-4228195.5999999996</v>
      </c>
    </row>
    <row r="6" spans="1:5" x14ac:dyDescent="0.25">
      <c r="A6" s="2"/>
      <c r="B6" s="14"/>
      <c r="C6" s="14"/>
      <c r="D6" s="16"/>
      <c r="E6" s="16"/>
    </row>
    <row r="7" spans="1:5" x14ac:dyDescent="0.25">
      <c r="A7" s="2"/>
      <c r="B7" s="15"/>
      <c r="C7" s="15"/>
      <c r="D7" s="15"/>
      <c r="E7" s="15"/>
    </row>
    <row r="8" spans="1:5" x14ac:dyDescent="0.25">
      <c r="A8" s="2" t="s">
        <v>0</v>
      </c>
      <c r="B8" s="16">
        <v>4751934</v>
      </c>
      <c r="C8" s="16">
        <v>5007751</v>
      </c>
      <c r="D8" s="16">
        <v>5035787</v>
      </c>
      <c r="E8" s="16">
        <v>4061186</v>
      </c>
    </row>
    <row r="9" spans="1:5" x14ac:dyDescent="0.25">
      <c r="A9" s="2" t="s">
        <v>8</v>
      </c>
      <c r="B9" s="16">
        <v>1820174</v>
      </c>
      <c r="C9" s="16">
        <v>1288646</v>
      </c>
      <c r="D9" s="16">
        <v>1727378</v>
      </c>
      <c r="E9" s="16">
        <v>736878</v>
      </c>
    </row>
    <row r="10" spans="1:5" x14ac:dyDescent="0.25">
      <c r="A10" s="2" t="s">
        <v>16</v>
      </c>
      <c r="B10" s="16">
        <v>4439976</v>
      </c>
      <c r="C10" s="16">
        <v>4891419</v>
      </c>
      <c r="D10" s="16">
        <v>207285</v>
      </c>
      <c r="E10" s="16">
        <v>5166880</v>
      </c>
    </row>
    <row r="11" spans="1:5" x14ac:dyDescent="0.25">
      <c r="A11" s="2"/>
      <c r="B11" s="15"/>
      <c r="C11" s="15"/>
      <c r="D11" s="15"/>
      <c r="E11" s="15"/>
    </row>
    <row r="12" spans="1:5" x14ac:dyDescent="0.25">
      <c r="A12" s="20" t="s">
        <v>9</v>
      </c>
      <c r="B12" s="21">
        <f>(B3-B4)-(B8-B9-B10)</f>
        <v>1350149.75</v>
      </c>
      <c r="C12" s="21">
        <f t="shared" ref="C12:E12" si="1">(C3-C4)-(C8-C9-C10)</f>
        <v>-1131553.8399999999</v>
      </c>
      <c r="D12" s="21">
        <f t="shared" si="1"/>
        <v>-5597052.9399999995</v>
      </c>
      <c r="E12" s="21">
        <f t="shared" si="1"/>
        <v>-2385623.5999999996</v>
      </c>
    </row>
    <row r="13" spans="1:5" ht="30" x14ac:dyDescent="0.25">
      <c r="A13" s="24" t="s">
        <v>13</v>
      </c>
      <c r="B13" s="19">
        <f>B10-B4</f>
        <v>1349922</v>
      </c>
      <c r="C13" s="19">
        <f t="shared" ref="C13:E13" si="2">C10-C4</f>
        <v>-1131786</v>
      </c>
      <c r="D13" s="19">
        <f t="shared" si="2"/>
        <v>-5597047</v>
      </c>
      <c r="E13" s="23">
        <f t="shared" si="2"/>
        <v>-2385604</v>
      </c>
    </row>
    <row r="14" spans="1:5" x14ac:dyDescent="0.25">
      <c r="A14" s="18" t="s">
        <v>10</v>
      </c>
      <c r="B14" s="9">
        <f>B3-(B8-B9)</f>
        <v>227.75</v>
      </c>
      <c r="C14" s="9">
        <f t="shared" ref="C14:E14" si="3">C3-(C8-C9)</f>
        <v>232.16000000014901</v>
      </c>
      <c r="D14" s="9">
        <f t="shared" si="3"/>
        <v>-5.9399999999441206</v>
      </c>
      <c r="E14" s="17">
        <f t="shared" si="3"/>
        <v>-19.599999999627471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Driver</dc:creator>
  <cp:lastModifiedBy>Mark Driver</cp:lastModifiedBy>
  <dcterms:created xsi:type="dcterms:W3CDTF">2019-10-23T12:46:30Z</dcterms:created>
  <dcterms:modified xsi:type="dcterms:W3CDTF">2019-10-24T12:32:09Z</dcterms:modified>
</cp:coreProperties>
</file>