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Regulatory\2020 IRM\Interrogatories\"/>
    </mc:Choice>
  </mc:AlternateContent>
  <bookViews>
    <workbookView xWindow="0" yWindow="0" windowWidth="16455" windowHeight="52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84" i="1" l="1"/>
  <c r="H82" i="1"/>
  <c r="H79" i="1"/>
  <c r="H76" i="1"/>
  <c r="H73" i="1"/>
  <c r="H70" i="1"/>
  <c r="H66" i="1"/>
  <c r="G66" i="1"/>
  <c r="H6" i="1" l="1"/>
  <c r="E5" i="1" l="1"/>
  <c r="E27" i="1"/>
  <c r="E19" i="1"/>
  <c r="E21" i="1" s="1"/>
  <c r="E30" i="1" s="1"/>
  <c r="E34" i="1" s="1"/>
  <c r="E38" i="1" s="1"/>
  <c r="E40" i="1" s="1"/>
  <c r="G6" i="1"/>
  <c r="G5" i="1"/>
  <c r="F104" i="1" l="1"/>
  <c r="J104" i="1"/>
  <c r="M104" i="1"/>
  <c r="F64" i="1" l="1"/>
  <c r="F55" i="1"/>
  <c r="F66" i="1" l="1"/>
  <c r="F5" i="1" s="1"/>
  <c r="H5" i="1" s="1"/>
</calcChain>
</file>

<file path=xl/comments1.xml><?xml version="1.0" encoding="utf-8"?>
<comments xmlns="http://schemas.openxmlformats.org/spreadsheetml/2006/main">
  <authors>
    <author>Laura Hampton</author>
    <author>shannonb</author>
    <author>Shannon Brown</author>
    <author>Lisa McCaskie</author>
  </authors>
  <commentList>
    <comment ref="G5" authorId="0" shapeId="0">
      <text>
        <r>
          <rPr>
            <b/>
            <sz val="9"/>
            <color indexed="81"/>
            <rFont val="Tahoma"/>
            <family val="2"/>
          </rPr>
          <t>Laura Hampton:</t>
        </r>
        <r>
          <rPr>
            <sz val="9"/>
            <color indexed="81"/>
            <rFont val="Tahoma"/>
            <family val="2"/>
          </rPr>
          <t xml:space="preserve">
Already booked within 2018</t>
        </r>
      </text>
    </comment>
    <comment ref="E19" authorId="1" shapeId="0">
      <text>
        <r>
          <rPr>
            <b/>
            <sz val="8"/>
            <color indexed="81"/>
            <rFont val="Tahoma"/>
            <family val="2"/>
          </rPr>
          <t>shannonb:</t>
        </r>
        <r>
          <rPr>
            <sz val="8"/>
            <color indexed="81"/>
            <rFont val="Tahoma"/>
            <family val="2"/>
          </rPr>
          <t xml:space="preserve">
FORMULA
</t>
        </r>
      </text>
    </comment>
    <comment ref="E21" authorId="1" shapeId="0">
      <text>
        <r>
          <rPr>
            <b/>
            <sz val="8"/>
            <color indexed="81"/>
            <rFont val="Tahoma"/>
            <family val="2"/>
          </rPr>
          <t>shannonb:</t>
        </r>
        <r>
          <rPr>
            <sz val="8"/>
            <color indexed="81"/>
            <rFont val="Tahoma"/>
            <family val="2"/>
          </rPr>
          <t xml:space="preserve">
formula
</t>
        </r>
      </text>
    </comment>
    <comment ref="E27" authorId="1" shapeId="0">
      <text>
        <r>
          <rPr>
            <b/>
            <sz val="8"/>
            <color indexed="81"/>
            <rFont val="Tahoma"/>
            <family val="2"/>
          </rPr>
          <t>shannonb:</t>
        </r>
        <r>
          <rPr>
            <sz val="8"/>
            <color indexed="81"/>
            <rFont val="Tahoma"/>
            <family val="2"/>
          </rPr>
          <t xml:space="preserve">
FORMULA
</t>
        </r>
      </text>
    </comment>
    <comment ref="E30" authorId="1" shapeId="0">
      <text>
        <r>
          <rPr>
            <b/>
            <sz val="8"/>
            <color indexed="81"/>
            <rFont val="Tahoma"/>
            <family val="2"/>
          </rPr>
          <t>shannonb:</t>
        </r>
        <r>
          <rPr>
            <sz val="8"/>
            <color indexed="81"/>
            <rFont val="Tahoma"/>
            <family val="2"/>
          </rPr>
          <t xml:space="preserve">
FORMULA
</t>
        </r>
      </text>
    </comment>
    <comment ref="E34" authorId="1" shapeId="0">
      <text>
        <r>
          <rPr>
            <b/>
            <sz val="8"/>
            <color indexed="81"/>
            <rFont val="Tahoma"/>
            <family val="2"/>
          </rPr>
          <t>shannonb:</t>
        </r>
        <r>
          <rPr>
            <sz val="8"/>
            <color indexed="81"/>
            <rFont val="Tahoma"/>
            <family val="2"/>
          </rPr>
          <t xml:space="preserve">
FORMULA
</t>
        </r>
      </text>
    </comment>
    <comment ref="E36" authorId="2" shapeId="0">
      <text>
        <r>
          <rPr>
            <b/>
            <sz val="9"/>
            <color indexed="81"/>
            <rFont val="Tahoma"/>
            <family val="2"/>
          </rPr>
          <t>Shannon Brown:</t>
        </r>
        <r>
          <rPr>
            <sz val="9"/>
            <color indexed="81"/>
            <rFont val="Tahoma"/>
            <family val="2"/>
          </rPr>
          <t xml:space="preserve">
key in manually
</t>
        </r>
      </text>
    </comment>
    <comment ref="E38" authorId="1" shapeId="0">
      <text>
        <r>
          <rPr>
            <b/>
            <sz val="8"/>
            <color indexed="81"/>
            <rFont val="Tahoma"/>
            <family val="2"/>
          </rPr>
          <t>shannonb:</t>
        </r>
        <r>
          <rPr>
            <sz val="8"/>
            <color indexed="81"/>
            <rFont val="Tahoma"/>
            <family val="2"/>
          </rPr>
          <t xml:space="preserve">
FORMULA
</t>
        </r>
      </text>
    </comment>
    <comment ref="D89" authorId="3" shapeId="0">
      <text>
        <r>
          <rPr>
            <b/>
            <sz val="9"/>
            <color indexed="81"/>
            <rFont val="Tahoma"/>
            <family val="2"/>
          </rPr>
          <t>Lisa McCaskie:</t>
        </r>
        <r>
          <rPr>
            <sz val="9"/>
            <color indexed="81"/>
            <rFont val="Tahoma"/>
            <family val="2"/>
          </rPr>
          <t xml:space="preserve">
posted to 4708 after July 2017</t>
        </r>
      </text>
    </comment>
  </commentList>
</comments>
</file>

<file path=xl/sharedStrings.xml><?xml version="1.0" encoding="utf-8"?>
<sst xmlns="http://schemas.openxmlformats.org/spreadsheetml/2006/main" count="99" uniqueCount="95">
  <si>
    <t>COP Accrual vs. Actual GA - Per IESO bill</t>
  </si>
  <si>
    <t>RPP Settlement - 1st True-Up</t>
  </si>
  <si>
    <t>RPP Settlement - 2nd True-Up</t>
  </si>
  <si>
    <t>Unbilled vs Actual Difference</t>
  </si>
  <si>
    <t>RPP vs. Non-RPP Allocation</t>
  </si>
  <si>
    <t>Total Principal Adjustment</t>
  </si>
  <si>
    <t>N/A</t>
  </si>
  <si>
    <t>1.10.4006.100.000</t>
  </si>
  <si>
    <t>Residential Energy Sales</t>
  </si>
  <si>
    <t>1.10.4006.105.000</t>
  </si>
  <si>
    <t>Residential Energy Sales - TOU</t>
  </si>
  <si>
    <t>1.10.4025.120.000</t>
  </si>
  <si>
    <t>Street Lighting Energy Sales</t>
  </si>
  <si>
    <t>1.10.4030.125.000</t>
  </si>
  <si>
    <t>Sentinel Lighting Energy Sales</t>
  </si>
  <si>
    <t>1.10.4035.115.000</t>
  </si>
  <si>
    <t>General Energy Sales &gt;50kW</t>
  </si>
  <si>
    <t>1.10.4035.110.000</t>
  </si>
  <si>
    <t>General Energy Sales &lt;50kW</t>
  </si>
  <si>
    <t>1.10.4035.111.000</t>
  </si>
  <si>
    <t>General Unmetered Scattered Load</t>
  </si>
  <si>
    <t>1.10.4055.150.001</t>
  </si>
  <si>
    <t>Energy Sales for Resale (Retailers)</t>
  </si>
  <si>
    <t>1.10.4055.027.801</t>
  </si>
  <si>
    <t>Energy Sales (Retail)-GA Class A</t>
  </si>
  <si>
    <t>GA allocation correction</t>
  </si>
  <si>
    <t>Total Power</t>
  </si>
  <si>
    <t>1.10.4062.900.000</t>
  </si>
  <si>
    <t>WMS</t>
  </si>
  <si>
    <t>1.10.4064.900.000</t>
  </si>
  <si>
    <t>One-Time</t>
  </si>
  <si>
    <t>1.10.4066.900.000</t>
  </si>
  <si>
    <t>NW</t>
  </si>
  <si>
    <t>1.10.4068.900.000</t>
  </si>
  <si>
    <t>CN</t>
  </si>
  <si>
    <t>1.10.4075.900.000</t>
  </si>
  <si>
    <t>LV</t>
  </si>
  <si>
    <t>1.10.4076.900.000</t>
  </si>
  <si>
    <t>Smart Meter Entity</t>
  </si>
  <si>
    <t>1.10.4006.100.800</t>
  </si>
  <si>
    <t>Residential Energy Sales-GA</t>
  </si>
  <si>
    <t>1.10.4025.120.800</t>
  </si>
  <si>
    <t>Street Lighting Energy Sales-GA</t>
  </si>
  <si>
    <t>1.10.4035.115.800</t>
  </si>
  <si>
    <t>General Energy Sales &gt;50kW-GA</t>
  </si>
  <si>
    <t>1.10.4035.110.800</t>
  </si>
  <si>
    <t>General Energy Sales &lt;50kW-GA</t>
  </si>
  <si>
    <t>1.10.4055.???.800</t>
  </si>
  <si>
    <t>Energy Sales Resale (Retail)-GA</t>
  </si>
  <si>
    <t>Total Global Adjustment</t>
  </si>
  <si>
    <t>Total Enery and GA</t>
  </si>
  <si>
    <t>*Energy + Class A GA</t>
  </si>
  <si>
    <t>Difference</t>
  </si>
  <si>
    <t>Unbilled</t>
  </si>
  <si>
    <t>Dec Unbilled Accrual (Estimated)</t>
  </si>
  <si>
    <t>Jan Billed for Dec (Actual)</t>
  </si>
  <si>
    <t>Entries:</t>
  </si>
  <si>
    <t>Actual per Rec</t>
  </si>
  <si>
    <t>Posted in GL</t>
  </si>
  <si>
    <t>1.00.1588.800.000</t>
  </si>
  <si>
    <t>1.00.1589.800.000</t>
  </si>
  <si>
    <t>bill_code_date</t>
  </si>
  <si>
    <t>GA posted to 4707.000.800 DR/(CR)</t>
  </si>
  <si>
    <t>Line 1351 on IESO inv (Cap Based Rec amt)
DR/(CR)</t>
  </si>
  <si>
    <t>GA per IESO inv
DR/(CR)</t>
  </si>
  <si>
    <t>GA allocated to RPP Cust 4707.000.800 DR/(CR)</t>
  </si>
  <si>
    <t>GA calculated for Non-RPP Cust (Total GA - RPP) 4707.000.800 DR/(CR)</t>
  </si>
  <si>
    <t>4055.*.800 - Harris Billing Retail Sales DR/(CR)</t>
  </si>
  <si>
    <t>4035.115.800 - Harris Billing &gt;50kW Sales DR/(CR)</t>
  </si>
  <si>
    <t>Calculated Bal to post to RSVA GA 1589.800 (Total GA - GA RPP = GA Non-RPP)
DR/(CR)</t>
  </si>
  <si>
    <t>Actual RSVA GA 1589.800 
posted to GP DR/(CR)</t>
  </si>
  <si>
    <t>Reverse GA Variance Entry
DR/(CR)</t>
  </si>
  <si>
    <t>Check</t>
  </si>
  <si>
    <t>total GA $
DR/(CR)</t>
  </si>
  <si>
    <t>Actual Non-RPP GA per reconciliation DR/(CR)</t>
  </si>
  <si>
    <t>Calculated GA for RPP DR/(CR)</t>
  </si>
  <si>
    <t>RPP vs. Non-RPP True-Up</t>
  </si>
  <si>
    <t>2018 1588/1589 Principal Adjustment</t>
  </si>
  <si>
    <t xml:space="preserve">RPP Reconciliation </t>
  </si>
  <si>
    <t>2018 Q4</t>
  </si>
  <si>
    <r>
      <rPr>
        <b/>
        <sz val="11"/>
        <color indexed="8"/>
        <rFont val="Calibri"/>
        <family val="2"/>
      </rPr>
      <t>SSS RPP CHARGED</t>
    </r>
    <r>
      <rPr>
        <sz val="11"/>
        <color theme="1"/>
        <rFont val="Calibri"/>
        <family val="2"/>
        <scheme val="minor"/>
      </rPr>
      <t xml:space="preserve"> (</t>
    </r>
    <r>
      <rPr>
        <sz val="11"/>
        <rFont val="Calibri"/>
        <family val="2"/>
      </rPr>
      <t>Invoiced to SSS RPP Customers</t>
    </r>
    <r>
      <rPr>
        <sz val="11"/>
        <color theme="1"/>
        <rFont val="Calibri"/>
        <family val="2"/>
        <scheme val="minor"/>
      </rPr>
      <t>)</t>
    </r>
  </si>
  <si>
    <r>
      <rPr>
        <b/>
        <sz val="11"/>
        <color indexed="8"/>
        <rFont val="Calibri"/>
        <family val="2"/>
      </rPr>
      <t>SSS RPP WAP Calculated</t>
    </r>
    <r>
      <rPr>
        <sz val="11"/>
        <color theme="1"/>
        <rFont val="Calibri"/>
        <family val="2"/>
        <scheme val="minor"/>
      </rPr>
      <t xml:space="preserve"> (Market Pricing Calculated)</t>
    </r>
  </si>
  <si>
    <r>
      <rPr>
        <b/>
        <i/>
        <sz val="11"/>
        <rFont val="Calibri"/>
        <family val="2"/>
      </rPr>
      <t>Global Adjustment</t>
    </r>
    <r>
      <rPr>
        <b/>
        <i/>
        <sz val="11"/>
        <color indexed="10"/>
        <rFont val="Calibri"/>
        <family val="2"/>
      </rPr>
      <t xml:space="preserve"> </t>
    </r>
    <r>
      <rPr>
        <b/>
        <sz val="11"/>
        <color indexed="10"/>
        <rFont val="Calibri"/>
        <family val="2"/>
      </rPr>
      <t>(if positive, adds to Wholesale Charges)</t>
    </r>
  </si>
  <si>
    <t>Total Wholesale includes sss &amp; ret rpp global adj</t>
  </si>
  <si>
    <r>
      <t>SSS Variance-</t>
    </r>
    <r>
      <rPr>
        <b/>
        <sz val="11"/>
        <color indexed="10"/>
        <rFont val="Calibri"/>
        <family val="2"/>
      </rPr>
      <t>if POSITIVE we owe IESO</t>
    </r>
  </si>
  <si>
    <r>
      <rPr>
        <b/>
        <sz val="11"/>
        <color indexed="8"/>
        <rFont val="Calibri"/>
        <family val="2"/>
      </rPr>
      <t>RETAILER RPP CHARGED</t>
    </r>
    <r>
      <rPr>
        <sz val="11"/>
        <color theme="1"/>
        <rFont val="Calibri"/>
        <family val="2"/>
        <scheme val="minor"/>
      </rPr>
      <t xml:space="preserve"> (Invoiced to RPP Retailer Customers)</t>
    </r>
  </si>
  <si>
    <r>
      <rPr>
        <b/>
        <sz val="11"/>
        <color indexed="8"/>
        <rFont val="Calibri"/>
        <family val="2"/>
      </rPr>
      <t>RETAILER IBRS-RPP</t>
    </r>
    <r>
      <rPr>
        <sz val="11"/>
        <color theme="1"/>
        <rFont val="Calibri"/>
        <family val="2"/>
        <scheme val="minor"/>
      </rPr>
      <t xml:space="preserve"> (Retailer IBR's Billed to Innisfil)</t>
    </r>
  </si>
  <si>
    <t xml:space="preserve">Variance-if POSITIVE we owe IESO </t>
  </si>
  <si>
    <r>
      <t>Net From Customer Billing (</t>
    </r>
    <r>
      <rPr>
        <b/>
        <sz val="11"/>
        <color indexed="10"/>
        <rFont val="Calibri"/>
        <family val="2"/>
      </rPr>
      <t>if POSITIVE, we owe IESO</t>
    </r>
    <r>
      <rPr>
        <sz val="11"/>
        <color theme="1"/>
        <rFont val="Calibri"/>
        <family val="2"/>
        <scheme val="minor"/>
      </rPr>
      <t>)</t>
    </r>
  </si>
  <si>
    <r>
      <t>RPV Billed to Customers (</t>
    </r>
    <r>
      <rPr>
        <b/>
        <sz val="11"/>
        <color indexed="10"/>
        <rFont val="Calibri"/>
        <family val="2"/>
      </rPr>
      <t>if POSITIVE, we owe IESO</t>
    </r>
    <r>
      <rPr>
        <sz val="11"/>
        <color theme="1"/>
        <rFont val="Calibri"/>
        <family val="2"/>
        <scheme val="minor"/>
      </rPr>
      <t>)</t>
    </r>
  </si>
  <si>
    <r>
      <t>Net Owing (</t>
    </r>
    <r>
      <rPr>
        <b/>
        <sz val="11"/>
        <color indexed="10"/>
        <rFont val="Calibri"/>
        <family val="2"/>
      </rPr>
      <t>if POSITIVE, we owe IESO</t>
    </r>
    <r>
      <rPr>
        <sz val="11"/>
        <color theme="1"/>
        <rFont val="Calibri"/>
        <family val="2"/>
        <scheme val="minor"/>
      </rPr>
      <t>)</t>
    </r>
  </si>
  <si>
    <r>
      <t xml:space="preserve">Previously Claimed (collected via 1598 - </t>
    </r>
    <r>
      <rPr>
        <b/>
        <sz val="11"/>
        <color indexed="10"/>
        <rFont val="Calibri"/>
        <family val="2"/>
      </rPr>
      <t>if positive we collected</t>
    </r>
    <r>
      <rPr>
        <sz val="11"/>
        <color theme="1"/>
        <rFont val="Calibri"/>
        <family val="2"/>
        <scheme val="minor"/>
      </rPr>
      <t>)</t>
    </r>
  </si>
  <si>
    <r>
      <t xml:space="preserve">Net Reconciliation ( </t>
    </r>
    <r>
      <rPr>
        <b/>
        <sz val="11"/>
        <color indexed="10"/>
        <rFont val="Calibri"/>
        <family val="2"/>
      </rPr>
      <t>if positive, we owe IESO</t>
    </r>
    <r>
      <rPr>
        <sz val="11"/>
        <color theme="1"/>
        <rFont val="Calibri"/>
        <family val="2"/>
        <scheme val="minor"/>
      </rPr>
      <t>)</t>
    </r>
  </si>
  <si>
    <t>variance</t>
  </si>
  <si>
    <t>RPP Settlement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</si>
</sst>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8" formatCode="&quot;$&quot;#,##0.00_);[Red]\(&quot;$&quot;#,##0.00\)"/>
    <numFmt numFmtId="164" formatCode="&quot;$&quot;#,##0.00;[Red]\-&quot;$&quot;#,##0.00"/>
    <numFmt numFmtId="165" formatCode="_-* #,##0_-;\-* #,##0_-;_-* &quot;-&quot;_-;_-@_-"/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#,###,##0.00;\(#,###,##0.00\)"/>
    <numFmt numFmtId="169" formatCode="&quot;$&quot;#,###,##0.00;\(&quot;$&quot;#,###,##0.00\)"/>
    <numFmt numFmtId="170" formatCode="#,###.00%;\(#,##0.00%\)"/>
    <numFmt numFmtId="171" formatCode="&quot;$&quot;#,##0.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Times New Roman"/>
      <family val="1"/>
    </font>
    <font>
      <sz val="10"/>
      <color indexed="0"/>
      <name val="Arial"/>
      <family val="2"/>
    </font>
    <font>
      <b/>
      <sz val="12"/>
      <color indexed="0"/>
      <name val="Arial"/>
      <family val="2"/>
    </font>
    <font>
      <b/>
      <sz val="12"/>
      <color indexed="0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000000"/>
      <name val="Times New Roman"/>
      <family val="1"/>
    </font>
    <font>
      <sz val="11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3"/>
      <color theme="1"/>
      <name val="Calibri"/>
      <family val="2"/>
      <scheme val="minor"/>
    </font>
    <font>
      <b/>
      <u/>
      <sz val="11"/>
      <color indexed="10"/>
      <name val="Calibri"/>
      <family val="2"/>
    </font>
    <font>
      <b/>
      <u/>
      <sz val="11"/>
      <color indexed="8"/>
      <name val="Calibri"/>
      <family val="2"/>
    </font>
    <font>
      <sz val="11"/>
      <name val="Calibri"/>
      <family val="2"/>
      <scheme val="minor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1"/>
      <color indexed="10"/>
      <name val="Calibri"/>
      <family val="2"/>
    </font>
    <font>
      <b/>
      <i/>
      <sz val="11"/>
      <name val="Calibri"/>
      <family val="2"/>
    </font>
    <font>
      <b/>
      <i/>
      <sz val="11"/>
      <color indexed="10"/>
      <name val="Calibri"/>
      <family val="2"/>
    </font>
    <font>
      <b/>
      <sz val="11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indexed="64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60">
    <xf numFmtId="0" fontId="0" fillId="0" borderId="0"/>
    <xf numFmtId="167" fontId="1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8" fillId="0" borderId="0"/>
    <xf numFmtId="169" fontId="8" fillId="0" borderId="0"/>
    <xf numFmtId="170" fontId="8" fillId="0" borderId="0"/>
    <xf numFmtId="0" fontId="11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2" fillId="0" borderId="0" applyAlignment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 applyNumberFormat="0" applyBorder="0" applyAlignment="0"/>
    <xf numFmtId="0" fontId="8" fillId="0" borderId="0"/>
    <xf numFmtId="0" fontId="8" fillId="0" borderId="0"/>
    <xf numFmtId="0" fontId="13" fillId="0" borderId="0" applyNumberFormat="0" applyBorder="0" applyAlignment="0"/>
    <xf numFmtId="0" fontId="13" fillId="0" borderId="0" applyNumberFormat="0" applyBorder="0" applyAlignment="0"/>
    <xf numFmtId="0" fontId="13" fillId="0" borderId="0" applyNumberFormat="0" applyBorder="0" applyAlignment="0"/>
    <xf numFmtId="0" fontId="13" fillId="0" borderId="0" applyNumberFormat="0" applyBorder="0" applyAlignment="0"/>
    <xf numFmtId="0" fontId="13" fillId="0" borderId="0" applyNumberFormat="0" applyBorder="0" applyAlignment="0"/>
    <xf numFmtId="0" fontId="13" fillId="0" borderId="0" applyNumberFormat="0" applyBorder="0" applyAlignment="0"/>
    <xf numFmtId="0" fontId="13" fillId="0" borderId="0" applyNumberFormat="0" applyBorder="0" applyAlignment="0"/>
    <xf numFmtId="0" fontId="8" fillId="0" borderId="0"/>
    <xf numFmtId="0" fontId="5" fillId="0" borderId="0" applyNumberFormat="0" applyBorder="0" applyAlignment="0"/>
    <xf numFmtId="0" fontId="9" fillId="0" borderId="0"/>
    <xf numFmtId="0" fontId="9" fillId="0" borderId="0"/>
    <xf numFmtId="0" fontId="14" fillId="0" borderId="0" applyNumberFormat="0" applyBorder="0" applyAlignment="0"/>
    <xf numFmtId="0" fontId="14" fillId="0" borderId="0" applyNumberFormat="0" applyBorder="0" applyAlignment="0"/>
    <xf numFmtId="0" fontId="14" fillId="0" borderId="0" applyNumberFormat="0" applyBorder="0" applyAlignment="0"/>
    <xf numFmtId="0" fontId="14" fillId="0" borderId="0" applyNumberFormat="0" applyBorder="0" applyAlignment="0"/>
    <xf numFmtId="0" fontId="14" fillId="0" borderId="0" applyNumberFormat="0" applyBorder="0" applyAlignment="0"/>
    <xf numFmtId="0" fontId="14" fillId="0" borderId="0" applyNumberFormat="0" applyBorder="0" applyAlignment="0"/>
    <xf numFmtId="0" fontId="14" fillId="0" borderId="0" applyNumberFormat="0" applyBorder="0" applyAlignment="0"/>
    <xf numFmtId="0" fontId="9" fillId="0" borderId="0"/>
    <xf numFmtId="0" fontId="6" fillId="0" borderId="0" applyNumberFormat="0" applyBorder="0" applyAlignment="0"/>
    <xf numFmtId="0" fontId="10" fillId="0" borderId="0"/>
    <xf numFmtId="0" fontId="10" fillId="0" borderId="0"/>
    <xf numFmtId="0" fontId="15" fillId="0" borderId="0" applyNumberFormat="0" applyBorder="0" applyAlignment="0"/>
    <xf numFmtId="0" fontId="15" fillId="0" borderId="0" applyNumberFormat="0" applyBorder="0" applyAlignment="0"/>
    <xf numFmtId="0" fontId="15" fillId="0" borderId="0" applyNumberFormat="0" applyBorder="0" applyAlignment="0"/>
    <xf numFmtId="0" fontId="15" fillId="0" borderId="0" applyNumberFormat="0" applyBorder="0" applyAlignment="0"/>
    <xf numFmtId="0" fontId="15" fillId="0" borderId="0" applyNumberFormat="0" applyBorder="0" applyAlignment="0"/>
    <xf numFmtId="0" fontId="15" fillId="0" borderId="0" applyNumberFormat="0" applyBorder="0" applyAlignment="0"/>
    <xf numFmtId="0" fontId="15" fillId="0" borderId="0" applyNumberFormat="0" applyBorder="0" applyAlignment="0"/>
    <xf numFmtId="0" fontId="10" fillId="0" borderId="0"/>
    <xf numFmtId="0" fontId="7" fillId="0" borderId="0" applyNumberFormat="0" applyBorder="0" applyAlignment="0"/>
    <xf numFmtId="0" fontId="7" fillId="0" borderId="0" applyNumberFormat="0" applyBorder="0" applyAlignment="0"/>
    <xf numFmtId="165" fontId="3" fillId="0" borderId="0" applyFont="0" applyFill="0" applyBorder="0" applyAlignment="0" applyProtection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</cellStyleXfs>
  <cellXfs count="113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67" fontId="0" fillId="0" borderId="0" xfId="1" applyFont="1"/>
    <xf numFmtId="167" fontId="2" fillId="0" borderId="1" xfId="1" applyFont="1" applyBorder="1" applyAlignment="1">
      <alignment horizontal="center" vertical="center" wrapText="1"/>
    </xf>
    <xf numFmtId="8" fontId="0" fillId="0" borderId="2" xfId="1" applyNumberFormat="1" applyFont="1" applyBorder="1" applyAlignment="1">
      <alignment horizontal="right"/>
    </xf>
    <xf numFmtId="8" fontId="0" fillId="0" borderId="0" xfId="1" applyNumberFormat="1" applyFont="1" applyBorder="1" applyAlignment="1">
      <alignment horizontal="right"/>
    </xf>
    <xf numFmtId="0" fontId="3" fillId="0" borderId="0" xfId="58"/>
    <xf numFmtId="0" fontId="3" fillId="0" borderId="0" xfId="58" applyAlignment="1">
      <alignment horizontal="center"/>
    </xf>
    <xf numFmtId="167" fontId="3" fillId="0" borderId="0" xfId="59" applyFont="1" applyAlignment="1">
      <alignment horizontal="center"/>
    </xf>
    <xf numFmtId="0" fontId="3" fillId="0" borderId="0" xfId="58" applyAlignment="1">
      <alignment horizontal="left"/>
    </xf>
    <xf numFmtId="0" fontId="3" fillId="0" borderId="0" xfId="58" quotePrefix="1"/>
    <xf numFmtId="167" fontId="3" fillId="0" borderId="0" xfId="59" applyFont="1" applyBorder="1" applyAlignment="1">
      <alignment horizontal="center"/>
    </xf>
    <xf numFmtId="167" fontId="3" fillId="0" borderId="2" xfId="59" applyFont="1" applyBorder="1" applyAlignment="1">
      <alignment horizontal="center"/>
    </xf>
    <xf numFmtId="0" fontId="3" fillId="0" borderId="0" xfId="58" applyFont="1"/>
    <xf numFmtId="167" fontId="3" fillId="0" borderId="0" xfId="59" applyFont="1" applyAlignment="1">
      <alignment horizontal="right"/>
    </xf>
    <xf numFmtId="167" fontId="3" fillId="0" borderId="0" xfId="59" applyFont="1" applyBorder="1" applyAlignment="1">
      <alignment horizontal="right"/>
    </xf>
    <xf numFmtId="0" fontId="3" fillId="0" borderId="0" xfId="58" applyFont="1" applyAlignment="1">
      <alignment horizontal="center"/>
    </xf>
    <xf numFmtId="0" fontId="3" fillId="0" borderId="0" xfId="58"/>
    <xf numFmtId="8" fontId="0" fillId="2" borderId="2" xfId="1" applyNumberFormat="1" applyFont="1" applyFill="1" applyBorder="1" applyAlignment="1">
      <alignment horizontal="right"/>
    </xf>
    <xf numFmtId="8" fontId="0" fillId="0" borderId="2" xfId="1" applyNumberFormat="1" applyFont="1" applyFill="1" applyBorder="1" applyAlignment="1">
      <alignment horizontal="right"/>
    </xf>
    <xf numFmtId="0" fontId="0" fillId="0" borderId="0" xfId="0" applyAlignment="1">
      <alignment wrapText="1"/>
    </xf>
    <xf numFmtId="8" fontId="2" fillId="0" borderId="1" xfId="1" applyNumberFormat="1" applyFont="1" applyBorder="1" applyAlignment="1">
      <alignment horizontal="center" wrapText="1"/>
    </xf>
    <xf numFmtId="167" fontId="2" fillId="0" borderId="1" xfId="1" applyFont="1" applyBorder="1" applyAlignment="1">
      <alignment horizontal="center" wrapText="1"/>
    </xf>
    <xf numFmtId="8" fontId="0" fillId="0" borderId="0" xfId="0" applyNumberFormat="1"/>
    <xf numFmtId="14" fontId="16" fillId="0" borderId="5" xfId="0" applyNumberFormat="1" applyFont="1" applyFill="1" applyBorder="1"/>
    <xf numFmtId="4" fontId="0" fillId="5" borderId="0" xfId="0" applyNumberFormat="1" applyFill="1" applyBorder="1"/>
    <xf numFmtId="4" fontId="16" fillId="0" borderId="0" xfId="0" applyNumberFormat="1" applyFont="1" applyFill="1" applyBorder="1"/>
    <xf numFmtId="4" fontId="0" fillId="6" borderId="0" xfId="0" applyNumberFormat="1" applyFill="1" applyBorder="1"/>
    <xf numFmtId="4" fontId="0" fillId="3" borderId="0" xfId="0" applyNumberFormat="1" applyFill="1" applyBorder="1"/>
    <xf numFmtId="4" fontId="0" fillId="0" borderId="0" xfId="0" applyNumberFormat="1" applyFill="1" applyBorder="1"/>
    <xf numFmtId="4" fontId="0" fillId="7" borderId="0" xfId="0" applyNumberFormat="1" applyFill="1" applyBorder="1"/>
    <xf numFmtId="4" fontId="0" fillId="0" borderId="6" xfId="0" applyNumberFormat="1" applyFill="1" applyBorder="1"/>
    <xf numFmtId="4" fontId="0" fillId="0" borderId="0" xfId="0" applyNumberFormat="1" applyFill="1"/>
    <xf numFmtId="4" fontId="0" fillId="0" borderId="5" xfId="0" applyNumberFormat="1" applyFill="1" applyBorder="1"/>
    <xf numFmtId="4" fontId="0" fillId="7" borderId="6" xfId="0" applyNumberFormat="1" applyFill="1" applyBorder="1"/>
    <xf numFmtId="14" fontId="16" fillId="0" borderId="5" xfId="0" applyNumberFormat="1" applyFont="1" applyBorder="1"/>
    <xf numFmtId="4" fontId="0" fillId="0" borderId="0" xfId="0" applyNumberFormat="1" applyBorder="1"/>
    <xf numFmtId="4" fontId="0" fillId="0" borderId="6" xfId="0" applyNumberFormat="1" applyBorder="1"/>
    <xf numFmtId="4" fontId="0" fillId="0" borderId="0" xfId="0" applyNumberFormat="1"/>
    <xf numFmtId="4" fontId="0" fillId="0" borderId="5" xfId="0" applyNumberFormat="1" applyBorder="1"/>
    <xf numFmtId="14" fontId="16" fillId="0" borderId="7" xfId="0" applyNumberFormat="1" applyFont="1" applyBorder="1"/>
    <xf numFmtId="4" fontId="0" fillId="5" borderId="1" xfId="0" applyNumberFormat="1" applyFill="1" applyBorder="1"/>
    <xf numFmtId="4" fontId="16" fillId="0" borderId="1" xfId="0" applyNumberFormat="1" applyFont="1" applyFill="1" applyBorder="1"/>
    <xf numFmtId="4" fontId="0" fillId="6" borderId="1" xfId="0" applyNumberFormat="1" applyFill="1" applyBorder="1"/>
    <xf numFmtId="4" fontId="0" fillId="3" borderId="1" xfId="0" applyNumberFormat="1" applyFill="1" applyBorder="1"/>
    <xf numFmtId="4" fontId="0" fillId="0" borderId="1" xfId="0" applyNumberFormat="1" applyFill="1" applyBorder="1"/>
    <xf numFmtId="4" fontId="0" fillId="7" borderId="1" xfId="0" applyNumberFormat="1" applyFill="1" applyBorder="1"/>
    <xf numFmtId="0" fontId="2" fillId="0" borderId="0" xfId="0" applyFont="1"/>
    <xf numFmtId="0" fontId="2" fillId="0" borderId="0" xfId="1" quotePrefix="1" applyNumberFormat="1" applyFont="1"/>
    <xf numFmtId="14" fontId="0" fillId="0" borderId="8" xfId="0" applyNumberFormat="1" applyFill="1" applyBorder="1"/>
    <xf numFmtId="4" fontId="0" fillId="5" borderId="9" xfId="0" applyNumberFormat="1" applyFill="1" applyBorder="1"/>
    <xf numFmtId="4" fontId="16" fillId="0" borderId="9" xfId="0" applyNumberFormat="1" applyFont="1" applyFill="1" applyBorder="1"/>
    <xf numFmtId="4" fontId="0" fillId="6" borderId="9" xfId="0" applyNumberFormat="1" applyFill="1" applyBorder="1"/>
    <xf numFmtId="4" fontId="0" fillId="3" borderId="9" xfId="0" applyNumberFormat="1" applyFill="1" applyBorder="1"/>
    <xf numFmtId="4" fontId="0" fillId="0" borderId="9" xfId="0" applyNumberFormat="1" applyFill="1" applyBorder="1"/>
    <xf numFmtId="4" fontId="0" fillId="7" borderId="9" xfId="0" applyNumberFormat="1" applyFill="1" applyBorder="1"/>
    <xf numFmtId="4" fontId="0" fillId="0" borderId="10" xfId="0" applyNumberFormat="1" applyFill="1" applyBorder="1"/>
    <xf numFmtId="4" fontId="2" fillId="0" borderId="5" xfId="0" applyNumberFormat="1" applyFont="1" applyFill="1" applyBorder="1" applyAlignment="1">
      <alignment horizontal="right"/>
    </xf>
    <xf numFmtId="4" fontId="2" fillId="0" borderId="0" xfId="0" applyNumberFormat="1" applyFont="1" applyFill="1" applyBorder="1"/>
    <xf numFmtId="4" fontId="2" fillId="3" borderId="0" xfId="0" applyNumberFormat="1" applyFont="1" applyFill="1" applyBorder="1"/>
    <xf numFmtId="4" fontId="2" fillId="6" borderId="0" xfId="0" applyNumberFormat="1" applyFont="1" applyFill="1" applyBorder="1"/>
    <xf numFmtId="14" fontId="0" fillId="0" borderId="0" xfId="0" applyNumberFormat="1" applyFill="1"/>
    <xf numFmtId="4" fontId="16" fillId="0" borderId="0" xfId="0" applyNumberFormat="1" applyFont="1" applyFill="1"/>
    <xf numFmtId="4" fontId="2" fillId="0" borderId="8" xfId="0" applyNumberFormat="1" applyFont="1" applyFill="1" applyBorder="1" applyAlignment="1">
      <alignment horizontal="right"/>
    </xf>
    <xf numFmtId="4" fontId="2" fillId="0" borderId="9" xfId="0" applyNumberFormat="1" applyFont="1" applyFill="1" applyBorder="1"/>
    <xf numFmtId="4" fontId="2" fillId="3" borderId="9" xfId="0" applyNumberFormat="1" applyFont="1" applyFill="1" applyBorder="1"/>
    <xf numFmtId="4" fontId="2" fillId="6" borderId="9" xfId="0" applyNumberFormat="1" applyFont="1" applyFill="1" applyBorder="1"/>
    <xf numFmtId="4" fontId="0" fillId="7" borderId="10" xfId="0" applyNumberFormat="1" applyFill="1" applyBorder="1"/>
    <xf numFmtId="14" fontId="0" fillId="0" borderId="11" xfId="0" applyNumberFormat="1" applyFill="1" applyBorder="1" applyAlignment="1">
      <alignment horizontal="center" wrapText="1"/>
    </xf>
    <xf numFmtId="0" fontId="0" fillId="5" borderId="12" xfId="0" applyFill="1" applyBorder="1" applyAlignment="1">
      <alignment horizontal="center" wrapText="1"/>
    </xf>
    <xf numFmtId="0" fontId="0" fillId="0" borderId="12" xfId="0" applyFill="1" applyBorder="1" applyAlignment="1">
      <alignment horizontal="center" wrapText="1"/>
    </xf>
    <xf numFmtId="0" fontId="0" fillId="6" borderId="12" xfId="0" applyFill="1" applyBorder="1" applyAlignment="1">
      <alignment horizontal="center" wrapText="1"/>
    </xf>
    <xf numFmtId="0" fontId="0" fillId="3" borderId="12" xfId="0" applyFill="1" applyBorder="1" applyAlignment="1">
      <alignment horizontal="center" wrapText="1"/>
    </xf>
    <xf numFmtId="0" fontId="0" fillId="7" borderId="12" xfId="0" applyFill="1" applyBorder="1" applyAlignment="1">
      <alignment horizontal="center" wrapText="1"/>
    </xf>
    <xf numFmtId="0" fontId="0" fillId="0" borderId="13" xfId="0" applyFill="1" applyBorder="1" applyAlignment="1">
      <alignment horizontal="center" wrapText="1"/>
    </xf>
    <xf numFmtId="0" fontId="0" fillId="0" borderId="0" xfId="0" applyFill="1" applyAlignment="1">
      <alignment horizontal="center" wrapText="1"/>
    </xf>
    <xf numFmtId="0" fontId="0" fillId="0" borderId="11" xfId="0" applyBorder="1"/>
    <xf numFmtId="0" fontId="0" fillId="7" borderId="13" xfId="0" applyFill="1" applyBorder="1" applyAlignment="1">
      <alignment horizontal="center" wrapText="1"/>
    </xf>
    <xf numFmtId="0" fontId="19" fillId="0" borderId="0" xfId="0" applyFont="1"/>
    <xf numFmtId="0" fontId="20" fillId="0" borderId="0" xfId="0" applyFont="1"/>
    <xf numFmtId="0" fontId="21" fillId="0" borderId="0" xfId="0" applyNumberFormat="1" applyFont="1"/>
    <xf numFmtId="0" fontId="22" fillId="0" borderId="0" xfId="0" applyFont="1" applyFill="1"/>
    <xf numFmtId="171" fontId="0" fillId="0" borderId="0" xfId="0" applyNumberFormat="1"/>
    <xf numFmtId="2" fontId="0" fillId="0" borderId="0" xfId="0" applyNumberFormat="1"/>
    <xf numFmtId="171" fontId="0" fillId="0" borderId="0" xfId="0" applyNumberFormat="1" applyFill="1"/>
    <xf numFmtId="0" fontId="25" fillId="0" borderId="0" xfId="0" applyFont="1"/>
    <xf numFmtId="0" fontId="0" fillId="8" borderId="0" xfId="0" applyFill="1"/>
    <xf numFmtId="0" fontId="28" fillId="9" borderId="0" xfId="0" applyFont="1" applyFill="1"/>
    <xf numFmtId="171" fontId="22" fillId="0" borderId="0" xfId="0" applyNumberFormat="1" applyFont="1"/>
    <xf numFmtId="164" fontId="0" fillId="0" borderId="0" xfId="0" applyNumberFormat="1"/>
    <xf numFmtId="0" fontId="23" fillId="10" borderId="0" xfId="0" applyFont="1" applyFill="1"/>
    <xf numFmtId="171" fontId="23" fillId="0" borderId="14" xfId="0" applyNumberFormat="1" applyFont="1" applyBorder="1"/>
    <xf numFmtId="171" fontId="0" fillId="11" borderId="15" xfId="0" applyNumberFormat="1" applyFont="1" applyFill="1" applyBorder="1"/>
    <xf numFmtId="171" fontId="0" fillId="0" borderId="0" xfId="0" applyNumberFormat="1" applyFont="1" applyFill="1" applyBorder="1"/>
    <xf numFmtId="171" fontId="2" fillId="11" borderId="15" xfId="0" applyNumberFormat="1" applyFont="1" applyFill="1" applyBorder="1"/>
    <xf numFmtId="0" fontId="23" fillId="12" borderId="0" xfId="0" applyFont="1" applyFill="1"/>
    <xf numFmtId="0" fontId="23" fillId="0" borderId="0" xfId="0" applyFont="1"/>
    <xf numFmtId="171" fontId="23" fillId="0" borderId="0" xfId="0" applyNumberFormat="1" applyFont="1" applyBorder="1"/>
    <xf numFmtId="0" fontId="0" fillId="0" borderId="0" xfId="0" applyNumberFormat="1"/>
    <xf numFmtId="0" fontId="0" fillId="0" borderId="14" xfId="0" applyBorder="1"/>
    <xf numFmtId="10" fontId="0" fillId="0" borderId="0" xfId="0" applyNumberFormat="1"/>
    <xf numFmtId="8" fontId="0" fillId="0" borderId="0" xfId="1" applyNumberFormat="1" applyFont="1"/>
    <xf numFmtId="8" fontId="0" fillId="2" borderId="0" xfId="0" applyNumberFormat="1" applyFill="1"/>
    <xf numFmtId="8" fontId="0" fillId="0" borderId="0" xfId="1" applyNumberFormat="1" applyFont="1" applyFill="1" applyBorder="1" applyAlignment="1">
      <alignment horizontal="right"/>
    </xf>
    <xf numFmtId="167" fontId="3" fillId="0" borderId="0" xfId="59" applyFont="1" applyFill="1" applyBorder="1" applyAlignment="1">
      <alignment horizontal="center"/>
    </xf>
    <xf numFmtId="167" fontId="3" fillId="0" borderId="0" xfId="59" applyFont="1" applyFill="1" applyAlignment="1">
      <alignment horizontal="center"/>
    </xf>
    <xf numFmtId="167" fontId="3" fillId="0" borderId="0" xfId="59" applyFont="1" applyFill="1" applyBorder="1" applyAlignment="1">
      <alignment horizontal="right"/>
    </xf>
    <xf numFmtId="167" fontId="3" fillId="0" borderId="0" xfId="59" applyFont="1" applyFill="1" applyAlignment="1">
      <alignment horizontal="right"/>
    </xf>
    <xf numFmtId="0" fontId="0" fillId="0" borderId="0" xfId="0" applyFill="1"/>
    <xf numFmtId="0" fontId="2" fillId="4" borderId="3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</cellXfs>
  <cellStyles count="60">
    <cellStyle name="Comma" xfId="1" builtinId="3"/>
    <cellStyle name="Comma [0] 2" xfId="54"/>
    <cellStyle name="Comma 2" xfId="4"/>
    <cellStyle name="Comma 3" xfId="3"/>
    <cellStyle name="Comma 4" xfId="59"/>
    <cellStyle name="Currency 2" xfId="5"/>
    <cellStyle name="Currency 3" xfId="57"/>
    <cellStyle name="FRxAmtStyle" xfId="6"/>
    <cellStyle name="FRxCurrStyle" xfId="7"/>
    <cellStyle name="FRxPcntStyle" xfId="8"/>
    <cellStyle name="Hyperlink 2" xfId="9"/>
    <cellStyle name="Normal" xfId="0" builtinId="0"/>
    <cellStyle name="Normal 2" xfId="10"/>
    <cellStyle name="Normal 2 2" xfId="11"/>
    <cellStyle name="Normal 2 3" xfId="56"/>
    <cellStyle name="Normal 3" xfId="55"/>
    <cellStyle name="Normal 4" xfId="58"/>
    <cellStyle name="Normal 5" xfId="2"/>
    <cellStyle name="Normal 60" xfId="12"/>
    <cellStyle name="Normal 78" xfId="13"/>
    <cellStyle name="Normal 87" xfId="14"/>
    <cellStyle name="Normal 88" xfId="15"/>
    <cellStyle name="Normal 89" xfId="16"/>
    <cellStyle name="Percent 2" xfId="18"/>
    <cellStyle name="Percent 3" xfId="17"/>
    <cellStyle name="STYLE1" xfId="19"/>
    <cellStyle name="STYLE1 10" xfId="20"/>
    <cellStyle name="STYLE1 11" xfId="21"/>
    <cellStyle name="STYLE1 2" xfId="22"/>
    <cellStyle name="STYLE1 3" xfId="23"/>
    <cellStyle name="STYLE1 4" xfId="24"/>
    <cellStyle name="STYLE1 5" xfId="25"/>
    <cellStyle name="STYLE1 6" xfId="26"/>
    <cellStyle name="STYLE1 7" xfId="27"/>
    <cellStyle name="STYLE1 8" xfId="28"/>
    <cellStyle name="STYLE1 9" xfId="29"/>
    <cellStyle name="STYLE2" xfId="30"/>
    <cellStyle name="STYLE2 10" xfId="31"/>
    <cellStyle name="STYLE2 11" xfId="32"/>
    <cellStyle name="STYLE2 2" xfId="33"/>
    <cellStyle name="STYLE2 3" xfId="34"/>
    <cellStyle name="STYLE2 4" xfId="35"/>
    <cellStyle name="STYLE2 5" xfId="36"/>
    <cellStyle name="STYLE2 6" xfId="37"/>
    <cellStyle name="STYLE2 7" xfId="38"/>
    <cellStyle name="STYLE2 8" xfId="39"/>
    <cellStyle name="STYLE2 9" xfId="40"/>
    <cellStyle name="STYLE3" xfId="41"/>
    <cellStyle name="STYLE3 10" xfId="42"/>
    <cellStyle name="STYLE3 11" xfId="43"/>
    <cellStyle name="STYLE3 2" xfId="44"/>
    <cellStyle name="STYLE3 3" xfId="45"/>
    <cellStyle name="STYLE3 4" xfId="46"/>
    <cellStyle name="STYLE3 5" xfId="47"/>
    <cellStyle name="STYLE3 6" xfId="48"/>
    <cellStyle name="STYLE3 7" xfId="49"/>
    <cellStyle name="STYLE3 8" xfId="50"/>
    <cellStyle name="STYLE3 9" xfId="51"/>
    <cellStyle name="STYLE3_FRX GL" xfId="52"/>
    <cellStyle name="STYLE4" xf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AC105"/>
  <sheetViews>
    <sheetView tabSelected="1" zoomScale="85" zoomScaleNormal="85" workbookViewId="0">
      <selection activeCell="J61" sqref="J61"/>
    </sheetView>
  </sheetViews>
  <sheetFormatPr defaultRowHeight="15" x14ac:dyDescent="0.25"/>
  <cols>
    <col min="1" max="1" width="2.5703125" customWidth="1"/>
    <col min="3" max="5" width="17.5703125" customWidth="1"/>
    <col min="6" max="6" width="18.5703125" customWidth="1"/>
    <col min="7" max="7" width="18.5703125" style="3" customWidth="1"/>
    <col min="8" max="13" width="17.5703125" customWidth="1"/>
    <col min="15" max="15" width="13.28515625" bestFit="1" customWidth="1"/>
    <col min="16" max="16" width="14" bestFit="1" customWidth="1"/>
    <col min="17" max="17" width="12.85546875" bestFit="1" customWidth="1"/>
    <col min="18" max="18" width="14" bestFit="1" customWidth="1"/>
    <col min="19" max="19" width="11.140625" bestFit="1" customWidth="1"/>
    <col min="21" max="21" width="17.140625" bestFit="1" customWidth="1"/>
    <col min="22" max="22" width="13.42578125" bestFit="1" customWidth="1"/>
  </cols>
  <sheetData>
    <row r="2" spans="2:29" ht="17.25" x14ac:dyDescent="0.3">
      <c r="B2" s="79" t="s">
        <v>77</v>
      </c>
    </row>
    <row r="4" spans="2:29" ht="45" x14ac:dyDescent="0.25">
      <c r="C4" s="2" t="s">
        <v>0</v>
      </c>
      <c r="D4" s="2" t="s">
        <v>1</v>
      </c>
      <c r="E4" s="2" t="s">
        <v>2</v>
      </c>
      <c r="F4" s="2" t="s">
        <v>3</v>
      </c>
      <c r="G4" s="4" t="s">
        <v>4</v>
      </c>
      <c r="H4" s="2" t="s">
        <v>5</v>
      </c>
    </row>
    <row r="5" spans="2:29" x14ac:dyDescent="0.25">
      <c r="B5" s="1">
        <v>1588</v>
      </c>
      <c r="C5" s="1" t="s">
        <v>6</v>
      </c>
      <c r="E5" s="24">
        <f>-E38</f>
        <v>-132606.830302238</v>
      </c>
      <c r="F5" s="24">
        <f>H66</f>
        <v>1091179.7773717693</v>
      </c>
      <c r="G5" s="103">
        <f>V103</f>
        <v>1008804.7520221937</v>
      </c>
      <c r="H5" s="24">
        <f>SUM(D5:F5)</f>
        <v>958572.94706953131</v>
      </c>
    </row>
    <row r="6" spans="2:29" x14ac:dyDescent="0.25">
      <c r="B6" s="1">
        <v>1589</v>
      </c>
      <c r="C6" s="1" t="s">
        <v>6</v>
      </c>
      <c r="G6" s="103">
        <f>V104</f>
        <v>-1008804.7520221937</v>
      </c>
      <c r="H6" s="24">
        <f>SUM(D6:F6)</f>
        <v>0</v>
      </c>
    </row>
    <row r="8" spans="2:29" x14ac:dyDescent="0.25">
      <c r="B8" s="39"/>
      <c r="C8" s="39"/>
      <c r="D8" s="39"/>
      <c r="G8"/>
      <c r="U8" s="3"/>
      <c r="V8" s="3"/>
      <c r="W8" s="3"/>
      <c r="X8" s="3"/>
      <c r="Y8" s="3"/>
      <c r="Z8" s="3"/>
      <c r="AA8" s="3"/>
      <c r="AB8" s="3"/>
      <c r="AC8" s="3"/>
    </row>
    <row r="9" spans="2:29" x14ac:dyDescent="0.25">
      <c r="B9" s="110" t="s">
        <v>94</v>
      </c>
      <c r="C9" s="111"/>
      <c r="D9" s="111"/>
      <c r="E9" s="111"/>
      <c r="F9" s="111"/>
      <c r="G9" s="111"/>
      <c r="H9" s="112"/>
    </row>
    <row r="10" spans="2:29" x14ac:dyDescent="0.25">
      <c r="B10" s="80" t="s">
        <v>78</v>
      </c>
      <c r="G10"/>
    </row>
    <row r="11" spans="2:29" x14ac:dyDescent="0.25">
      <c r="G11"/>
    </row>
    <row r="12" spans="2:29" x14ac:dyDescent="0.25">
      <c r="E12" s="81" t="s">
        <v>79</v>
      </c>
      <c r="G12"/>
    </row>
    <row r="13" spans="2:29" x14ac:dyDescent="0.25">
      <c r="G13" s="82"/>
    </row>
    <row r="14" spans="2:29" x14ac:dyDescent="0.25">
      <c r="B14" t="s">
        <v>80</v>
      </c>
      <c r="E14" s="83">
        <v>4130362.3697393755</v>
      </c>
      <c r="G14"/>
      <c r="J14" s="84"/>
    </row>
    <row r="15" spans="2:29" x14ac:dyDescent="0.25">
      <c r="E15" s="85"/>
      <c r="G15"/>
    </row>
    <row r="16" spans="2:29" x14ac:dyDescent="0.25">
      <c r="B16" t="s">
        <v>81</v>
      </c>
      <c r="E16" s="83">
        <v>1157217.9197286367</v>
      </c>
      <c r="G16"/>
    </row>
    <row r="17" spans="2:7" x14ac:dyDescent="0.25">
      <c r="B17" s="86" t="s">
        <v>82</v>
      </c>
      <c r="E17" s="87">
        <v>4779459.4497085009</v>
      </c>
      <c r="G17"/>
    </row>
    <row r="18" spans="2:7" x14ac:dyDescent="0.25">
      <c r="B18" s="86"/>
      <c r="E18" s="83"/>
      <c r="G18"/>
    </row>
    <row r="19" spans="2:7" x14ac:dyDescent="0.25">
      <c r="B19" s="88" t="s">
        <v>83</v>
      </c>
      <c r="E19" s="89">
        <f>SUM(E16:E18)</f>
        <v>5936677.3694371376</v>
      </c>
      <c r="G19"/>
    </row>
    <row r="20" spans="2:7" x14ac:dyDescent="0.25">
      <c r="B20" s="86"/>
      <c r="E20" s="83"/>
      <c r="G20"/>
    </row>
    <row r="21" spans="2:7" ht="15.75" thickBot="1" x14ac:dyDescent="0.3">
      <c r="B21" s="91" t="s">
        <v>84</v>
      </c>
      <c r="E21" s="92">
        <f>E14-E19</f>
        <v>-1806314.9996977621</v>
      </c>
      <c r="G21"/>
    </row>
    <row r="22" spans="2:7" ht="15.75" thickTop="1" x14ac:dyDescent="0.25">
      <c r="E22" s="83"/>
      <c r="G22"/>
    </row>
    <row r="23" spans="2:7" x14ac:dyDescent="0.25">
      <c r="B23" t="s">
        <v>85</v>
      </c>
      <c r="E23" s="93">
        <v>0</v>
      </c>
      <c r="G23"/>
    </row>
    <row r="24" spans="2:7" x14ac:dyDescent="0.25">
      <c r="E24" s="94"/>
      <c r="G24"/>
    </row>
    <row r="25" spans="2:7" x14ac:dyDescent="0.25">
      <c r="B25" t="s">
        <v>86</v>
      </c>
      <c r="E25" s="95">
        <v>0</v>
      </c>
      <c r="G25"/>
    </row>
    <row r="26" spans="2:7" x14ac:dyDescent="0.25">
      <c r="E26" s="83"/>
      <c r="G26"/>
    </row>
    <row r="27" spans="2:7" ht="15.75" thickBot="1" x14ac:dyDescent="0.3">
      <c r="B27" s="96" t="s">
        <v>87</v>
      </c>
      <c r="E27" s="92">
        <f>E23-E25</f>
        <v>0</v>
      </c>
      <c r="G27"/>
    </row>
    <row r="28" spans="2:7" ht="15.75" thickTop="1" x14ac:dyDescent="0.25">
      <c r="B28" s="97"/>
      <c r="E28" s="98"/>
      <c r="G28"/>
    </row>
    <row r="29" spans="2:7" x14ac:dyDescent="0.25">
      <c r="E29" s="83"/>
      <c r="G29"/>
    </row>
    <row r="30" spans="2:7" x14ac:dyDescent="0.25">
      <c r="B30" t="s">
        <v>88</v>
      </c>
      <c r="E30" s="83">
        <f>SUM(E21,E27)</f>
        <v>-1806314.9996977621</v>
      </c>
      <c r="G30"/>
    </row>
    <row r="31" spans="2:7" x14ac:dyDescent="0.25">
      <c r="E31" s="83"/>
      <c r="G31"/>
    </row>
    <row r="32" spans="2:7" x14ac:dyDescent="0.25">
      <c r="B32" t="s">
        <v>89</v>
      </c>
      <c r="E32" s="99">
        <v>0</v>
      </c>
      <c r="G32"/>
    </row>
    <row r="33" spans="2:8" x14ac:dyDescent="0.25">
      <c r="E33" s="83"/>
      <c r="F33" s="18"/>
      <c r="G33"/>
    </row>
    <row r="34" spans="2:8" x14ac:dyDescent="0.25">
      <c r="B34" t="s">
        <v>90</v>
      </c>
      <c r="E34" s="83">
        <f>SUM(E30:E32)</f>
        <v>-1806314.9996977621</v>
      </c>
      <c r="G34"/>
    </row>
    <row r="35" spans="2:8" x14ac:dyDescent="0.25">
      <c r="E35" s="83"/>
      <c r="G35"/>
    </row>
    <row r="36" spans="2:8" x14ac:dyDescent="0.25">
      <c r="B36" t="s">
        <v>91</v>
      </c>
      <c r="E36" s="90">
        <v>1938921.83</v>
      </c>
      <c r="G36"/>
    </row>
    <row r="37" spans="2:8" x14ac:dyDescent="0.25">
      <c r="E37" s="83"/>
      <c r="G37"/>
    </row>
    <row r="38" spans="2:8" ht="15.75" thickBot="1" x14ac:dyDescent="0.3">
      <c r="B38" s="100" t="s">
        <v>92</v>
      </c>
      <c r="E38" s="92">
        <f>SUM(E34:E36)</f>
        <v>132606.830302238</v>
      </c>
      <c r="G38"/>
    </row>
    <row r="39" spans="2:8" ht="15.75" thickTop="1" x14ac:dyDescent="0.25">
      <c r="G39"/>
    </row>
    <row r="40" spans="2:8" x14ac:dyDescent="0.25">
      <c r="E40" s="101">
        <f>E38/E36</f>
        <v>6.8392045646439498E-2</v>
      </c>
      <c r="F40" t="s">
        <v>93</v>
      </c>
      <c r="G40"/>
    </row>
    <row r="41" spans="2:8" x14ac:dyDescent="0.25">
      <c r="C41" s="101"/>
      <c r="G41"/>
    </row>
    <row r="42" spans="2:8" x14ac:dyDescent="0.25">
      <c r="B42" s="110" t="s">
        <v>53</v>
      </c>
      <c r="C42" s="111"/>
      <c r="D42" s="111"/>
      <c r="E42" s="111"/>
      <c r="F42" s="111"/>
      <c r="G42" s="111"/>
      <c r="H42" s="112"/>
    </row>
    <row r="44" spans="2:8" s="21" customFormat="1" ht="30" x14ac:dyDescent="0.25">
      <c r="F44" s="22" t="s">
        <v>55</v>
      </c>
      <c r="G44" s="23" t="s">
        <v>54</v>
      </c>
      <c r="H44" s="23" t="s">
        <v>52</v>
      </c>
    </row>
    <row r="45" spans="2:8" x14ac:dyDescent="0.25">
      <c r="C45" s="8" t="s">
        <v>7</v>
      </c>
      <c r="D45" s="7" t="s">
        <v>8</v>
      </c>
      <c r="E45" s="7"/>
      <c r="F45" s="6">
        <v>-1242351</v>
      </c>
      <c r="G45" s="102"/>
    </row>
    <row r="46" spans="2:8" x14ac:dyDescent="0.25">
      <c r="C46" s="8" t="s">
        <v>9</v>
      </c>
      <c r="D46" s="7" t="s">
        <v>10</v>
      </c>
      <c r="E46" s="7"/>
      <c r="F46" s="6">
        <v>0</v>
      </c>
      <c r="G46" s="102"/>
    </row>
    <row r="47" spans="2:8" x14ac:dyDescent="0.25">
      <c r="C47" s="8" t="s">
        <v>11</v>
      </c>
      <c r="D47" s="7" t="s">
        <v>12</v>
      </c>
      <c r="E47" s="7"/>
      <c r="F47" s="6">
        <v>-1397.45</v>
      </c>
      <c r="G47" s="102"/>
    </row>
    <row r="48" spans="2:8" x14ac:dyDescent="0.25">
      <c r="C48" s="8" t="s">
        <v>13</v>
      </c>
      <c r="D48" s="7" t="s">
        <v>14</v>
      </c>
      <c r="E48" s="7"/>
      <c r="F48" s="6">
        <v>-648.21</v>
      </c>
      <c r="G48" s="102"/>
    </row>
    <row r="49" spans="3:7" x14ac:dyDescent="0.25">
      <c r="C49" s="8" t="s">
        <v>15</v>
      </c>
      <c r="D49" s="7" t="s">
        <v>16</v>
      </c>
      <c r="E49" s="7"/>
      <c r="F49" s="6">
        <v>-159238.88</v>
      </c>
      <c r="G49" s="102"/>
    </row>
    <row r="50" spans="3:7" x14ac:dyDescent="0.25">
      <c r="C50" s="8" t="s">
        <v>17</v>
      </c>
      <c r="D50" s="7" t="s">
        <v>18</v>
      </c>
      <c r="E50" s="7"/>
      <c r="F50" s="6">
        <v>-255799.14</v>
      </c>
      <c r="G50" s="102"/>
    </row>
    <row r="51" spans="3:7" x14ac:dyDescent="0.25">
      <c r="C51" s="8" t="s">
        <v>19</v>
      </c>
      <c r="D51" s="7" t="s">
        <v>20</v>
      </c>
      <c r="E51" s="7"/>
      <c r="F51" s="6">
        <v>-3193.24</v>
      </c>
      <c r="G51" s="102"/>
    </row>
    <row r="52" spans="3:7" x14ac:dyDescent="0.25">
      <c r="C52" s="8" t="s">
        <v>21</v>
      </c>
      <c r="D52" s="7" t="s">
        <v>22</v>
      </c>
      <c r="E52" s="7"/>
      <c r="F52" s="6">
        <v>-38618.229999999996</v>
      </c>
      <c r="G52" s="102"/>
    </row>
    <row r="53" spans="3:7" x14ac:dyDescent="0.25">
      <c r="C53" s="8" t="s">
        <v>23</v>
      </c>
      <c r="D53" s="14" t="s">
        <v>24</v>
      </c>
      <c r="E53" s="7"/>
      <c r="F53" s="16">
        <v>0</v>
      </c>
      <c r="G53" s="102"/>
    </row>
    <row r="54" spans="3:7" x14ac:dyDescent="0.25">
      <c r="C54" s="7"/>
      <c r="D54" s="7" t="s">
        <v>25</v>
      </c>
      <c r="E54" s="7"/>
      <c r="F54" s="15">
        <v>0</v>
      </c>
      <c r="G54" s="102"/>
    </row>
    <row r="55" spans="3:7" x14ac:dyDescent="0.25">
      <c r="C55" s="7"/>
      <c r="D55" s="10" t="s">
        <v>26</v>
      </c>
      <c r="E55" s="7"/>
      <c r="F55" s="5">
        <f>SUM(F45:F54)</f>
        <v>-1701246.1500000001</v>
      </c>
    </row>
    <row r="56" spans="3:7" x14ac:dyDescent="0.25">
      <c r="C56" s="7"/>
      <c r="D56" s="10"/>
      <c r="E56" s="7"/>
      <c r="F56" s="12"/>
    </row>
    <row r="57" spans="3:7" x14ac:dyDescent="0.25">
      <c r="C57" s="7"/>
      <c r="D57" s="8"/>
      <c r="E57" s="7"/>
      <c r="F57" s="9"/>
    </row>
    <row r="58" spans="3:7" x14ac:dyDescent="0.25">
      <c r="C58" s="8" t="s">
        <v>39</v>
      </c>
      <c r="D58" s="7" t="s">
        <v>40</v>
      </c>
      <c r="E58" s="7"/>
      <c r="F58" s="6">
        <v>0</v>
      </c>
      <c r="G58" s="102"/>
    </row>
    <row r="59" spans="3:7" x14ac:dyDescent="0.25">
      <c r="C59" s="8" t="s">
        <v>41</v>
      </c>
      <c r="D59" s="7" t="s">
        <v>42</v>
      </c>
      <c r="E59" s="7"/>
      <c r="F59" s="6">
        <v>0</v>
      </c>
      <c r="G59" s="102"/>
    </row>
    <row r="60" spans="3:7" x14ac:dyDescent="0.25">
      <c r="C60" s="8" t="s">
        <v>43</v>
      </c>
      <c r="D60" s="7" t="s">
        <v>44</v>
      </c>
      <c r="E60" s="7"/>
      <c r="F60" s="6">
        <v>-388597.53</v>
      </c>
      <c r="G60" s="102"/>
    </row>
    <row r="61" spans="3:7" x14ac:dyDescent="0.25">
      <c r="C61" s="8" t="s">
        <v>45</v>
      </c>
      <c r="D61" s="7" t="s">
        <v>46</v>
      </c>
      <c r="E61" s="7"/>
      <c r="F61" s="6">
        <v>0</v>
      </c>
      <c r="G61" s="102"/>
    </row>
    <row r="62" spans="3:7" x14ac:dyDescent="0.25">
      <c r="C62" s="8" t="s">
        <v>47</v>
      </c>
      <c r="D62" s="7" t="s">
        <v>48</v>
      </c>
      <c r="E62" s="7"/>
      <c r="F62" s="6">
        <v>-134009.80000000002</v>
      </c>
      <c r="G62" s="102"/>
    </row>
    <row r="63" spans="3:7" x14ac:dyDescent="0.25">
      <c r="C63" s="7"/>
      <c r="D63" s="7" t="s">
        <v>25</v>
      </c>
      <c r="E63" s="7"/>
      <c r="F63" s="6">
        <v>0</v>
      </c>
      <c r="G63" s="102"/>
    </row>
    <row r="64" spans="3:7" x14ac:dyDescent="0.25">
      <c r="C64" s="11"/>
      <c r="D64" s="7" t="s">
        <v>49</v>
      </c>
      <c r="E64" s="7"/>
      <c r="F64" s="5">
        <f>SUM(F58:F63)</f>
        <v>-522607.33000000007</v>
      </c>
    </row>
    <row r="65" spans="3:8" x14ac:dyDescent="0.25">
      <c r="C65" s="11"/>
      <c r="D65" s="18"/>
      <c r="E65" s="18"/>
      <c r="F65" s="6"/>
    </row>
    <row r="66" spans="3:8" x14ac:dyDescent="0.25">
      <c r="C66" s="11"/>
      <c r="D66" s="18"/>
      <c r="E66" s="18" t="s">
        <v>50</v>
      </c>
      <c r="F66" s="5">
        <f>F55+F64</f>
        <v>-2223853.4800000004</v>
      </c>
      <c r="G66" s="5">
        <f>-(3251295.47737177+63737.78)</f>
        <v>-3315033.2573717698</v>
      </c>
      <c r="H66" s="19">
        <f>F66-G66</f>
        <v>1091179.7773717693</v>
      </c>
    </row>
    <row r="67" spans="3:8" x14ac:dyDescent="0.25">
      <c r="C67" s="11"/>
      <c r="D67" s="18"/>
      <c r="E67" s="18"/>
      <c r="F67" s="6"/>
      <c r="G67" s="6" t="s">
        <v>51</v>
      </c>
      <c r="H67" s="6"/>
    </row>
    <row r="68" spans="3:8" x14ac:dyDescent="0.25">
      <c r="C68" s="11"/>
      <c r="D68" s="18"/>
      <c r="E68" s="18"/>
      <c r="F68" s="6"/>
      <c r="G68" s="6"/>
      <c r="H68" s="6"/>
    </row>
    <row r="69" spans="3:8" x14ac:dyDescent="0.25">
      <c r="C69" s="11"/>
      <c r="D69" s="18"/>
      <c r="E69" s="18"/>
      <c r="F69" s="6"/>
      <c r="G69" s="6"/>
      <c r="H69" s="104"/>
    </row>
    <row r="70" spans="3:8" x14ac:dyDescent="0.25">
      <c r="C70" s="8" t="s">
        <v>27</v>
      </c>
      <c r="D70" s="7" t="s">
        <v>28</v>
      </c>
      <c r="E70" s="7"/>
      <c r="F70" s="5">
        <v>-119661.04</v>
      </c>
      <c r="G70" s="5">
        <v>-121235.28966133601</v>
      </c>
      <c r="H70" s="20">
        <f>F70-G70</f>
        <v>1574.2496613360127</v>
      </c>
    </row>
    <row r="71" spans="3:8" x14ac:dyDescent="0.25">
      <c r="C71" s="7"/>
      <c r="D71" s="7"/>
      <c r="E71" s="7"/>
      <c r="F71" s="12"/>
      <c r="G71" s="12"/>
      <c r="H71" s="105"/>
    </row>
    <row r="72" spans="3:8" x14ac:dyDescent="0.25">
      <c r="C72" s="7"/>
      <c r="D72" s="7"/>
      <c r="E72" s="7"/>
      <c r="F72" s="9"/>
      <c r="G72" s="9"/>
      <c r="H72" s="106"/>
    </row>
    <row r="73" spans="3:8" x14ac:dyDescent="0.25">
      <c r="C73" s="8" t="s">
        <v>29</v>
      </c>
      <c r="D73" s="7" t="s">
        <v>30</v>
      </c>
      <c r="E73" s="7"/>
      <c r="F73" s="13"/>
      <c r="G73" s="13">
        <v>0</v>
      </c>
      <c r="H73" s="20">
        <f>F73-G73</f>
        <v>0</v>
      </c>
    </row>
    <row r="74" spans="3:8" x14ac:dyDescent="0.25">
      <c r="C74" s="7"/>
      <c r="D74" s="7"/>
      <c r="E74" s="7"/>
      <c r="F74" s="12"/>
      <c r="G74" s="12"/>
      <c r="H74" s="105"/>
    </row>
    <row r="75" spans="3:8" x14ac:dyDescent="0.25">
      <c r="C75" s="7"/>
      <c r="D75" s="7"/>
      <c r="E75" s="7"/>
      <c r="F75" s="9"/>
      <c r="G75" s="9"/>
      <c r="H75" s="106"/>
    </row>
    <row r="76" spans="3:8" x14ac:dyDescent="0.25">
      <c r="C76" s="8" t="s">
        <v>31</v>
      </c>
      <c r="D76" s="7" t="s">
        <v>32</v>
      </c>
      <c r="E76" s="7"/>
      <c r="F76" s="5">
        <v>-165946.5</v>
      </c>
      <c r="G76" s="5">
        <v>-166038.96</v>
      </c>
      <c r="H76" s="20">
        <f>F76-G76</f>
        <v>92.459999999991851</v>
      </c>
    </row>
    <row r="77" spans="3:8" x14ac:dyDescent="0.25">
      <c r="C77" s="7"/>
      <c r="D77" s="7"/>
      <c r="E77" s="7"/>
      <c r="F77" s="16"/>
      <c r="G77" s="16"/>
      <c r="H77" s="107"/>
    </row>
    <row r="78" spans="3:8" x14ac:dyDescent="0.25">
      <c r="C78" s="7"/>
      <c r="D78" s="7"/>
      <c r="E78" s="7"/>
      <c r="F78" s="15"/>
      <c r="G78" s="15"/>
      <c r="H78" s="108"/>
    </row>
    <row r="79" spans="3:8" x14ac:dyDescent="0.25">
      <c r="C79" s="8" t="s">
        <v>33</v>
      </c>
      <c r="D79" s="7" t="s">
        <v>34</v>
      </c>
      <c r="E79" s="7"/>
      <c r="F79" s="5">
        <v>-123881.92</v>
      </c>
      <c r="G79" s="5">
        <v>-125504.83</v>
      </c>
      <c r="H79" s="20">
        <f>F79-G79</f>
        <v>1622.9100000000035</v>
      </c>
    </row>
    <row r="80" spans="3:8" x14ac:dyDescent="0.25">
      <c r="C80" s="7"/>
      <c r="D80" s="7"/>
      <c r="E80" s="7"/>
      <c r="F80" s="16"/>
      <c r="G80" s="16"/>
      <c r="H80" s="107"/>
    </row>
    <row r="81" spans="2:29" x14ac:dyDescent="0.25">
      <c r="C81" s="7"/>
      <c r="D81" s="7"/>
      <c r="E81" s="7"/>
      <c r="F81" s="16"/>
      <c r="G81" s="16"/>
      <c r="H81" s="107"/>
    </row>
    <row r="82" spans="2:29" x14ac:dyDescent="0.25">
      <c r="C82" s="8" t="s">
        <v>35</v>
      </c>
      <c r="D82" s="7" t="s">
        <v>36</v>
      </c>
      <c r="E82" s="7"/>
      <c r="F82" s="5">
        <v>-75221.759999999995</v>
      </c>
      <c r="G82" s="5">
        <v>-76221.8</v>
      </c>
      <c r="H82" s="20">
        <f>F82-G82</f>
        <v>1000.0400000000081</v>
      </c>
    </row>
    <row r="83" spans="2:29" x14ac:dyDescent="0.25">
      <c r="C83" s="7"/>
      <c r="D83" s="7"/>
      <c r="E83" s="7"/>
      <c r="F83" s="16"/>
      <c r="G83" s="16"/>
      <c r="H83" s="107"/>
    </row>
    <row r="84" spans="2:29" x14ac:dyDescent="0.25">
      <c r="C84" s="17" t="s">
        <v>37</v>
      </c>
      <c r="D84" s="14" t="s">
        <v>38</v>
      </c>
      <c r="E84" s="14"/>
      <c r="F84" s="5">
        <v>-10517.47</v>
      </c>
      <c r="G84" s="5">
        <v>-10509.35</v>
      </c>
      <c r="H84" s="20">
        <f>F84-G84</f>
        <v>-8.1199999999989814</v>
      </c>
    </row>
    <row r="85" spans="2:29" x14ac:dyDescent="0.25">
      <c r="C85" s="7"/>
      <c r="D85" s="7"/>
      <c r="E85" s="7"/>
      <c r="F85" s="16"/>
      <c r="H85" s="109"/>
    </row>
    <row r="86" spans="2:29" x14ac:dyDescent="0.25">
      <c r="C86" s="7"/>
      <c r="D86" s="7"/>
      <c r="E86" s="7"/>
      <c r="F86" s="15"/>
    </row>
    <row r="87" spans="2:29" x14ac:dyDescent="0.25">
      <c r="B87" s="110" t="s">
        <v>76</v>
      </c>
      <c r="C87" s="111"/>
      <c r="D87" s="111"/>
      <c r="E87" s="111"/>
      <c r="F87" s="111"/>
      <c r="G87" s="111"/>
      <c r="H87" s="112"/>
    </row>
    <row r="88" spans="2:29" ht="15.75" thickBot="1" x14ac:dyDescent="0.3"/>
    <row r="89" spans="2:29" ht="135.75" thickTop="1" x14ac:dyDescent="0.25">
      <c r="B89" s="69" t="s">
        <v>61</v>
      </c>
      <c r="C89" s="70" t="s">
        <v>62</v>
      </c>
      <c r="D89" s="71" t="s">
        <v>63</v>
      </c>
      <c r="E89" s="70" t="s">
        <v>64</v>
      </c>
      <c r="F89" s="72" t="s">
        <v>65</v>
      </c>
      <c r="G89" s="73" t="s">
        <v>66</v>
      </c>
      <c r="H89" s="71" t="s">
        <v>67</v>
      </c>
      <c r="I89" s="71" t="s">
        <v>68</v>
      </c>
      <c r="J89" s="74" t="s">
        <v>69</v>
      </c>
      <c r="K89" s="70" t="s">
        <v>70</v>
      </c>
      <c r="L89" s="71" t="s">
        <v>71</v>
      </c>
      <c r="M89" s="75" t="s">
        <v>72</v>
      </c>
      <c r="N89" s="76"/>
      <c r="O89" s="77"/>
      <c r="P89" s="71" t="s">
        <v>73</v>
      </c>
      <c r="Q89" s="73" t="s">
        <v>74</v>
      </c>
      <c r="R89" s="72" t="s">
        <v>75</v>
      </c>
      <c r="S89" s="78" t="s">
        <v>69</v>
      </c>
      <c r="U89" s="3"/>
      <c r="V89" s="3"/>
      <c r="W89" s="3"/>
      <c r="X89" s="3"/>
      <c r="Y89" s="3"/>
      <c r="Z89" s="3"/>
      <c r="AA89" s="3"/>
      <c r="AB89" s="3"/>
      <c r="AC89" s="3"/>
    </row>
    <row r="90" spans="2:29" x14ac:dyDescent="0.25">
      <c r="B90" s="25">
        <v>43101</v>
      </c>
      <c r="C90" s="26">
        <v>-1833536.93</v>
      </c>
      <c r="D90" s="27">
        <v>0</v>
      </c>
      <c r="E90" s="26">
        <v>-1833536.93</v>
      </c>
      <c r="F90" s="28">
        <v>-1280502.3799999999</v>
      </c>
      <c r="G90" s="29">
        <v>553034.55000000005</v>
      </c>
      <c r="H90" s="30">
        <v>-143065</v>
      </c>
      <c r="I90" s="30">
        <v>-427829.23</v>
      </c>
      <c r="J90" s="31">
        <v>-17859.679999999935</v>
      </c>
      <c r="K90" s="26">
        <v>-17859.68</v>
      </c>
      <c r="L90" s="30">
        <v>0</v>
      </c>
      <c r="M90" s="32">
        <v>6.5483618527650833E-11</v>
      </c>
      <c r="N90" s="33"/>
      <c r="O90" s="34"/>
      <c r="P90" s="30">
        <v>-2365551.0399999972</v>
      </c>
      <c r="Q90" s="29">
        <v>-450057.12428959971</v>
      </c>
      <c r="R90" s="28">
        <v>-1915493.9157103975</v>
      </c>
      <c r="S90" s="35">
        <v>-17859.679999999935</v>
      </c>
      <c r="V90" s="3"/>
      <c r="W90" s="3"/>
      <c r="X90" s="3"/>
      <c r="Y90" s="3"/>
      <c r="Z90" s="3"/>
      <c r="AA90" s="3"/>
      <c r="AB90" s="3"/>
      <c r="AC90" s="3"/>
    </row>
    <row r="91" spans="2:29" x14ac:dyDescent="0.25">
      <c r="B91" s="25">
        <v>43132</v>
      </c>
      <c r="C91" s="26">
        <v>-1850558.22</v>
      </c>
      <c r="D91" s="27">
        <v>0</v>
      </c>
      <c r="E91" s="26">
        <v>-1850558.22</v>
      </c>
      <c r="F91" s="28">
        <v>-1498428.67</v>
      </c>
      <c r="G91" s="29">
        <v>352129.55000000005</v>
      </c>
      <c r="H91" s="30">
        <v>-149120.33000000002</v>
      </c>
      <c r="I91" s="30">
        <v>-334347.29000000004</v>
      </c>
      <c r="J91" s="31">
        <v>-131338.07</v>
      </c>
      <c r="K91" s="26">
        <v>-298395.5</v>
      </c>
      <c r="L91" s="30">
        <v>17859.68</v>
      </c>
      <c r="M91" s="32">
        <v>149197.75</v>
      </c>
      <c r="N91" s="33"/>
      <c r="O91" s="34"/>
      <c r="P91" s="30">
        <v>-1649574.0700000003</v>
      </c>
      <c r="Q91" s="29">
        <v>-476417.27837620245</v>
      </c>
      <c r="R91" s="28">
        <v>-1173156.7916237977</v>
      </c>
      <c r="S91" s="35">
        <v>-131338.07</v>
      </c>
      <c r="V91" s="3"/>
      <c r="W91" s="3"/>
      <c r="X91" s="3"/>
      <c r="Y91" s="3"/>
      <c r="Z91" s="3"/>
      <c r="AA91" s="3"/>
      <c r="AB91" s="3"/>
      <c r="AC91" s="3"/>
    </row>
    <row r="92" spans="2:29" x14ac:dyDescent="0.25">
      <c r="B92" s="25">
        <v>43160</v>
      </c>
      <c r="C92" s="26">
        <v>-2229320.84</v>
      </c>
      <c r="D92" s="27">
        <v>0</v>
      </c>
      <c r="E92" s="26">
        <v>-2229320.84</v>
      </c>
      <c r="F92" s="28">
        <v>-1428974.72</v>
      </c>
      <c r="G92" s="29">
        <v>800346.11999999988</v>
      </c>
      <c r="H92" s="30">
        <v>-106009.60999999999</v>
      </c>
      <c r="I92" s="30">
        <v>-321724.31000000006</v>
      </c>
      <c r="J92" s="31">
        <v>372612.19999999984</v>
      </c>
      <c r="K92" s="26">
        <v>223414.45</v>
      </c>
      <c r="L92" s="30">
        <v>298395.5</v>
      </c>
      <c r="M92" s="32">
        <v>-149197.75000000017</v>
      </c>
      <c r="N92" s="33"/>
      <c r="O92" s="34"/>
      <c r="P92" s="30">
        <v>-1842661.5000000007</v>
      </c>
      <c r="Q92" s="29">
        <v>-596645.47273990035</v>
      </c>
      <c r="R92" s="28">
        <v>-1246016.0272601005</v>
      </c>
      <c r="S92" s="35">
        <v>372612.19999999984</v>
      </c>
      <c r="V92" s="3"/>
      <c r="W92" s="3"/>
      <c r="X92" s="3"/>
      <c r="Y92" s="3"/>
      <c r="Z92" s="3"/>
      <c r="AA92" s="3"/>
      <c r="AB92" s="3"/>
      <c r="AC92" s="3"/>
    </row>
    <row r="93" spans="2:29" x14ac:dyDescent="0.25">
      <c r="B93" s="25">
        <v>43191</v>
      </c>
      <c r="C93" s="26">
        <v>-2168680.0699999998</v>
      </c>
      <c r="D93" s="27">
        <v>0</v>
      </c>
      <c r="E93" s="26">
        <v>-2168680.0699999998</v>
      </c>
      <c r="F93" s="28">
        <v>-1505845.04</v>
      </c>
      <c r="G93" s="29">
        <v>662835.0299999998</v>
      </c>
      <c r="H93" s="30">
        <v>-120538.49999999994</v>
      </c>
      <c r="I93" s="30">
        <v>-374222.73</v>
      </c>
      <c r="J93" s="31">
        <v>168073.79999999981</v>
      </c>
      <c r="K93" s="26">
        <v>513443.32</v>
      </c>
      <c r="L93" s="30">
        <v>-223414.45</v>
      </c>
      <c r="M93" s="32">
        <v>-121955.07000000018</v>
      </c>
      <c r="N93" s="33"/>
      <c r="O93" s="34"/>
      <c r="P93" s="30">
        <v>-2109524.5900000012</v>
      </c>
      <c r="Q93" s="29">
        <v>-568343.78429330047</v>
      </c>
      <c r="R93" s="28">
        <v>-1541180.8057067008</v>
      </c>
      <c r="S93" s="35">
        <v>168073.79999999981</v>
      </c>
      <c r="V93" s="3"/>
      <c r="W93" s="3"/>
      <c r="X93" s="3"/>
      <c r="Y93" s="3"/>
      <c r="Z93" s="3"/>
      <c r="AA93" s="3"/>
      <c r="AB93" s="3"/>
      <c r="AC93" s="3"/>
    </row>
    <row r="94" spans="2:29" x14ac:dyDescent="0.25">
      <c r="B94" s="25">
        <v>43221</v>
      </c>
      <c r="C94" s="26">
        <v>-2128050.29</v>
      </c>
      <c r="D94" s="27">
        <v>0</v>
      </c>
      <c r="E94" s="26">
        <v>-2128050.29</v>
      </c>
      <c r="F94" s="28">
        <v>-1715976.68</v>
      </c>
      <c r="G94" s="29">
        <v>412073.6100000001</v>
      </c>
      <c r="H94" s="30">
        <v>-135292.62000000011</v>
      </c>
      <c r="I94" s="30">
        <v>-426285.1399999999</v>
      </c>
      <c r="J94" s="31">
        <v>-149504.14999999991</v>
      </c>
      <c r="K94" s="26">
        <v>241984.1</v>
      </c>
      <c r="L94" s="30">
        <v>-513443.32</v>
      </c>
      <c r="M94" s="32">
        <v>121955.07000000012</v>
      </c>
      <c r="N94" s="33"/>
      <c r="O94" s="34"/>
      <c r="P94" s="30">
        <v>-1813722.3199999982</v>
      </c>
      <c r="Q94" s="29">
        <v>-628168.30597360001</v>
      </c>
      <c r="R94" s="28">
        <v>-1185554.0140263983</v>
      </c>
      <c r="S94" s="35">
        <v>-149504.14999999991</v>
      </c>
      <c r="V94" s="3"/>
      <c r="W94" s="3"/>
      <c r="X94" s="3"/>
      <c r="Y94" s="3"/>
      <c r="Z94" s="3"/>
      <c r="AA94" s="3"/>
      <c r="AB94" s="3"/>
      <c r="AC94" s="3"/>
    </row>
    <row r="95" spans="2:29" x14ac:dyDescent="0.25">
      <c r="B95" s="25">
        <v>43252</v>
      </c>
      <c r="C95" s="26">
        <v>-2497247.59</v>
      </c>
      <c r="D95" s="27">
        <v>0</v>
      </c>
      <c r="E95" s="26">
        <v>-2497247.59</v>
      </c>
      <c r="F95" s="28">
        <v>-1472362.62</v>
      </c>
      <c r="G95" s="29">
        <v>1024884.9699999997</v>
      </c>
      <c r="H95" s="30">
        <v>-124507.85999999999</v>
      </c>
      <c r="I95" s="30">
        <v>-418967.92999999993</v>
      </c>
      <c r="J95" s="31">
        <v>481409.17999999982</v>
      </c>
      <c r="K95" s="26">
        <v>410748.99000000005</v>
      </c>
      <c r="L95" s="30">
        <v>-241984.1</v>
      </c>
      <c r="M95" s="32">
        <v>312644.2899999998</v>
      </c>
      <c r="N95" s="33"/>
      <c r="O95" s="34"/>
      <c r="P95" s="30">
        <v>-2725922.660000002</v>
      </c>
      <c r="Q95" s="29">
        <v>-686736.70498480124</v>
      </c>
      <c r="R95" s="28">
        <v>-2039185.9550152007</v>
      </c>
      <c r="S95" s="35">
        <v>481409.17999999982</v>
      </c>
      <c r="V95" s="3"/>
      <c r="W95" s="3"/>
      <c r="X95" s="3"/>
      <c r="Y95" s="3"/>
      <c r="Z95" s="3"/>
      <c r="AA95" s="3"/>
      <c r="AB95" s="3"/>
      <c r="AC95" s="3"/>
    </row>
    <row r="96" spans="2:29" x14ac:dyDescent="0.25">
      <c r="B96" s="25">
        <v>43282</v>
      </c>
      <c r="C96" s="26">
        <v>-1982587.9</v>
      </c>
      <c r="D96" s="27">
        <v>0</v>
      </c>
      <c r="E96" s="26">
        <v>-1982587.9</v>
      </c>
      <c r="F96" s="28">
        <v>-1387811.53</v>
      </c>
      <c r="G96" s="29">
        <v>594776.36999999988</v>
      </c>
      <c r="H96" s="30">
        <v>-181287.93999999994</v>
      </c>
      <c r="I96" s="30">
        <v>-497949.02</v>
      </c>
      <c r="J96" s="31">
        <v>-84460.590000000084</v>
      </c>
      <c r="K96" s="26">
        <v>638932.69000000006</v>
      </c>
      <c r="L96" s="30">
        <v>-410748.99000000005</v>
      </c>
      <c r="M96" s="32">
        <v>-312644.2900000001</v>
      </c>
      <c r="N96" s="33"/>
      <c r="O96" s="34"/>
      <c r="P96" s="30">
        <v>-2122977.3199999989</v>
      </c>
      <c r="Q96" s="29">
        <v>-466375.98468299996</v>
      </c>
      <c r="R96" s="28">
        <v>-1656601.3353169989</v>
      </c>
      <c r="S96" s="35">
        <v>-84460.590000000084</v>
      </c>
      <c r="V96" s="3"/>
      <c r="W96" s="3"/>
      <c r="X96" s="3"/>
      <c r="Y96" s="3"/>
      <c r="Z96" s="3"/>
      <c r="AA96" s="3"/>
      <c r="AB96" s="3"/>
      <c r="AC96" s="3"/>
    </row>
    <row r="97" spans="2:29" x14ac:dyDescent="0.25">
      <c r="B97" s="25">
        <v>43313</v>
      </c>
      <c r="C97" s="26">
        <v>-1884742.13</v>
      </c>
      <c r="D97" s="27">
        <v>0</v>
      </c>
      <c r="E97" s="26">
        <v>-1884742.13</v>
      </c>
      <c r="F97" s="28">
        <v>-1319319.49</v>
      </c>
      <c r="G97" s="29">
        <v>565422.6399999999</v>
      </c>
      <c r="H97" s="30">
        <v>-149582.7699999999</v>
      </c>
      <c r="I97" s="30">
        <v>-424092.35999999987</v>
      </c>
      <c r="J97" s="31">
        <v>-8252.4899999998743</v>
      </c>
      <c r="K97" s="26">
        <v>561946.05000000005</v>
      </c>
      <c r="L97" s="30">
        <v>-570198.54</v>
      </c>
      <c r="M97" s="32">
        <v>0</v>
      </c>
      <c r="N97" s="33"/>
      <c r="O97" s="34"/>
      <c r="P97" s="30">
        <v>-1919697.19</v>
      </c>
      <c r="Q97" s="29">
        <v>-458834.27217600076</v>
      </c>
      <c r="R97" s="28">
        <v>-1460862.9178239992</v>
      </c>
      <c r="S97" s="35">
        <v>-8252.4899999998743</v>
      </c>
      <c r="V97" s="3"/>
      <c r="W97" s="3"/>
      <c r="X97" s="3"/>
      <c r="Y97" s="3"/>
      <c r="Z97" s="3"/>
      <c r="AA97" s="3"/>
      <c r="AB97" s="3"/>
      <c r="AC97" s="3"/>
    </row>
    <row r="98" spans="2:29" x14ac:dyDescent="0.25">
      <c r="B98" s="25">
        <v>43344</v>
      </c>
      <c r="C98" s="26">
        <v>-1811530.55</v>
      </c>
      <c r="D98" s="27">
        <v>0</v>
      </c>
      <c r="E98" s="26">
        <v>-1811530.55</v>
      </c>
      <c r="F98" s="28">
        <v>-1268071.3899999999</v>
      </c>
      <c r="G98" s="29">
        <v>543459.16000000015</v>
      </c>
      <c r="H98" s="30">
        <v>-125138.05999999982</v>
      </c>
      <c r="I98" s="30">
        <v>-382633.51000000024</v>
      </c>
      <c r="J98" s="31">
        <v>35687.590000000084</v>
      </c>
      <c r="K98" s="26">
        <v>597633.64</v>
      </c>
      <c r="L98" s="30">
        <v>-561946.05000000005</v>
      </c>
      <c r="M98" s="32">
        <v>0</v>
      </c>
      <c r="N98" s="33"/>
      <c r="O98" s="34"/>
      <c r="P98" s="30">
        <v>-1744566.1000000008</v>
      </c>
      <c r="Q98" s="29">
        <v>-485766.04402960074</v>
      </c>
      <c r="R98" s="28">
        <v>-1258800.0559704001</v>
      </c>
      <c r="S98" s="35">
        <v>35687.590000000084</v>
      </c>
      <c r="V98" s="3"/>
      <c r="W98" s="3"/>
      <c r="X98" s="3"/>
      <c r="Y98" s="3"/>
      <c r="Z98" s="3"/>
      <c r="AA98" s="3"/>
      <c r="AB98" s="3"/>
      <c r="AC98" s="3"/>
    </row>
    <row r="99" spans="2:29" x14ac:dyDescent="0.25">
      <c r="B99" s="36">
        <v>43374</v>
      </c>
      <c r="C99" s="26">
        <v>-2500775.9500000002</v>
      </c>
      <c r="D99" s="27">
        <v>0</v>
      </c>
      <c r="E99" s="26">
        <v>-2500775.9500000002</v>
      </c>
      <c r="F99" s="28">
        <v>-1750543.17</v>
      </c>
      <c r="G99" s="29">
        <v>750232.78000000026</v>
      </c>
      <c r="H99" s="30">
        <v>-116170.52000000025</v>
      </c>
      <c r="I99" s="30">
        <v>-363271.48</v>
      </c>
      <c r="J99" s="31">
        <v>270790.78000000003</v>
      </c>
      <c r="K99" s="26">
        <v>868424.41999999993</v>
      </c>
      <c r="L99" s="37">
        <v>-597633.64</v>
      </c>
      <c r="M99" s="38">
        <v>0</v>
      </c>
      <c r="N99" s="39"/>
      <c r="O99" s="40"/>
      <c r="P99" s="30">
        <v>-1815240.4400000006</v>
      </c>
      <c r="Q99" s="29">
        <v>-681104.45738350321</v>
      </c>
      <c r="R99" s="28">
        <v>-1134135.9826164974</v>
      </c>
      <c r="S99" s="35">
        <v>270790.78000000003</v>
      </c>
      <c r="V99" s="3"/>
      <c r="W99" s="3"/>
      <c r="X99" s="3"/>
      <c r="Y99" s="3"/>
      <c r="Z99" s="3"/>
      <c r="AA99" s="3"/>
      <c r="AB99" s="3"/>
      <c r="AC99" s="3"/>
    </row>
    <row r="100" spans="2:29" x14ac:dyDescent="0.25">
      <c r="B100" s="36">
        <v>43405</v>
      </c>
      <c r="C100" s="26">
        <v>-2252262.7000000002</v>
      </c>
      <c r="D100" s="27">
        <v>0</v>
      </c>
      <c r="E100" s="26">
        <v>-2252262.7000000002</v>
      </c>
      <c r="F100" s="28">
        <v>-1576583.89</v>
      </c>
      <c r="G100" s="29">
        <v>675678.81000000029</v>
      </c>
      <c r="H100" s="30">
        <v>-122067.83000000007</v>
      </c>
      <c r="I100" s="30">
        <v>-364357.63999999966</v>
      </c>
      <c r="J100" s="31">
        <v>189253.34000000055</v>
      </c>
      <c r="K100" s="26">
        <v>1057677.76</v>
      </c>
      <c r="L100" s="37">
        <v>-868424.41999999993</v>
      </c>
      <c r="M100" s="38">
        <v>0</v>
      </c>
      <c r="N100" s="39"/>
      <c r="O100" s="40"/>
      <c r="P100" s="30">
        <v>-2723216.0000000009</v>
      </c>
      <c r="Q100" s="29">
        <v>-568035.52323749836</v>
      </c>
      <c r="R100" s="28">
        <v>-2155180.4767625025</v>
      </c>
      <c r="S100" s="35">
        <v>189253.34000000055</v>
      </c>
      <c r="V100" s="3"/>
      <c r="W100" s="3"/>
      <c r="X100" s="3"/>
      <c r="Y100" s="3"/>
      <c r="Z100" s="3"/>
      <c r="AA100" s="3"/>
      <c r="AB100" s="3"/>
      <c r="AC100" s="3"/>
    </row>
    <row r="101" spans="2:29" x14ac:dyDescent="0.25">
      <c r="B101" s="41">
        <v>43435</v>
      </c>
      <c r="C101" s="42">
        <v>-1869932.2</v>
      </c>
      <c r="D101" s="43">
        <v>0</v>
      </c>
      <c r="E101" s="42">
        <v>-1869932.2</v>
      </c>
      <c r="F101" s="44">
        <v>-1308952.54</v>
      </c>
      <c r="G101" s="45">
        <v>560979.65999999992</v>
      </c>
      <c r="H101" s="46">
        <v>-176003.8899999999</v>
      </c>
      <c r="I101" s="46">
        <v>-548979.94000000041</v>
      </c>
      <c r="J101" s="47">
        <v>-164004.17000000039</v>
      </c>
      <c r="K101" s="26">
        <v>893673.59</v>
      </c>
      <c r="L101" s="37">
        <v>-1057677.76</v>
      </c>
      <c r="M101" s="38">
        <v>0</v>
      </c>
      <c r="N101" s="33"/>
      <c r="O101" s="40"/>
      <c r="P101" s="30">
        <v>-2273351.7399999998</v>
      </c>
      <c r="Q101" s="29">
        <v>-420563.54581079975</v>
      </c>
      <c r="R101" s="28">
        <v>-1852788.1941891999</v>
      </c>
      <c r="S101" s="35">
        <v>-164004.17000000039</v>
      </c>
      <c r="U101" s="48" t="s">
        <v>56</v>
      </c>
      <c r="V101" s="49">
        <v>2018</v>
      </c>
      <c r="W101" s="3"/>
      <c r="X101" s="3"/>
      <c r="Y101" s="3"/>
      <c r="Z101" s="3"/>
      <c r="AA101" s="3"/>
      <c r="AB101" s="3"/>
      <c r="AC101" s="3"/>
    </row>
    <row r="102" spans="2:29" ht="15.75" thickBot="1" x14ac:dyDescent="0.3">
      <c r="B102" s="50"/>
      <c r="C102" s="51">
        <v>-25009225.370000001</v>
      </c>
      <c r="D102" s="52">
        <v>0</v>
      </c>
      <c r="E102" s="51">
        <v>-25009225.370000001</v>
      </c>
      <c r="F102" s="53">
        <v>-17513372.120000001</v>
      </c>
      <c r="G102" s="54">
        <v>7495853.2500000009</v>
      </c>
      <c r="H102" s="55">
        <v>-1648784.93</v>
      </c>
      <c r="I102" s="55">
        <v>-4884660.58</v>
      </c>
      <c r="J102" s="56">
        <v>962407.73999999976</v>
      </c>
      <c r="K102" s="51"/>
      <c r="L102" s="55"/>
      <c r="M102" s="57"/>
      <c r="N102" s="33"/>
      <c r="O102" s="58" t="s">
        <v>57</v>
      </c>
      <c r="P102" s="59">
        <v>-25106004.969999999</v>
      </c>
      <c r="Q102" s="60">
        <v>-6487048.4979778072</v>
      </c>
      <c r="R102" s="61">
        <v>-18618956.472022191</v>
      </c>
      <c r="S102" s="35"/>
      <c r="V102" s="3"/>
      <c r="W102" s="3"/>
      <c r="X102" s="3"/>
      <c r="Y102" s="3"/>
      <c r="Z102" s="3"/>
      <c r="AA102" s="3"/>
      <c r="AB102" s="3"/>
      <c r="AC102" s="3"/>
    </row>
    <row r="103" spans="2:29" ht="15.75" thickTop="1" x14ac:dyDescent="0.25">
      <c r="B103" s="62"/>
      <c r="C103" s="33"/>
      <c r="D103" s="63"/>
      <c r="E103" s="33"/>
      <c r="F103" s="33"/>
      <c r="G103" s="33"/>
      <c r="H103" s="33"/>
      <c r="I103" s="33"/>
      <c r="J103" s="33"/>
      <c r="K103" s="33"/>
      <c r="L103" s="33"/>
      <c r="M103" s="33"/>
      <c r="N103" s="33"/>
      <c r="O103" s="58" t="s">
        <v>58</v>
      </c>
      <c r="P103" s="59">
        <v>-25009225.370000001</v>
      </c>
      <c r="Q103" s="60">
        <v>-7495853.2500000009</v>
      </c>
      <c r="R103" s="61">
        <v>-17513372.120000001</v>
      </c>
      <c r="S103" s="35"/>
      <c r="U103" t="s">
        <v>59</v>
      </c>
      <c r="V103" s="3">
        <v>1008804.7520221937</v>
      </c>
      <c r="W103" s="3"/>
      <c r="X103" s="3"/>
      <c r="Y103" s="3"/>
      <c r="Z103" s="3"/>
      <c r="AA103" s="3"/>
      <c r="AB103" s="3"/>
      <c r="AC103" s="3"/>
    </row>
    <row r="104" spans="2:29" ht="15.75" thickBot="1" x14ac:dyDescent="0.3">
      <c r="B104" s="62"/>
      <c r="C104" s="33"/>
      <c r="D104" s="63"/>
      <c r="E104" s="33"/>
      <c r="F104" s="33">
        <f>F102-G102-E102</f>
        <v>0</v>
      </c>
      <c r="G104" s="33"/>
      <c r="H104" s="33"/>
      <c r="I104" s="33"/>
      <c r="J104" s="33">
        <f>G102+H102+I102-J102</f>
        <v>1.3969838619232178E-9</v>
      </c>
      <c r="K104" s="33"/>
      <c r="L104" s="33"/>
      <c r="M104" s="39">
        <f>P104-Q104-R104</f>
        <v>-1.862645149230957E-9</v>
      </c>
      <c r="N104" s="39"/>
      <c r="O104" s="64" t="s">
        <v>52</v>
      </c>
      <c r="P104" s="65">
        <v>-96779.599999997765</v>
      </c>
      <c r="Q104" s="66">
        <v>1008804.7520221937</v>
      </c>
      <c r="R104" s="67">
        <v>-1105584.3520221896</v>
      </c>
      <c r="S104" s="68"/>
      <c r="U104" t="s">
        <v>60</v>
      </c>
      <c r="V104" s="3">
        <v>-1008804.7520221937</v>
      </c>
      <c r="W104" s="3"/>
      <c r="X104" s="3"/>
      <c r="Y104" s="3"/>
      <c r="Z104" s="3"/>
      <c r="AA104" s="3"/>
      <c r="AB104" s="3"/>
      <c r="AC104" s="3"/>
    </row>
    <row r="105" spans="2:29" ht="15.75" thickTop="1" x14ac:dyDescent="0.25">
      <c r="B105" s="39"/>
      <c r="C105" s="39"/>
      <c r="D105" s="39"/>
      <c r="G105"/>
      <c r="U105" s="3"/>
      <c r="V105" s="3"/>
      <c r="W105" s="3"/>
      <c r="X105" s="3"/>
      <c r="Y105" s="3"/>
      <c r="Z105" s="3"/>
      <c r="AA105" s="3"/>
      <c r="AB105" s="3"/>
      <c r="AC105" s="3"/>
    </row>
  </sheetData>
  <mergeCells count="3">
    <mergeCell ref="B42:H42"/>
    <mergeCell ref="B87:H87"/>
    <mergeCell ref="B9:H9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Hampton</dc:creator>
  <cp:lastModifiedBy>Glen McAllister</cp:lastModifiedBy>
  <cp:lastPrinted>2019-07-30T19:14:06Z</cp:lastPrinted>
  <dcterms:created xsi:type="dcterms:W3CDTF">2019-07-29T12:29:21Z</dcterms:created>
  <dcterms:modified xsi:type="dcterms:W3CDTF">2019-11-05T14:55:00Z</dcterms:modified>
</cp:coreProperties>
</file>