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N:\Regulatory\OEB\IRM\2020 IRM\C- Application 2020 IRM Supporting Both Rate Zones\Final Submission\MRZ Excel\"/>
    </mc:Choice>
  </mc:AlternateContent>
  <xr:revisionPtr revIDLastSave="0" documentId="13_ncr:1_{76A93210-F16C-47BF-BD19-FEA27A02564A}" xr6:coauthVersionLast="45" xr6:coauthVersionMax="45" xr10:uidLastSave="{00000000-0000-0000-0000-000000000000}"/>
  <bookViews>
    <workbookView xWindow="-19310" yWindow="990" windowWidth="19420" windowHeight="11020" tabRatio="855" firstSheet="2"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s>
  <definedNames>
    <definedName name="_xlnm._FilterDatabase" localSheetId="12" hidden="1">'7.  Persistence Report'!$B$26:$BU$116</definedName>
    <definedName name="_xlnm._FilterDatabase" localSheetId="3" hidden="1">DropDownList!$A$1:$A$40</definedName>
    <definedName name="_xlnm.Print_Area" localSheetId="4">'1.  LRAMVA Summary'!$A$1:$R$86</definedName>
    <definedName name="_xlnm.Print_Area" localSheetId="5">'1-a.  Summary of Changes'!$A$1:$H$51</definedName>
    <definedName name="_xlnm.Print_Area" localSheetId="6">'2. LRAMVA Threshold'!$A$1:$M$55</definedName>
    <definedName name="_xlnm.Print_Area" localSheetId="7">'3.  Distribution Rates'!$A$1:$P$136</definedName>
    <definedName name="_xlnm.Print_Area" localSheetId="8">'3-a.  Rate Class Allocations'!$B$6:$X$45</definedName>
    <definedName name="_xlnm.Print_Area" localSheetId="9">'4.  2011-2014 LRAM'!$A$1:$AM$535</definedName>
    <definedName name="_xlnm.Print_Area" localSheetId="10">'5.  2015-2020 LRAM'!$A$1:$AM$1129</definedName>
    <definedName name="_xlnm.Print_Area" localSheetId="11">'6.  Carrying Charges'!$A$1:$W$164</definedName>
    <definedName name="_xlnm.Print_Area" localSheetId="12">'7.  Persistence Report'!$A$1:$AX$122</definedName>
    <definedName name="_xlnm.Print_Area" localSheetId="13">'8.  Streetlighting'!$A$1:$U$50</definedName>
    <definedName name="_xlnm.Print_Area" localSheetId="0">Contents!$A$1:$D$27</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671" i="79" l="1"/>
  <c r="Z671" i="79"/>
  <c r="AA305" i="79"/>
  <c r="Z305" i="79"/>
  <c r="AA488" i="79"/>
  <c r="Z488" i="79"/>
  <c r="X561" i="79" l="1"/>
  <c r="W561" i="79"/>
  <c r="V561" i="79"/>
  <c r="U561" i="79"/>
  <c r="T561" i="79"/>
  <c r="S561" i="79"/>
  <c r="R561" i="79"/>
  <c r="Q561" i="79"/>
  <c r="P561" i="79"/>
  <c r="O561" i="79"/>
  <c r="E561" i="79"/>
  <c r="F561" i="79"/>
  <c r="G561" i="79"/>
  <c r="H561" i="79"/>
  <c r="I561" i="79"/>
  <c r="J561" i="79"/>
  <c r="K561" i="79"/>
  <c r="L561" i="79"/>
  <c r="M561" i="79"/>
  <c r="D561" i="79"/>
  <c r="E378" i="79"/>
  <c r="F378" i="79"/>
  <c r="G378" i="79"/>
  <c r="H378" i="79"/>
  <c r="I378" i="79"/>
  <c r="J378" i="79"/>
  <c r="K378" i="79"/>
  <c r="L378" i="79"/>
  <c r="M378" i="79"/>
  <c r="P378" i="79"/>
  <c r="Q378" i="79"/>
  <c r="R378" i="79"/>
  <c r="S378" i="79"/>
  <c r="T378" i="79"/>
  <c r="U378" i="79"/>
  <c r="V378" i="79"/>
  <c r="W378" i="79"/>
  <c r="X378" i="79"/>
  <c r="T195" i="79"/>
  <c r="U195" i="79"/>
  <c r="V195" i="79"/>
  <c r="W195" i="79"/>
  <c r="X195" i="79"/>
  <c r="I195" i="79"/>
  <c r="J195" i="79"/>
  <c r="K195" i="79"/>
  <c r="L195" i="79"/>
  <c r="M195" i="79"/>
  <c r="AC63" i="46"/>
  <c r="P255" i="46"/>
  <c r="Q255" i="46"/>
  <c r="R255" i="46"/>
  <c r="S255" i="46"/>
  <c r="T255" i="46"/>
  <c r="U255" i="46"/>
  <c r="V255" i="46"/>
  <c r="W255" i="46"/>
  <c r="X255" i="46"/>
  <c r="P513" i="46"/>
  <c r="Q513" i="46"/>
  <c r="R513" i="46"/>
  <c r="S513" i="46"/>
  <c r="T513" i="46"/>
  <c r="U513" i="46"/>
  <c r="V513" i="46"/>
  <c r="W513" i="46"/>
  <c r="X513" i="46"/>
  <c r="E384" i="46"/>
  <c r="F384" i="46"/>
  <c r="G384" i="46"/>
  <c r="H384" i="46"/>
  <c r="I384" i="46"/>
  <c r="J384" i="46"/>
  <c r="K384" i="46"/>
  <c r="L384" i="46"/>
  <c r="M384" i="46"/>
  <c r="P384" i="46"/>
  <c r="Q384" i="46"/>
  <c r="R384" i="46"/>
  <c r="S384" i="46"/>
  <c r="T384" i="46"/>
  <c r="U384" i="46"/>
  <c r="V384" i="46"/>
  <c r="W384" i="46"/>
  <c r="X384" i="46"/>
  <c r="E255" i="46"/>
  <c r="F255" i="46"/>
  <c r="G255" i="46"/>
  <c r="H255" i="46"/>
  <c r="I255" i="46"/>
  <c r="J255" i="46"/>
  <c r="K255" i="46"/>
  <c r="L255" i="46"/>
  <c r="P127" i="46"/>
  <c r="Q127" i="46"/>
  <c r="R127" i="46"/>
  <c r="S127" i="46"/>
  <c r="T127" i="46"/>
  <c r="U127" i="46"/>
  <c r="V127" i="46"/>
  <c r="W127" i="46"/>
  <c r="X127" i="46"/>
  <c r="E127" i="46"/>
  <c r="F127" i="46"/>
  <c r="G127" i="46"/>
  <c r="H127" i="46"/>
  <c r="I127" i="46"/>
  <c r="J127" i="46"/>
  <c r="K127" i="46"/>
  <c r="E513" i="46"/>
  <c r="F513" i="46"/>
  <c r="G513" i="46"/>
  <c r="H513" i="46"/>
  <c r="I513" i="46"/>
  <c r="J513" i="46"/>
  <c r="E195" i="79"/>
  <c r="F195" i="79"/>
  <c r="G195" i="79"/>
  <c r="H195" i="79"/>
  <c r="R195" i="79"/>
  <c r="S195" i="79"/>
  <c r="P195" i="79"/>
  <c r="Q195" i="79"/>
  <c r="D625" i="79" l="1"/>
  <c r="D587" i="79"/>
  <c r="D670" i="79"/>
  <c r="O670" i="79"/>
  <c r="P27" i="85" l="1"/>
  <c r="P49" i="85" s="1"/>
  <c r="C28" i="85" s="1"/>
  <c r="K27" i="85"/>
  <c r="K49" i="85" s="1"/>
  <c r="C27" i="85" s="1"/>
  <c r="D28" i="85" l="1"/>
  <c r="F28" i="85" s="1"/>
  <c r="F39" i="85" s="1"/>
  <c r="D22" i="45" l="1"/>
  <c r="O927" i="79" l="1"/>
  <c r="E44" i="44" l="1"/>
  <c r="AM139" i="79" l="1"/>
  <c r="O1110" i="79" l="1"/>
  <c r="O744" i="79"/>
  <c r="O378" i="79"/>
  <c r="O195" i="79"/>
  <c r="O513" i="46"/>
  <c r="O127" i="46"/>
  <c r="D195" i="79"/>
  <c r="N620" i="79" l="1"/>
  <c r="F22" i="45" l="1"/>
  <c r="Q52" i="43" l="1"/>
  <c r="N1108" i="79" l="1"/>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AL454" i="79"/>
  <c r="AK454" i="79"/>
  <c r="AJ454" i="79"/>
  <c r="AI454" i="79"/>
  <c r="AH454" i="79"/>
  <c r="AG454" i="79"/>
  <c r="AF454" i="79"/>
  <c r="AE454" i="79"/>
  <c r="AD454" i="79"/>
  <c r="AC454" i="79"/>
  <c r="AM453" i="79"/>
  <c r="AL451" i="79"/>
  <c r="AK451" i="79"/>
  <c r="AJ451" i="79"/>
  <c r="AI451" i="79"/>
  <c r="AH451" i="79"/>
  <c r="AG451" i="79"/>
  <c r="AF451" i="79"/>
  <c r="AE451" i="79"/>
  <c r="AD451" i="79"/>
  <c r="AC451" i="79"/>
  <c r="AM450" i="79"/>
  <c r="AL271" i="79"/>
  <c r="AK271" i="79"/>
  <c r="AJ271" i="79"/>
  <c r="AI271" i="79"/>
  <c r="AH271" i="79"/>
  <c r="AG271" i="79"/>
  <c r="AF271" i="79"/>
  <c r="AE271" i="79"/>
  <c r="AD271" i="79"/>
  <c r="AC271" i="79"/>
  <c r="AM270" i="79"/>
  <c r="AL268" i="79"/>
  <c r="AK268" i="79"/>
  <c r="AJ268" i="79"/>
  <c r="AI268" i="79"/>
  <c r="AH268" i="79"/>
  <c r="AG268" i="79"/>
  <c r="AF268" i="79"/>
  <c r="AE268" i="79"/>
  <c r="AD268" i="79"/>
  <c r="AC268" i="79"/>
  <c r="AM267" i="79"/>
  <c r="AM87" i="79"/>
  <c r="AL88" i="79"/>
  <c r="AK88" i="79"/>
  <c r="AJ88" i="79"/>
  <c r="AI88" i="79"/>
  <c r="AH88" i="79"/>
  <c r="AG88" i="79"/>
  <c r="AF88" i="79"/>
  <c r="AE88" i="79"/>
  <c r="AD88" i="79"/>
  <c r="AC88" i="79"/>
  <c r="AM80" i="79"/>
  <c r="AL85" i="79"/>
  <c r="AK85" i="79"/>
  <c r="AJ85" i="79"/>
  <c r="AI85" i="79"/>
  <c r="AH85" i="79"/>
  <c r="AG85" i="79"/>
  <c r="AF85" i="79"/>
  <c r="AE85" i="79"/>
  <c r="AD85" i="79"/>
  <c r="AC85" i="79"/>
  <c r="AM84"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650" i="79" l="1"/>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L464" i="79"/>
  <c r="AK464" i="79"/>
  <c r="AJ464" i="79"/>
  <c r="AI464" i="79"/>
  <c r="AH464" i="79"/>
  <c r="AG464" i="79"/>
  <c r="AF464" i="79"/>
  <c r="AE464" i="79"/>
  <c r="AD464" i="79"/>
  <c r="AC464" i="79"/>
  <c r="AL461" i="79"/>
  <c r="AK461" i="79"/>
  <c r="AJ461" i="79"/>
  <c r="AI461" i="79"/>
  <c r="AH461" i="79"/>
  <c r="AG461" i="79"/>
  <c r="AF461" i="79"/>
  <c r="AE461" i="79"/>
  <c r="AD461" i="79"/>
  <c r="AC461" i="79"/>
  <c r="AL458" i="79"/>
  <c r="AK458" i="79"/>
  <c r="AJ458" i="79"/>
  <c r="AI458" i="79"/>
  <c r="AH458" i="79"/>
  <c r="AG458" i="79"/>
  <c r="AF458" i="79"/>
  <c r="AE458" i="79"/>
  <c r="AD458" i="79"/>
  <c r="AC458" i="79"/>
  <c r="AL284" i="79"/>
  <c r="AK284" i="79"/>
  <c r="AJ284" i="79"/>
  <c r="AI284" i="79"/>
  <c r="AH284" i="79"/>
  <c r="AG284" i="79"/>
  <c r="AF284" i="79"/>
  <c r="AE284" i="79"/>
  <c r="AD284" i="79"/>
  <c r="AC284" i="79"/>
  <c r="AL281" i="79"/>
  <c r="AK281" i="79"/>
  <c r="AJ281" i="79"/>
  <c r="AI281" i="79"/>
  <c r="AH281" i="79"/>
  <c r="AG281" i="79"/>
  <c r="AF281" i="79"/>
  <c r="AE281" i="79"/>
  <c r="AD281" i="79"/>
  <c r="AC281" i="79"/>
  <c r="AL278" i="79"/>
  <c r="AK278" i="79"/>
  <c r="AJ278" i="79"/>
  <c r="AI278" i="79"/>
  <c r="AH278" i="79"/>
  <c r="AG278" i="79"/>
  <c r="AF278" i="79"/>
  <c r="AE278" i="79"/>
  <c r="AD278" i="79"/>
  <c r="AC278" i="79"/>
  <c r="AL275" i="79"/>
  <c r="AK275" i="79"/>
  <c r="AJ275" i="79"/>
  <c r="AI275" i="79"/>
  <c r="AH275" i="79"/>
  <c r="AG275" i="79"/>
  <c r="AF275" i="79"/>
  <c r="AE275" i="79"/>
  <c r="AD275" i="79"/>
  <c r="AC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D498" i="46"/>
  <c r="AE498" i="46"/>
  <c r="AF498" i="46"/>
  <c r="AG498" i="46"/>
  <c r="AH498" i="46"/>
  <c r="AI498" i="46"/>
  <c r="AJ498" i="46"/>
  <c r="AK498" i="46"/>
  <c r="AL498" i="46"/>
  <c r="AD501" i="46"/>
  <c r="AE501" i="46"/>
  <c r="AF501" i="46"/>
  <c r="AG501" i="46"/>
  <c r="AH501" i="46"/>
  <c r="AI501" i="46"/>
  <c r="AJ501" i="46"/>
  <c r="AK501" i="46"/>
  <c r="AL501" i="46"/>
  <c r="AD505" i="46"/>
  <c r="AE505" i="46"/>
  <c r="AF505" i="46"/>
  <c r="AG505" i="46"/>
  <c r="AH505" i="46"/>
  <c r="AI505" i="46"/>
  <c r="AJ505" i="46"/>
  <c r="AK505" i="46"/>
  <c r="AL505" i="46"/>
  <c r="AD508" i="46"/>
  <c r="AE508" i="46"/>
  <c r="AF508" i="46"/>
  <c r="AG508" i="46"/>
  <c r="AH508" i="46"/>
  <c r="AI508" i="46"/>
  <c r="AJ508" i="46"/>
  <c r="AK508" i="46"/>
  <c r="AL508"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C369" i="46"/>
  <c r="AD369" i="46"/>
  <c r="AE369" i="46"/>
  <c r="AF369" i="46"/>
  <c r="AG369" i="46"/>
  <c r="AH369" i="46"/>
  <c r="AI369" i="46"/>
  <c r="AJ369" i="46"/>
  <c r="AK369" i="46"/>
  <c r="AL369" i="46"/>
  <c r="AC372" i="46"/>
  <c r="AD372" i="46"/>
  <c r="AE372" i="46"/>
  <c r="AF372" i="46"/>
  <c r="AG372" i="46"/>
  <c r="AH372" i="46"/>
  <c r="AI372" i="46"/>
  <c r="AJ372" i="46"/>
  <c r="AK372" i="46"/>
  <c r="AL372" i="46"/>
  <c r="AC376" i="46"/>
  <c r="AD376" i="46"/>
  <c r="AE376" i="46"/>
  <c r="AF376" i="46"/>
  <c r="AG376" i="46"/>
  <c r="AH376" i="46"/>
  <c r="AI376" i="46"/>
  <c r="AJ376" i="46"/>
  <c r="AK376" i="46"/>
  <c r="AL376" i="46"/>
  <c r="AC379" i="46"/>
  <c r="AD379" i="46"/>
  <c r="AE379" i="46"/>
  <c r="AF379" i="46"/>
  <c r="AG379" i="46"/>
  <c r="AH379" i="46"/>
  <c r="AI379" i="46"/>
  <c r="AJ379" i="46"/>
  <c r="AK379" i="46"/>
  <c r="AL379" i="46"/>
  <c r="AC382" i="46"/>
  <c r="AD382" i="46"/>
  <c r="AE382" i="46"/>
  <c r="AF382" i="46"/>
  <c r="AG382" i="46"/>
  <c r="AH382" i="46"/>
  <c r="AI382" i="46"/>
  <c r="AJ382" i="46"/>
  <c r="AK382" i="46"/>
  <c r="AM249" i="46"/>
  <c r="AM246" i="46"/>
  <c r="AM242" i="46"/>
  <c r="AC240" i="46"/>
  <c r="AD240" i="46"/>
  <c r="AE240" i="46"/>
  <c r="AF240" i="46"/>
  <c r="AG240" i="46"/>
  <c r="AH240" i="46"/>
  <c r="AI240" i="46"/>
  <c r="AJ240" i="46"/>
  <c r="AK240" i="46"/>
  <c r="AL240" i="46"/>
  <c r="AC243" i="46"/>
  <c r="AD243" i="46"/>
  <c r="AE243" i="46"/>
  <c r="AF243" i="46"/>
  <c r="AG243" i="46"/>
  <c r="AH243" i="46"/>
  <c r="AI243" i="46"/>
  <c r="AJ243" i="46"/>
  <c r="AK243" i="46"/>
  <c r="AL243" i="46"/>
  <c r="AC247" i="46"/>
  <c r="AD247" i="46"/>
  <c r="AE247" i="46"/>
  <c r="AF247" i="46"/>
  <c r="AG247" i="46"/>
  <c r="AH247" i="46"/>
  <c r="AI247" i="46"/>
  <c r="AJ247" i="46"/>
  <c r="AK247" i="46"/>
  <c r="AL247" i="46"/>
  <c r="AC250" i="46"/>
  <c r="AD250" i="46"/>
  <c r="AE250" i="46"/>
  <c r="AF250" i="46"/>
  <c r="AG250" i="46"/>
  <c r="AH250" i="46"/>
  <c r="AI250" i="46"/>
  <c r="AJ250" i="46"/>
  <c r="AK250" i="46"/>
  <c r="AL250"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C125" i="46"/>
  <c r="AD125" i="46"/>
  <c r="AE125" i="46"/>
  <c r="AF125" i="46"/>
  <c r="AG125" i="46"/>
  <c r="AH125" i="46"/>
  <c r="AI125" i="46"/>
  <c r="AJ125" i="46"/>
  <c r="AK125" i="46"/>
  <c r="AL125" i="46"/>
  <c r="AM121" i="46"/>
  <c r="AC122" i="46"/>
  <c r="AD122" i="46"/>
  <c r="AE122" i="46"/>
  <c r="AF122" i="46"/>
  <c r="AG122" i="46"/>
  <c r="AH122" i="46"/>
  <c r="AI122" i="46"/>
  <c r="AJ122" i="46"/>
  <c r="AK122" i="46"/>
  <c r="AL122" i="46"/>
  <c r="AM118"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C115" i="46" l="1"/>
  <c r="AD115" i="46"/>
  <c r="AE115" i="46"/>
  <c r="AF115" i="46"/>
  <c r="AG115" i="46"/>
  <c r="AH115" i="46"/>
  <c r="AI115" i="46"/>
  <c r="AJ115" i="46"/>
  <c r="AK115" i="46"/>
  <c r="AL115" i="46"/>
  <c r="AL109" i="46"/>
  <c r="AL112" i="46"/>
  <c r="AC112" i="46"/>
  <c r="AD112" i="46"/>
  <c r="AE112" i="46"/>
  <c r="AF112" i="46"/>
  <c r="AG112" i="46"/>
  <c r="AH112" i="46"/>
  <c r="AI112" i="46"/>
  <c r="AJ112" i="46"/>
  <c r="AK112" i="46"/>
  <c r="AL77" i="79" l="1"/>
  <c r="AK77" i="79"/>
  <c r="AJ77" i="79"/>
  <c r="AI77" i="79"/>
  <c r="AH77" i="79"/>
  <c r="AG77" i="79"/>
  <c r="AF77" i="79"/>
  <c r="AE77" i="79"/>
  <c r="AD77" i="79"/>
  <c r="AC77" i="79"/>
  <c r="AL98" i="79"/>
  <c r="AK98" i="79"/>
  <c r="AJ98" i="79"/>
  <c r="AI98" i="79"/>
  <c r="AH98" i="79"/>
  <c r="AG98" i="79"/>
  <c r="AF98" i="79"/>
  <c r="AE98" i="79"/>
  <c r="AD98" i="79"/>
  <c r="AC98" i="79"/>
  <c r="AL92" i="79"/>
  <c r="AK92" i="79"/>
  <c r="AJ92" i="79"/>
  <c r="AI92" i="79"/>
  <c r="AH92" i="79"/>
  <c r="AG92" i="79"/>
  <c r="AF92" i="79"/>
  <c r="AE92" i="79"/>
  <c r="AD92" i="79"/>
  <c r="AC92" i="79"/>
  <c r="AL485" i="46"/>
  <c r="AK485" i="46"/>
  <c r="AJ485" i="46"/>
  <c r="AI485" i="46"/>
  <c r="AH485" i="46"/>
  <c r="AG485" i="46"/>
  <c r="AF485" i="46"/>
  <c r="AE485" i="46"/>
  <c r="AD485" i="46"/>
  <c r="AL482" i="46"/>
  <c r="AK482" i="46"/>
  <c r="AJ482" i="46"/>
  <c r="AI482" i="46"/>
  <c r="AH482" i="46"/>
  <c r="AG482" i="46"/>
  <c r="AF482" i="46"/>
  <c r="AE482" i="46"/>
  <c r="AD482" i="46"/>
  <c r="AL455" i="46"/>
  <c r="AK455" i="46"/>
  <c r="AJ455" i="46"/>
  <c r="AI455" i="46"/>
  <c r="AH455" i="46"/>
  <c r="AG455" i="46"/>
  <c r="AF455" i="46"/>
  <c r="AE455" i="46"/>
  <c r="AD455" i="46"/>
  <c r="AL452" i="46"/>
  <c r="AK452" i="46"/>
  <c r="AJ452" i="46"/>
  <c r="AI452" i="46"/>
  <c r="AH452" i="46"/>
  <c r="AG452" i="46"/>
  <c r="AF452" i="46"/>
  <c r="AE452" i="46"/>
  <c r="AD452" i="46"/>
  <c r="AL430" i="46"/>
  <c r="AK430" i="46"/>
  <c r="AJ430" i="46"/>
  <c r="AI430" i="46"/>
  <c r="AH430" i="46"/>
  <c r="AG430" i="46"/>
  <c r="AF430" i="46"/>
  <c r="AE430" i="46"/>
  <c r="AD430" i="46"/>
  <c r="AL356" i="46"/>
  <c r="AK356" i="46"/>
  <c r="AJ356" i="46"/>
  <c r="AI356" i="46"/>
  <c r="AH356" i="46"/>
  <c r="AG356" i="46"/>
  <c r="AF356" i="46"/>
  <c r="AE356" i="46"/>
  <c r="AD356" i="46"/>
  <c r="AC356" i="46"/>
  <c r="AL353" i="46"/>
  <c r="AK353" i="46"/>
  <c r="AJ353" i="46"/>
  <c r="AI353" i="46"/>
  <c r="AH353" i="46"/>
  <c r="AG353" i="46"/>
  <c r="AF353" i="46"/>
  <c r="AE353" i="46"/>
  <c r="AD353" i="46"/>
  <c r="AC353" i="46"/>
  <c r="AL326" i="46"/>
  <c r="AK326" i="46"/>
  <c r="AJ326" i="46"/>
  <c r="AI326" i="46"/>
  <c r="AH326" i="46"/>
  <c r="AG326" i="46"/>
  <c r="AF326" i="46"/>
  <c r="AE326" i="46"/>
  <c r="AD326" i="46"/>
  <c r="AC326" i="46"/>
  <c r="AL323" i="46"/>
  <c r="AK323" i="46"/>
  <c r="AJ323" i="46"/>
  <c r="AI323" i="46"/>
  <c r="AH323" i="46"/>
  <c r="AG323" i="46"/>
  <c r="AF323" i="46"/>
  <c r="AE323" i="46"/>
  <c r="AD323" i="46"/>
  <c r="AC323" i="46"/>
  <c r="AL301" i="46"/>
  <c r="AK301" i="46"/>
  <c r="AJ301" i="46"/>
  <c r="AI301" i="46"/>
  <c r="AH301" i="46"/>
  <c r="AG301" i="46"/>
  <c r="AF301" i="46"/>
  <c r="AE301" i="46"/>
  <c r="AD301" i="46"/>
  <c r="AC301" i="46"/>
  <c r="C31" i="44"/>
  <c r="C30" i="44"/>
  <c r="C16" i="44"/>
  <c r="C15" i="44"/>
  <c r="AL227" i="46"/>
  <c r="AK227" i="46"/>
  <c r="AJ227" i="46"/>
  <c r="AI227" i="46"/>
  <c r="AH227" i="46"/>
  <c r="AG227" i="46"/>
  <c r="AF227" i="46"/>
  <c r="AE227" i="46"/>
  <c r="AD227" i="46"/>
  <c r="AC227" i="46"/>
  <c r="AL224" i="46"/>
  <c r="AK224" i="46"/>
  <c r="AJ224" i="46"/>
  <c r="AI224" i="46"/>
  <c r="AH224" i="46"/>
  <c r="AG224" i="46"/>
  <c r="AF224" i="46"/>
  <c r="AE224" i="46"/>
  <c r="AD224" i="46"/>
  <c r="AC224" i="46"/>
  <c r="AL197" i="46"/>
  <c r="AK197" i="46"/>
  <c r="AJ197" i="46"/>
  <c r="AI197" i="46"/>
  <c r="AH197" i="46"/>
  <c r="AG197" i="46"/>
  <c r="AF197" i="46"/>
  <c r="AE197" i="46"/>
  <c r="AD197" i="46"/>
  <c r="AC197" i="46"/>
  <c r="AL194" i="46"/>
  <c r="AK194" i="46"/>
  <c r="AJ194" i="46"/>
  <c r="AI194" i="46"/>
  <c r="AH194" i="46"/>
  <c r="AG194" i="46"/>
  <c r="AF194" i="46"/>
  <c r="AE194" i="46"/>
  <c r="AD194" i="46"/>
  <c r="AC194" i="46"/>
  <c r="AL172" i="46"/>
  <c r="AK172" i="46"/>
  <c r="AJ172" i="46"/>
  <c r="AI172" i="46"/>
  <c r="AH172" i="46"/>
  <c r="AG172" i="46"/>
  <c r="AF172" i="46"/>
  <c r="AE172" i="46"/>
  <c r="AD172" i="46"/>
  <c r="AC172" i="46"/>
  <c r="AL99" i="46"/>
  <c r="AK99" i="46"/>
  <c r="AJ99" i="46"/>
  <c r="AI99" i="46"/>
  <c r="AH99" i="46"/>
  <c r="AG99" i="46"/>
  <c r="AF99" i="46"/>
  <c r="AE99" i="46"/>
  <c r="AD99" i="46"/>
  <c r="AC99" i="46"/>
  <c r="AL96" i="46"/>
  <c r="AK96" i="46"/>
  <c r="AJ96" i="46"/>
  <c r="AI96" i="46"/>
  <c r="AH96" i="46"/>
  <c r="AG96" i="46"/>
  <c r="AF96" i="46"/>
  <c r="AE96" i="46"/>
  <c r="AD96" i="46"/>
  <c r="AC96" i="46"/>
  <c r="AL69" i="46"/>
  <c r="AK69" i="46"/>
  <c r="AJ69" i="46"/>
  <c r="AI69" i="46"/>
  <c r="AH69" i="46"/>
  <c r="AG69" i="46"/>
  <c r="AF69" i="46"/>
  <c r="AE69" i="46"/>
  <c r="AD69" i="46"/>
  <c r="AC69" i="46"/>
  <c r="AL44" i="46"/>
  <c r="AK44" i="46"/>
  <c r="AJ44" i="46"/>
  <c r="AI44" i="46"/>
  <c r="AH44" i="46"/>
  <c r="AG44" i="46"/>
  <c r="AF44" i="46"/>
  <c r="AE44" i="46"/>
  <c r="AD44" i="46"/>
  <c r="AC44"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L556" i="79"/>
  <c r="AK556" i="79"/>
  <c r="AJ556" i="79"/>
  <c r="AI556" i="79"/>
  <c r="AH556" i="79"/>
  <c r="AG556" i="79"/>
  <c r="AF556" i="79"/>
  <c r="AE556" i="79"/>
  <c r="AD556" i="79"/>
  <c r="AC556" i="79"/>
  <c r="AL553" i="79"/>
  <c r="AK553" i="79"/>
  <c r="AJ553" i="79"/>
  <c r="AI553" i="79"/>
  <c r="AH553" i="79"/>
  <c r="AG553" i="79"/>
  <c r="AF553" i="79"/>
  <c r="AE553" i="79"/>
  <c r="AD553" i="79"/>
  <c r="AC553" i="79"/>
  <c r="AL550" i="79"/>
  <c r="AK550" i="79"/>
  <c r="AJ550" i="79"/>
  <c r="AI550" i="79"/>
  <c r="AH550" i="79"/>
  <c r="AG550" i="79"/>
  <c r="AF550" i="79"/>
  <c r="AE550" i="79"/>
  <c r="AD550" i="79"/>
  <c r="AC550" i="79"/>
  <c r="AL547" i="79"/>
  <c r="AK547" i="79"/>
  <c r="AJ547" i="79"/>
  <c r="AI547" i="79"/>
  <c r="AH547" i="79"/>
  <c r="AG547" i="79"/>
  <c r="AF547" i="79"/>
  <c r="AE547" i="79"/>
  <c r="AD547" i="79"/>
  <c r="AC547" i="79"/>
  <c r="AL544" i="79"/>
  <c r="AK544" i="79"/>
  <c r="AJ544" i="79"/>
  <c r="AI544" i="79"/>
  <c r="AH544" i="79"/>
  <c r="AG544" i="79"/>
  <c r="AF544" i="79"/>
  <c r="AE544" i="79"/>
  <c r="AD544" i="79"/>
  <c r="AC544" i="79"/>
  <c r="AL541" i="79"/>
  <c r="AK541" i="79"/>
  <c r="AJ541" i="79"/>
  <c r="AI541" i="79"/>
  <c r="AH541" i="79"/>
  <c r="AG541" i="79"/>
  <c r="AF541" i="79"/>
  <c r="AE541" i="79"/>
  <c r="AD541" i="79"/>
  <c r="AC541" i="79"/>
  <c r="AL538" i="79"/>
  <c r="AK538" i="79"/>
  <c r="AJ538" i="79"/>
  <c r="AI538" i="79"/>
  <c r="AH538" i="79"/>
  <c r="AG538" i="79"/>
  <c r="AF538" i="79"/>
  <c r="AE538" i="79"/>
  <c r="AD538" i="79"/>
  <c r="AC538" i="79"/>
  <c r="AL535" i="79"/>
  <c r="AK535" i="79"/>
  <c r="AJ535" i="79"/>
  <c r="AI535" i="79"/>
  <c r="AH535" i="79"/>
  <c r="AG535" i="79"/>
  <c r="AF535" i="79"/>
  <c r="AE535" i="79"/>
  <c r="AD535" i="79"/>
  <c r="AC535" i="79"/>
  <c r="AL532" i="79"/>
  <c r="AK532" i="79"/>
  <c r="AJ532" i="79"/>
  <c r="AI532" i="79"/>
  <c r="AH532" i="79"/>
  <c r="AG532" i="79"/>
  <c r="AF532" i="79"/>
  <c r="AE532" i="79"/>
  <c r="AD532" i="79"/>
  <c r="AC532" i="79"/>
  <c r="AL529" i="79"/>
  <c r="AK529" i="79"/>
  <c r="AJ529" i="79"/>
  <c r="AI529" i="79"/>
  <c r="AH529" i="79"/>
  <c r="AG529" i="79"/>
  <c r="AF529" i="79"/>
  <c r="AE529" i="79"/>
  <c r="AD529" i="79"/>
  <c r="AC529" i="79"/>
  <c r="AL526" i="79"/>
  <c r="AK526" i="79"/>
  <c r="AJ526" i="79"/>
  <c r="AI526" i="79"/>
  <c r="AH526" i="79"/>
  <c r="AG526" i="79"/>
  <c r="AF526" i="79"/>
  <c r="AE526" i="79"/>
  <c r="AD526" i="79"/>
  <c r="AC526" i="79"/>
  <c r="AL523" i="79"/>
  <c r="AK523" i="79"/>
  <c r="AJ523" i="79"/>
  <c r="AI523" i="79"/>
  <c r="AH523" i="79"/>
  <c r="AG523" i="79"/>
  <c r="AF523" i="79"/>
  <c r="AE523" i="79"/>
  <c r="AD523" i="79"/>
  <c r="AC523" i="79"/>
  <c r="AL520" i="79"/>
  <c r="AK520" i="79"/>
  <c r="AJ520" i="79"/>
  <c r="AI520" i="79"/>
  <c r="AH520" i="79"/>
  <c r="AG520" i="79"/>
  <c r="AF520" i="79"/>
  <c r="AE520" i="79"/>
  <c r="AD520" i="79"/>
  <c r="AC520" i="79"/>
  <c r="AL516" i="79"/>
  <c r="AK516" i="79"/>
  <c r="AJ516" i="79"/>
  <c r="AI516" i="79"/>
  <c r="AH516" i="79"/>
  <c r="AG516" i="79"/>
  <c r="AF516" i="79"/>
  <c r="AE516" i="79"/>
  <c r="AD516" i="79"/>
  <c r="AC516" i="79"/>
  <c r="AL513" i="79"/>
  <c r="AK513" i="79"/>
  <c r="AJ513" i="79"/>
  <c r="AI513" i="79"/>
  <c r="AH513" i="79"/>
  <c r="AG513" i="79"/>
  <c r="AF513" i="79"/>
  <c r="AE513" i="79"/>
  <c r="AD513" i="79"/>
  <c r="AC513" i="79"/>
  <c r="AL510" i="79"/>
  <c r="AK510" i="79"/>
  <c r="AJ510" i="79"/>
  <c r="AI510" i="79"/>
  <c r="AH510" i="79"/>
  <c r="AG510" i="79"/>
  <c r="AF510" i="79"/>
  <c r="AE510" i="79"/>
  <c r="AD510" i="79"/>
  <c r="AC510" i="79"/>
  <c r="AL506" i="79"/>
  <c r="AK506" i="79"/>
  <c r="AJ506" i="79"/>
  <c r="AI506" i="79"/>
  <c r="AH506" i="79"/>
  <c r="AG506" i="79"/>
  <c r="AF506" i="79"/>
  <c r="AE506" i="79"/>
  <c r="AD506" i="79"/>
  <c r="AC506" i="79"/>
  <c r="AL503" i="79"/>
  <c r="AK503" i="79"/>
  <c r="AJ503" i="79"/>
  <c r="AI503" i="79"/>
  <c r="AH503" i="79"/>
  <c r="AG503" i="79"/>
  <c r="AF503" i="79"/>
  <c r="AE503" i="79"/>
  <c r="AD503" i="79"/>
  <c r="AC503" i="79"/>
  <c r="AL500" i="79"/>
  <c r="AK500" i="79"/>
  <c r="AJ500" i="79"/>
  <c r="AI500" i="79"/>
  <c r="AH500" i="79"/>
  <c r="AG500" i="79"/>
  <c r="AF500" i="79"/>
  <c r="AE500" i="79"/>
  <c r="AD500" i="79"/>
  <c r="AC500" i="79"/>
  <c r="AL497" i="79"/>
  <c r="AK497" i="79"/>
  <c r="AJ497" i="79"/>
  <c r="AI497" i="79"/>
  <c r="AH497" i="79"/>
  <c r="AG497" i="79"/>
  <c r="AF497" i="79"/>
  <c r="AE497" i="79"/>
  <c r="AD497" i="79"/>
  <c r="AC497" i="79"/>
  <c r="AL494" i="79"/>
  <c r="AK494" i="79"/>
  <c r="AJ494" i="79"/>
  <c r="AI494" i="79"/>
  <c r="AH494" i="79"/>
  <c r="AG494" i="79"/>
  <c r="AF494" i="79"/>
  <c r="AE494" i="79"/>
  <c r="AD494" i="79"/>
  <c r="AC494" i="79"/>
  <c r="AL491" i="79"/>
  <c r="AK491" i="79"/>
  <c r="AJ491" i="79"/>
  <c r="AI491" i="79"/>
  <c r="AH491" i="79"/>
  <c r="AG491" i="79"/>
  <c r="AF491" i="79"/>
  <c r="AE491" i="79"/>
  <c r="AD491" i="79"/>
  <c r="AC491" i="79"/>
  <c r="AL488" i="79"/>
  <c r="AK488" i="79"/>
  <c r="AJ488" i="79"/>
  <c r="AI488" i="79"/>
  <c r="AH488" i="79"/>
  <c r="AG488" i="79"/>
  <c r="AF488" i="79"/>
  <c r="AE488" i="79"/>
  <c r="AD488" i="79"/>
  <c r="AC488" i="79"/>
  <c r="AL485" i="79"/>
  <c r="AK485" i="79"/>
  <c r="AJ485" i="79"/>
  <c r="AI485" i="79"/>
  <c r="AH485" i="79"/>
  <c r="AG485" i="79"/>
  <c r="AF485" i="79"/>
  <c r="AE485" i="79"/>
  <c r="AD485" i="79"/>
  <c r="AC485" i="79"/>
  <c r="AL481" i="79"/>
  <c r="AK481" i="79"/>
  <c r="AJ481" i="79"/>
  <c r="AI481" i="79"/>
  <c r="AH481" i="79"/>
  <c r="AG481" i="79"/>
  <c r="AF481" i="79"/>
  <c r="AE481" i="79"/>
  <c r="AD481" i="79"/>
  <c r="AC481" i="79"/>
  <c r="AL478" i="79"/>
  <c r="AK478" i="79"/>
  <c r="AJ478" i="79"/>
  <c r="AI478" i="79"/>
  <c r="AH478" i="79"/>
  <c r="AG478" i="79"/>
  <c r="AF478" i="79"/>
  <c r="AE478" i="79"/>
  <c r="AD478" i="79"/>
  <c r="AC478" i="79"/>
  <c r="AL475" i="79"/>
  <c r="AK475" i="79"/>
  <c r="AJ475" i="79"/>
  <c r="AI475" i="79"/>
  <c r="AH475" i="79"/>
  <c r="AG475" i="79"/>
  <c r="AF475" i="79"/>
  <c r="AE475" i="79"/>
  <c r="AD475" i="79"/>
  <c r="AC475" i="79"/>
  <c r="AL472" i="79"/>
  <c r="AK472" i="79"/>
  <c r="AJ472" i="79"/>
  <c r="AI472" i="79"/>
  <c r="AH472" i="79"/>
  <c r="AG472" i="79"/>
  <c r="AF472" i="79"/>
  <c r="AE472" i="79"/>
  <c r="AD472" i="79"/>
  <c r="AC472" i="79"/>
  <c r="AL447" i="79"/>
  <c r="AK447" i="79"/>
  <c r="AJ447" i="79"/>
  <c r="AI447" i="79"/>
  <c r="AH447" i="79"/>
  <c r="AG447" i="79"/>
  <c r="AF447" i="79"/>
  <c r="AE447" i="79"/>
  <c r="AD447" i="79"/>
  <c r="AC447" i="79"/>
  <c r="AL443" i="79"/>
  <c r="AK443" i="79"/>
  <c r="AJ443" i="79"/>
  <c r="AI443" i="79"/>
  <c r="AH443" i="79"/>
  <c r="AG443" i="79"/>
  <c r="AF443" i="79"/>
  <c r="AE443" i="79"/>
  <c r="AD443" i="79"/>
  <c r="AC443" i="79"/>
  <c r="AL440" i="79"/>
  <c r="AK440" i="79"/>
  <c r="AJ440" i="79"/>
  <c r="AI440" i="79"/>
  <c r="AH440" i="79"/>
  <c r="AG440" i="79"/>
  <c r="AF440" i="79"/>
  <c r="AE440" i="79"/>
  <c r="AD440" i="79"/>
  <c r="AC440" i="79"/>
  <c r="AL437" i="79"/>
  <c r="AK437" i="79"/>
  <c r="AJ437" i="79"/>
  <c r="AI437" i="79"/>
  <c r="AH437" i="79"/>
  <c r="AG437" i="79"/>
  <c r="AF437" i="79"/>
  <c r="AE437" i="79"/>
  <c r="AD437" i="79"/>
  <c r="AC437" i="79"/>
  <c r="AL433" i="79"/>
  <c r="AK433" i="79"/>
  <c r="AJ433" i="79"/>
  <c r="AI433" i="79"/>
  <c r="AH433" i="79"/>
  <c r="AG433" i="79"/>
  <c r="AF433" i="79"/>
  <c r="AE433" i="79"/>
  <c r="AD433" i="79"/>
  <c r="AC433" i="79"/>
  <c r="AL430" i="79"/>
  <c r="AK430" i="79"/>
  <c r="AJ430" i="79"/>
  <c r="AI430" i="79"/>
  <c r="AH430" i="79"/>
  <c r="AG430" i="79"/>
  <c r="AF430" i="79"/>
  <c r="AE430" i="79"/>
  <c r="AD430" i="79"/>
  <c r="AC430" i="79"/>
  <c r="AL427" i="79"/>
  <c r="AK427" i="79"/>
  <c r="AJ427" i="79"/>
  <c r="AI427" i="79"/>
  <c r="AH427" i="79"/>
  <c r="AG427" i="79"/>
  <c r="AF427" i="79"/>
  <c r="AE427" i="79"/>
  <c r="AD427" i="79"/>
  <c r="AC427" i="79"/>
  <c r="AL424" i="79"/>
  <c r="AK424" i="79"/>
  <c r="AJ424" i="79"/>
  <c r="AI424" i="79"/>
  <c r="AH424" i="79"/>
  <c r="AG424" i="79"/>
  <c r="AF424" i="79"/>
  <c r="AE424" i="79"/>
  <c r="AD424" i="79"/>
  <c r="AC424" i="79"/>
  <c r="AL421" i="79"/>
  <c r="AK421" i="79"/>
  <c r="AJ421" i="79"/>
  <c r="AI421" i="79"/>
  <c r="AH421" i="79"/>
  <c r="AG421" i="79"/>
  <c r="AF421" i="79"/>
  <c r="AE421" i="79"/>
  <c r="AD421" i="79"/>
  <c r="AC421" i="79"/>
  <c r="AL417" i="79"/>
  <c r="AK417" i="79"/>
  <c r="AJ417" i="79"/>
  <c r="AI417" i="79"/>
  <c r="AH417" i="79"/>
  <c r="AG417" i="79"/>
  <c r="AF417" i="79"/>
  <c r="AE417" i="79"/>
  <c r="AD417" i="79"/>
  <c r="AC417" i="79"/>
  <c r="AL414" i="79"/>
  <c r="AK414" i="79"/>
  <c r="AJ414" i="79"/>
  <c r="AI414" i="79"/>
  <c r="AH414" i="79"/>
  <c r="AG414" i="79"/>
  <c r="AF414" i="79"/>
  <c r="AE414" i="79"/>
  <c r="AD414" i="79"/>
  <c r="AC414" i="79"/>
  <c r="AL411" i="79"/>
  <c r="AK411" i="79"/>
  <c r="AJ411" i="79"/>
  <c r="AI411" i="79"/>
  <c r="AH411" i="79"/>
  <c r="AG411" i="79"/>
  <c r="AF411" i="79"/>
  <c r="AE411" i="79"/>
  <c r="AD411" i="79"/>
  <c r="AC411" i="79"/>
  <c r="AL408" i="79"/>
  <c r="AK408" i="79"/>
  <c r="AJ408" i="79"/>
  <c r="AI408" i="79"/>
  <c r="AH408" i="79"/>
  <c r="AG408" i="79"/>
  <c r="AF408" i="79"/>
  <c r="AE408" i="79"/>
  <c r="AD408" i="79"/>
  <c r="AC408" i="79"/>
  <c r="AL405" i="79"/>
  <c r="AK405" i="79"/>
  <c r="AJ405" i="79"/>
  <c r="AI405" i="79"/>
  <c r="AH405" i="79"/>
  <c r="AG405" i="79"/>
  <c r="AF405" i="79"/>
  <c r="AE405" i="79"/>
  <c r="AD405" i="79"/>
  <c r="AC405" i="79"/>
  <c r="Z576" i="79"/>
  <c r="AL376" i="79"/>
  <c r="AK376" i="79"/>
  <c r="AJ376" i="79"/>
  <c r="AI376" i="79"/>
  <c r="AH376" i="79"/>
  <c r="AG376" i="79"/>
  <c r="AF376" i="79"/>
  <c r="AE376" i="79"/>
  <c r="AD376" i="79"/>
  <c r="AC376" i="79"/>
  <c r="AL373" i="79"/>
  <c r="AK373" i="79"/>
  <c r="AJ373" i="79"/>
  <c r="AI373" i="79"/>
  <c r="AH373" i="79"/>
  <c r="AG373" i="79"/>
  <c r="AF373" i="79"/>
  <c r="AE373" i="79"/>
  <c r="AD373" i="79"/>
  <c r="AC373" i="79"/>
  <c r="AL370" i="79"/>
  <c r="AK370" i="79"/>
  <c r="AJ370" i="79"/>
  <c r="AI370" i="79"/>
  <c r="AH370" i="79"/>
  <c r="AG370" i="79"/>
  <c r="AF370" i="79"/>
  <c r="AE370" i="79"/>
  <c r="AD370" i="79"/>
  <c r="AC370" i="79"/>
  <c r="AL367" i="79"/>
  <c r="AK367" i="79"/>
  <c r="AJ367" i="79"/>
  <c r="AI367" i="79"/>
  <c r="AH367" i="79"/>
  <c r="AG367" i="79"/>
  <c r="AF367" i="79"/>
  <c r="AE367" i="79"/>
  <c r="AD367" i="79"/>
  <c r="AC367" i="79"/>
  <c r="AL364" i="79"/>
  <c r="AK364" i="79"/>
  <c r="AJ364" i="79"/>
  <c r="AI364" i="79"/>
  <c r="AH364" i="79"/>
  <c r="AG364" i="79"/>
  <c r="AF364" i="79"/>
  <c r="AE364" i="79"/>
  <c r="AD364" i="79"/>
  <c r="AC364" i="79"/>
  <c r="AL361" i="79"/>
  <c r="AK361" i="79"/>
  <c r="AJ361" i="79"/>
  <c r="AI361" i="79"/>
  <c r="AH361" i="79"/>
  <c r="AG361" i="79"/>
  <c r="AF361" i="79"/>
  <c r="AE361" i="79"/>
  <c r="AD361" i="79"/>
  <c r="AC361" i="79"/>
  <c r="AL358" i="79"/>
  <c r="AK358" i="79"/>
  <c r="AJ358" i="79"/>
  <c r="AI358" i="79"/>
  <c r="AH358" i="79"/>
  <c r="AG358" i="79"/>
  <c r="AF358" i="79"/>
  <c r="AE358" i="79"/>
  <c r="AD358" i="79"/>
  <c r="AC358" i="79"/>
  <c r="AL355" i="79"/>
  <c r="AK355" i="79"/>
  <c r="AJ355" i="79"/>
  <c r="AI355" i="79"/>
  <c r="AH355" i="79"/>
  <c r="AG355" i="79"/>
  <c r="AF355" i="79"/>
  <c r="AE355" i="79"/>
  <c r="AD355" i="79"/>
  <c r="AC355" i="79"/>
  <c r="AL352" i="79"/>
  <c r="AK352" i="79"/>
  <c r="AJ352" i="79"/>
  <c r="AI352" i="79"/>
  <c r="AH352" i="79"/>
  <c r="AG352" i="79"/>
  <c r="AF352" i="79"/>
  <c r="AE352" i="79"/>
  <c r="AD352" i="79"/>
  <c r="AC352" i="79"/>
  <c r="AL349" i="79"/>
  <c r="AK349" i="79"/>
  <c r="AJ349" i="79"/>
  <c r="AI349" i="79"/>
  <c r="AH349" i="79"/>
  <c r="AG349" i="79"/>
  <c r="AF349" i="79"/>
  <c r="AE349" i="79"/>
  <c r="AD349" i="79"/>
  <c r="AC349" i="79"/>
  <c r="AL346" i="79"/>
  <c r="AK346" i="79"/>
  <c r="AJ346" i="79"/>
  <c r="AI346" i="79"/>
  <c r="AH346" i="79"/>
  <c r="AG346" i="79"/>
  <c r="AF346" i="79"/>
  <c r="AE346" i="79"/>
  <c r="AD346" i="79"/>
  <c r="AC346" i="79"/>
  <c r="AL343" i="79"/>
  <c r="AK343" i="79"/>
  <c r="AJ343" i="79"/>
  <c r="AI343" i="79"/>
  <c r="AH343" i="79"/>
  <c r="AG343" i="79"/>
  <c r="AF343" i="79"/>
  <c r="AE343" i="79"/>
  <c r="AD343" i="79"/>
  <c r="AC343" i="79"/>
  <c r="AL340" i="79"/>
  <c r="AK340" i="79"/>
  <c r="AJ340" i="79"/>
  <c r="AI340" i="79"/>
  <c r="AH340" i="79"/>
  <c r="AG340" i="79"/>
  <c r="AF340" i="79"/>
  <c r="AE340" i="79"/>
  <c r="AD340" i="79"/>
  <c r="AC340" i="79"/>
  <c r="AL337" i="79"/>
  <c r="AK337" i="79"/>
  <c r="AJ337" i="79"/>
  <c r="AI337" i="79"/>
  <c r="AH337" i="79"/>
  <c r="AG337" i="79"/>
  <c r="AF337" i="79"/>
  <c r="AE337" i="79"/>
  <c r="AD337" i="79"/>
  <c r="AC337" i="79"/>
  <c r="AL333" i="79"/>
  <c r="AK333" i="79"/>
  <c r="AJ333" i="79"/>
  <c r="AI333" i="79"/>
  <c r="AH333" i="79"/>
  <c r="AG333" i="79"/>
  <c r="AF333" i="79"/>
  <c r="AE333" i="79"/>
  <c r="AD333" i="79"/>
  <c r="AC333" i="79"/>
  <c r="AL330" i="79"/>
  <c r="AK330" i="79"/>
  <c r="AJ330" i="79"/>
  <c r="AI330" i="79"/>
  <c r="AH330" i="79"/>
  <c r="AG330" i="79"/>
  <c r="AF330" i="79"/>
  <c r="AE330" i="79"/>
  <c r="AD330" i="79"/>
  <c r="AC330" i="79"/>
  <c r="AL327" i="79"/>
  <c r="AK327" i="79"/>
  <c r="AJ327" i="79"/>
  <c r="AI327" i="79"/>
  <c r="AH327" i="79"/>
  <c r="AG327" i="79"/>
  <c r="AF327" i="79"/>
  <c r="AE327" i="79"/>
  <c r="AD327" i="79"/>
  <c r="AC327" i="79"/>
  <c r="AL323" i="79"/>
  <c r="AK323" i="79"/>
  <c r="AJ323" i="79"/>
  <c r="AI323" i="79"/>
  <c r="AH323" i="79"/>
  <c r="AG323" i="79"/>
  <c r="AF323" i="79"/>
  <c r="AE323" i="79"/>
  <c r="AD323" i="79"/>
  <c r="AC323" i="79"/>
  <c r="AL320" i="79"/>
  <c r="AK320" i="79"/>
  <c r="AJ320" i="79"/>
  <c r="AI320" i="79"/>
  <c r="AH320" i="79"/>
  <c r="AG320" i="79"/>
  <c r="AF320" i="79"/>
  <c r="AE320" i="79"/>
  <c r="AD320" i="79"/>
  <c r="AC320" i="79"/>
  <c r="AL317" i="79"/>
  <c r="AK317" i="79"/>
  <c r="AJ317" i="79"/>
  <c r="AI317" i="79"/>
  <c r="AH317" i="79"/>
  <c r="AG317" i="79"/>
  <c r="AF317" i="79"/>
  <c r="AE317" i="79"/>
  <c r="AD317" i="79"/>
  <c r="AC317" i="79"/>
  <c r="AL314" i="79"/>
  <c r="AK314" i="79"/>
  <c r="AJ314" i="79"/>
  <c r="AI314" i="79"/>
  <c r="AH314" i="79"/>
  <c r="AG314" i="79"/>
  <c r="AF314" i="79"/>
  <c r="AE314" i="79"/>
  <c r="AD314" i="79"/>
  <c r="AC314" i="79"/>
  <c r="AL311" i="79"/>
  <c r="AK311" i="79"/>
  <c r="AJ311" i="79"/>
  <c r="AI311" i="79"/>
  <c r="AH311" i="79"/>
  <c r="AG311" i="79"/>
  <c r="AF311" i="79"/>
  <c r="AE311" i="79"/>
  <c r="AD311" i="79"/>
  <c r="AC311" i="79"/>
  <c r="AL308" i="79"/>
  <c r="AK308" i="79"/>
  <c r="AJ308" i="79"/>
  <c r="AI308" i="79"/>
  <c r="AH308" i="79"/>
  <c r="AG308" i="79"/>
  <c r="AF308" i="79"/>
  <c r="AE308" i="79"/>
  <c r="AD308" i="79"/>
  <c r="AC308" i="79"/>
  <c r="AL305" i="79"/>
  <c r="AK305" i="79"/>
  <c r="AJ305" i="79"/>
  <c r="AI305" i="79"/>
  <c r="AH305" i="79"/>
  <c r="AG305" i="79"/>
  <c r="AF305" i="79"/>
  <c r="AE305" i="79"/>
  <c r="AD305" i="79"/>
  <c r="AC305" i="79"/>
  <c r="AL302" i="79"/>
  <c r="AK302" i="79"/>
  <c r="AJ302" i="79"/>
  <c r="AI302" i="79"/>
  <c r="AH302" i="79"/>
  <c r="AG302" i="79"/>
  <c r="AF302" i="79"/>
  <c r="AE302" i="79"/>
  <c r="AD302" i="79"/>
  <c r="AC302" i="79"/>
  <c r="AL298" i="79"/>
  <c r="AK298" i="79"/>
  <c r="AJ298" i="79"/>
  <c r="AI298" i="79"/>
  <c r="AH298" i="79"/>
  <c r="AG298" i="79"/>
  <c r="AF298" i="79"/>
  <c r="AE298" i="79"/>
  <c r="AD298" i="79"/>
  <c r="AC298" i="79"/>
  <c r="AL295" i="79"/>
  <c r="AK295" i="79"/>
  <c r="AJ295" i="79"/>
  <c r="AI295" i="79"/>
  <c r="AH295" i="79"/>
  <c r="AG295" i="79"/>
  <c r="AF295" i="79"/>
  <c r="AE295" i="79"/>
  <c r="AD295" i="79"/>
  <c r="AC295" i="79"/>
  <c r="AL292" i="79"/>
  <c r="AK292" i="79"/>
  <c r="AJ292" i="79"/>
  <c r="AI292" i="79"/>
  <c r="AH292" i="79"/>
  <c r="AG292" i="79"/>
  <c r="AF292" i="79"/>
  <c r="AE292" i="79"/>
  <c r="AD292" i="79"/>
  <c r="AC292" i="79"/>
  <c r="AL289" i="79"/>
  <c r="AK289" i="79"/>
  <c r="AJ289" i="79"/>
  <c r="AI289" i="79"/>
  <c r="AH289" i="79"/>
  <c r="AG289" i="79"/>
  <c r="AF289" i="79"/>
  <c r="AE289" i="79"/>
  <c r="AD289" i="79"/>
  <c r="AC289" i="79"/>
  <c r="AL264" i="79"/>
  <c r="AK264" i="79"/>
  <c r="AJ264" i="79"/>
  <c r="AI264" i="79"/>
  <c r="AH264" i="79"/>
  <c r="AG264" i="79"/>
  <c r="AF264" i="79"/>
  <c r="AE264" i="79"/>
  <c r="AD264" i="79"/>
  <c r="AC264" i="79"/>
  <c r="AL260" i="79"/>
  <c r="AK260" i="79"/>
  <c r="AJ260" i="79"/>
  <c r="AI260" i="79"/>
  <c r="AH260" i="79"/>
  <c r="AG260" i="79"/>
  <c r="AF260" i="79"/>
  <c r="AE260" i="79"/>
  <c r="AD260" i="79"/>
  <c r="AC260" i="79"/>
  <c r="AL257" i="79"/>
  <c r="AK257" i="79"/>
  <c r="AJ257" i="79"/>
  <c r="AI257" i="79"/>
  <c r="AH257" i="79"/>
  <c r="AG257" i="79"/>
  <c r="AF257" i="79"/>
  <c r="AE257" i="79"/>
  <c r="AD257" i="79"/>
  <c r="AC257" i="79"/>
  <c r="AL254" i="79"/>
  <c r="AK254" i="79"/>
  <c r="AJ254" i="79"/>
  <c r="AI254" i="79"/>
  <c r="AH254" i="79"/>
  <c r="AG254" i="79"/>
  <c r="AF254" i="79"/>
  <c r="AE254" i="79"/>
  <c r="AD254" i="79"/>
  <c r="AC254" i="79"/>
  <c r="AL250" i="79"/>
  <c r="AK250" i="79"/>
  <c r="AJ250" i="79"/>
  <c r="AI250" i="79"/>
  <c r="AH250" i="79"/>
  <c r="AG250" i="79"/>
  <c r="AF250" i="79"/>
  <c r="AE250" i="79"/>
  <c r="AD250" i="79"/>
  <c r="AC250" i="79"/>
  <c r="AL247" i="79"/>
  <c r="AK247" i="79"/>
  <c r="AJ247" i="79"/>
  <c r="AI247" i="79"/>
  <c r="AH247" i="79"/>
  <c r="AG247" i="79"/>
  <c r="AF247" i="79"/>
  <c r="AE247" i="79"/>
  <c r="AD247" i="79"/>
  <c r="AC247" i="79"/>
  <c r="AL244" i="79"/>
  <c r="AK244" i="79"/>
  <c r="AJ244" i="79"/>
  <c r="AI244" i="79"/>
  <c r="AH244" i="79"/>
  <c r="AG244" i="79"/>
  <c r="AF244" i="79"/>
  <c r="AE244" i="79"/>
  <c r="AD244" i="79"/>
  <c r="AC244" i="79"/>
  <c r="AL241" i="79"/>
  <c r="AK241" i="79"/>
  <c r="AJ241" i="79"/>
  <c r="AI241" i="79"/>
  <c r="AH241" i="79"/>
  <c r="AG241" i="79"/>
  <c r="AF241" i="79"/>
  <c r="AE241" i="79"/>
  <c r="AD241" i="79"/>
  <c r="AC241" i="79"/>
  <c r="AL238" i="79"/>
  <c r="AK238" i="79"/>
  <c r="AJ238" i="79"/>
  <c r="AI238" i="79"/>
  <c r="AH238" i="79"/>
  <c r="AG238" i="79"/>
  <c r="AF238" i="79"/>
  <c r="AE238" i="79"/>
  <c r="AD238" i="79"/>
  <c r="AC238" i="79"/>
  <c r="AL234" i="79"/>
  <c r="AK234" i="79"/>
  <c r="AJ234" i="79"/>
  <c r="AI234" i="79"/>
  <c r="AH234" i="79"/>
  <c r="AG234" i="79"/>
  <c r="AF234" i="79"/>
  <c r="AE234" i="79"/>
  <c r="AD234" i="79"/>
  <c r="AC234" i="79"/>
  <c r="AL231" i="79"/>
  <c r="AK231" i="79"/>
  <c r="AJ231" i="79"/>
  <c r="AI231" i="79"/>
  <c r="AH231" i="79"/>
  <c r="AG231" i="79"/>
  <c r="AF231" i="79"/>
  <c r="AE231" i="79"/>
  <c r="AD231" i="79"/>
  <c r="AC231" i="79"/>
  <c r="AL228" i="79"/>
  <c r="AK228" i="79"/>
  <c r="AJ228" i="79"/>
  <c r="AI228" i="79"/>
  <c r="AH228" i="79"/>
  <c r="AG228" i="79"/>
  <c r="AF228" i="79"/>
  <c r="AE228" i="79"/>
  <c r="AD228" i="79"/>
  <c r="AC228" i="79"/>
  <c r="AL225" i="79"/>
  <c r="AK225" i="79"/>
  <c r="AJ225" i="79"/>
  <c r="AI225" i="79"/>
  <c r="AH225" i="79"/>
  <c r="AG225" i="79"/>
  <c r="AF225" i="79"/>
  <c r="AE225" i="79"/>
  <c r="AD225" i="79"/>
  <c r="AC225" i="79"/>
  <c r="AL222" i="79"/>
  <c r="AK222" i="79"/>
  <c r="AJ222" i="79"/>
  <c r="AI222" i="79"/>
  <c r="AH222" i="79"/>
  <c r="AG222" i="79"/>
  <c r="AF222" i="79"/>
  <c r="AE222" i="79"/>
  <c r="AD222" i="79"/>
  <c r="AC222" i="79"/>
  <c r="AL193" i="79"/>
  <c r="AK193" i="79"/>
  <c r="AJ193" i="79"/>
  <c r="AI193" i="79"/>
  <c r="AH193" i="79"/>
  <c r="AG193" i="79"/>
  <c r="AF193" i="79"/>
  <c r="AE193" i="79"/>
  <c r="AD193" i="79"/>
  <c r="AC193" i="79"/>
  <c r="AL190" i="79"/>
  <c r="AK190" i="79"/>
  <c r="AJ190" i="79"/>
  <c r="AI190" i="79"/>
  <c r="AH190" i="79"/>
  <c r="AG190" i="79"/>
  <c r="AF190" i="79"/>
  <c r="AE190" i="79"/>
  <c r="AD190" i="79"/>
  <c r="AC190" i="79"/>
  <c r="AL187" i="79"/>
  <c r="AK187" i="79"/>
  <c r="AJ187" i="79"/>
  <c r="AI187" i="79"/>
  <c r="AH187" i="79"/>
  <c r="AG187" i="79"/>
  <c r="AF187" i="79"/>
  <c r="AE187" i="79"/>
  <c r="AD187" i="79"/>
  <c r="AC187" i="79"/>
  <c r="AL184" i="79"/>
  <c r="AK184" i="79"/>
  <c r="AJ184" i="79"/>
  <c r="AI184" i="79"/>
  <c r="AH184" i="79"/>
  <c r="AG184" i="79"/>
  <c r="AF184" i="79"/>
  <c r="AE184" i="79"/>
  <c r="AD184" i="79"/>
  <c r="AC184" i="79"/>
  <c r="AL181" i="79"/>
  <c r="AK181" i="79"/>
  <c r="AJ181" i="79"/>
  <c r="AI181" i="79"/>
  <c r="AH181" i="79"/>
  <c r="AG181" i="79"/>
  <c r="AF181" i="79"/>
  <c r="AE181" i="79"/>
  <c r="AD181" i="79"/>
  <c r="AC181" i="79"/>
  <c r="AL178" i="79"/>
  <c r="AK178" i="79"/>
  <c r="AJ178" i="79"/>
  <c r="AI178" i="79"/>
  <c r="AH178" i="79"/>
  <c r="AG178" i="79"/>
  <c r="AF178" i="79"/>
  <c r="AE178" i="79"/>
  <c r="AD178" i="79"/>
  <c r="AC178" i="79"/>
  <c r="AL175" i="79"/>
  <c r="AK175" i="79"/>
  <c r="AJ175" i="79"/>
  <c r="AI175" i="79"/>
  <c r="AH175" i="79"/>
  <c r="AG175" i="79"/>
  <c r="AF175" i="79"/>
  <c r="AE175" i="79"/>
  <c r="AD175" i="79"/>
  <c r="AC175" i="79"/>
  <c r="AL172" i="79"/>
  <c r="AK172" i="79"/>
  <c r="AJ172" i="79"/>
  <c r="AI172" i="79"/>
  <c r="AH172" i="79"/>
  <c r="AG172" i="79"/>
  <c r="AF172" i="79"/>
  <c r="AE172" i="79"/>
  <c r="AD172" i="79"/>
  <c r="AC172" i="79"/>
  <c r="AL169" i="79"/>
  <c r="AK169" i="79"/>
  <c r="AJ169" i="79"/>
  <c r="AI169" i="79"/>
  <c r="AH169" i="79"/>
  <c r="AG169" i="79"/>
  <c r="AF169" i="79"/>
  <c r="AE169" i="79"/>
  <c r="AD169" i="79"/>
  <c r="AC169" i="79"/>
  <c r="AL166" i="79"/>
  <c r="AK166" i="79"/>
  <c r="AJ166" i="79"/>
  <c r="AI166" i="79"/>
  <c r="AH166" i="79"/>
  <c r="AG166" i="79"/>
  <c r="AF166" i="79"/>
  <c r="AE166" i="79"/>
  <c r="AD166" i="79"/>
  <c r="AC166" i="79"/>
  <c r="AL163" i="79"/>
  <c r="AK163" i="79"/>
  <c r="AJ163" i="79"/>
  <c r="AI163" i="79"/>
  <c r="AH163" i="79"/>
  <c r="AG163" i="79"/>
  <c r="AF163" i="79"/>
  <c r="AE163" i="79"/>
  <c r="AD163" i="79"/>
  <c r="AC163" i="79"/>
  <c r="AL160" i="79"/>
  <c r="AK160" i="79"/>
  <c r="AJ160" i="79"/>
  <c r="AI160" i="79"/>
  <c r="AH160" i="79"/>
  <c r="AG160" i="79"/>
  <c r="AF160" i="79"/>
  <c r="AE160" i="79"/>
  <c r="AD160" i="79"/>
  <c r="AC160" i="79"/>
  <c r="AL157" i="79"/>
  <c r="AK157" i="79"/>
  <c r="AJ157" i="79"/>
  <c r="AI157" i="79"/>
  <c r="AH157" i="79"/>
  <c r="AG157" i="79"/>
  <c r="AF157" i="79"/>
  <c r="AE157" i="79"/>
  <c r="AD157" i="79"/>
  <c r="AC157" i="79"/>
  <c r="AL154" i="79"/>
  <c r="AK154" i="79"/>
  <c r="AJ154" i="79"/>
  <c r="AI154" i="79"/>
  <c r="AH154" i="79"/>
  <c r="AG154" i="79"/>
  <c r="AF154" i="79"/>
  <c r="AE154" i="79"/>
  <c r="AD154" i="79"/>
  <c r="AC154" i="79"/>
  <c r="AL150" i="79"/>
  <c r="AK150" i="79"/>
  <c r="AJ150" i="79"/>
  <c r="AI150" i="79"/>
  <c r="AH150" i="79"/>
  <c r="AG150" i="79"/>
  <c r="AF150" i="79"/>
  <c r="AE150" i="79"/>
  <c r="AD150" i="79"/>
  <c r="AC150" i="79"/>
  <c r="AL147" i="79"/>
  <c r="AK147" i="79"/>
  <c r="AJ147" i="79"/>
  <c r="AI147" i="79"/>
  <c r="AH147" i="79"/>
  <c r="AG147" i="79"/>
  <c r="AF147" i="79"/>
  <c r="AE147" i="79"/>
  <c r="AD147" i="79"/>
  <c r="AC147" i="79"/>
  <c r="AL144" i="79"/>
  <c r="AK144" i="79"/>
  <c r="AJ144" i="79"/>
  <c r="AI144" i="79"/>
  <c r="AH144" i="79"/>
  <c r="AG144" i="79"/>
  <c r="AF144" i="79"/>
  <c r="AE144" i="79"/>
  <c r="AD144" i="79"/>
  <c r="AC144" i="79"/>
  <c r="AL140" i="79"/>
  <c r="AK140" i="79"/>
  <c r="AJ140" i="79"/>
  <c r="AI140" i="79"/>
  <c r="AH140" i="79"/>
  <c r="AG140" i="79"/>
  <c r="AF140" i="79"/>
  <c r="AE140" i="79"/>
  <c r="AD140" i="79"/>
  <c r="AC140" i="79"/>
  <c r="AL137" i="79"/>
  <c r="AK137" i="79"/>
  <c r="AJ137" i="79"/>
  <c r="AI137" i="79"/>
  <c r="AH137" i="79"/>
  <c r="AG137" i="79"/>
  <c r="AF137" i="79"/>
  <c r="AE137" i="79"/>
  <c r="AD137" i="79"/>
  <c r="AC137" i="79"/>
  <c r="AL134" i="79"/>
  <c r="AK134" i="79"/>
  <c r="AJ134" i="79"/>
  <c r="AI134" i="79"/>
  <c r="AH134" i="79"/>
  <c r="AG134" i="79"/>
  <c r="AF134" i="79"/>
  <c r="AE134" i="79"/>
  <c r="AD134" i="79"/>
  <c r="AC134" i="79"/>
  <c r="AL131" i="79"/>
  <c r="AK131" i="79"/>
  <c r="AJ131" i="79"/>
  <c r="AI131" i="79"/>
  <c r="AH131" i="79"/>
  <c r="AG131" i="79"/>
  <c r="AF131" i="79"/>
  <c r="AE131" i="79"/>
  <c r="AD131" i="79"/>
  <c r="AC131" i="79"/>
  <c r="AL128" i="79"/>
  <c r="AK128" i="79"/>
  <c r="AJ128" i="79"/>
  <c r="AI128" i="79"/>
  <c r="AH128" i="79"/>
  <c r="AG128" i="79"/>
  <c r="AF128" i="79"/>
  <c r="AE128" i="79"/>
  <c r="AD128" i="79"/>
  <c r="AC128" i="79"/>
  <c r="AL125" i="79"/>
  <c r="AK125" i="79"/>
  <c r="AJ125" i="79"/>
  <c r="AI125" i="79"/>
  <c r="AH125" i="79"/>
  <c r="AG125" i="79"/>
  <c r="AF125" i="79"/>
  <c r="AE125" i="79"/>
  <c r="AD125" i="79"/>
  <c r="AC125" i="79"/>
  <c r="AL122" i="79"/>
  <c r="AK122" i="79"/>
  <c r="AJ122" i="79"/>
  <c r="AI122" i="79"/>
  <c r="AH122" i="79"/>
  <c r="AG122" i="79"/>
  <c r="AF122" i="79"/>
  <c r="AE122" i="79"/>
  <c r="AD122" i="79"/>
  <c r="AC122" i="79"/>
  <c r="AL119" i="79"/>
  <c r="AK119" i="79"/>
  <c r="AJ119" i="79"/>
  <c r="AI119" i="79"/>
  <c r="AH119" i="79"/>
  <c r="AG119" i="79"/>
  <c r="AF119" i="79"/>
  <c r="AE119" i="79"/>
  <c r="AD119" i="79"/>
  <c r="AC119" i="79"/>
  <c r="AL115" i="79"/>
  <c r="AK115" i="79"/>
  <c r="AJ115" i="79"/>
  <c r="AI115" i="79"/>
  <c r="AH115" i="79"/>
  <c r="AG115" i="79"/>
  <c r="AF115" i="79"/>
  <c r="AE115" i="79"/>
  <c r="AD115" i="79"/>
  <c r="AC115" i="79"/>
  <c r="AL112" i="79"/>
  <c r="AK112" i="79"/>
  <c r="AJ112" i="79"/>
  <c r="AI112" i="79"/>
  <c r="AH112" i="79"/>
  <c r="AG112" i="79"/>
  <c r="AF112" i="79"/>
  <c r="AE112" i="79"/>
  <c r="AD112" i="79"/>
  <c r="AC112" i="79"/>
  <c r="AL109" i="79"/>
  <c r="AK109" i="79"/>
  <c r="AJ109" i="79"/>
  <c r="AI109" i="79"/>
  <c r="AH109" i="79"/>
  <c r="AG109" i="79"/>
  <c r="AF109" i="79"/>
  <c r="AE109" i="79"/>
  <c r="AD109" i="79"/>
  <c r="AC109" i="79"/>
  <c r="AL106" i="79"/>
  <c r="AK106" i="79"/>
  <c r="AJ106" i="79"/>
  <c r="AI106" i="79"/>
  <c r="AH106" i="79"/>
  <c r="AG106" i="79"/>
  <c r="AF106" i="79"/>
  <c r="AE106" i="79"/>
  <c r="AD106" i="79"/>
  <c r="AC106" i="79"/>
  <c r="AL101" i="79"/>
  <c r="AK101" i="79"/>
  <c r="AJ101" i="79"/>
  <c r="AI101" i="79"/>
  <c r="AH101" i="79"/>
  <c r="AG101" i="79"/>
  <c r="AF101" i="79"/>
  <c r="AE101" i="79"/>
  <c r="AD101" i="79"/>
  <c r="AC101" i="79"/>
  <c r="AL95" i="79"/>
  <c r="AK95" i="79"/>
  <c r="AJ95" i="79"/>
  <c r="AI95" i="79"/>
  <c r="AH95" i="79"/>
  <c r="AG95" i="79"/>
  <c r="AF95" i="79"/>
  <c r="AE95" i="79"/>
  <c r="AD95" i="79"/>
  <c r="AC95" i="79"/>
  <c r="AL81" i="79"/>
  <c r="AK81" i="79"/>
  <c r="AJ81" i="79"/>
  <c r="AI81" i="79"/>
  <c r="AH81" i="79"/>
  <c r="AG81" i="79"/>
  <c r="AF81" i="79"/>
  <c r="AE81" i="79"/>
  <c r="AC81" i="79"/>
  <c r="AL74" i="79"/>
  <c r="AK74" i="79"/>
  <c r="AJ74" i="79"/>
  <c r="AI74" i="79"/>
  <c r="AH74" i="79"/>
  <c r="AG74" i="79"/>
  <c r="AF74" i="79"/>
  <c r="AE74" i="79"/>
  <c r="AD74" i="79"/>
  <c r="AC74" i="79"/>
  <c r="AL71" i="79"/>
  <c r="AK71" i="79"/>
  <c r="AJ71" i="79"/>
  <c r="AI71" i="79"/>
  <c r="AH71" i="79"/>
  <c r="AG71" i="79"/>
  <c r="AF71" i="79"/>
  <c r="AE71" i="79"/>
  <c r="AD71" i="79"/>
  <c r="AC71" i="79"/>
  <c r="AL67" i="79"/>
  <c r="AK67" i="79"/>
  <c r="AJ67" i="79"/>
  <c r="AI67" i="79"/>
  <c r="AH67" i="79"/>
  <c r="AG67" i="79"/>
  <c r="AF67" i="79"/>
  <c r="AE67" i="79"/>
  <c r="AD67" i="79"/>
  <c r="AC67" i="79"/>
  <c r="AL64" i="79"/>
  <c r="AK64" i="79"/>
  <c r="AJ64" i="79"/>
  <c r="AI64" i="79"/>
  <c r="AH64" i="79"/>
  <c r="AG64" i="79"/>
  <c r="AF64" i="79"/>
  <c r="AE64" i="79"/>
  <c r="AD64" i="79"/>
  <c r="AC64" i="79"/>
  <c r="AL61" i="79"/>
  <c r="AK61" i="79"/>
  <c r="AJ61" i="79"/>
  <c r="AI61" i="79"/>
  <c r="AH61" i="79"/>
  <c r="AG61" i="79"/>
  <c r="AF61" i="79"/>
  <c r="AE61" i="79"/>
  <c r="AD61" i="79"/>
  <c r="AC61" i="79"/>
  <c r="AL58" i="79"/>
  <c r="AK58" i="79"/>
  <c r="AJ58" i="79"/>
  <c r="AI58" i="79"/>
  <c r="AH58" i="79"/>
  <c r="AG58" i="79"/>
  <c r="AF58" i="79"/>
  <c r="AE58" i="79"/>
  <c r="AD58" i="79"/>
  <c r="AC58" i="79"/>
  <c r="AL55" i="79"/>
  <c r="AK55" i="79"/>
  <c r="AJ55" i="79"/>
  <c r="AI55" i="79"/>
  <c r="AH55" i="79"/>
  <c r="AG55" i="79"/>
  <c r="AF55" i="79"/>
  <c r="AE55" i="79"/>
  <c r="AD55" i="79"/>
  <c r="AC55" i="79"/>
  <c r="AL51" i="79"/>
  <c r="AK51" i="79"/>
  <c r="AJ51" i="79"/>
  <c r="AI51" i="79"/>
  <c r="AH51" i="79"/>
  <c r="AG51" i="79"/>
  <c r="AF51" i="79"/>
  <c r="AE51" i="79"/>
  <c r="AD51" i="79"/>
  <c r="AC51" i="79"/>
  <c r="AL48" i="79"/>
  <c r="AK48" i="79"/>
  <c r="AJ48" i="79"/>
  <c r="AI48" i="79"/>
  <c r="AH48" i="79"/>
  <c r="AG48" i="79"/>
  <c r="AF48" i="79"/>
  <c r="AE48" i="79"/>
  <c r="AD48" i="79"/>
  <c r="AC48" i="79"/>
  <c r="AL45" i="79"/>
  <c r="AK45" i="79"/>
  <c r="AJ45" i="79"/>
  <c r="AI45" i="79"/>
  <c r="AH45" i="79"/>
  <c r="AG45" i="79"/>
  <c r="AF45" i="79"/>
  <c r="AE45" i="79"/>
  <c r="AD45" i="79"/>
  <c r="AC45" i="79"/>
  <c r="AL42" i="79"/>
  <c r="AK42" i="79"/>
  <c r="AJ42" i="79"/>
  <c r="AI42" i="79"/>
  <c r="AH42" i="79"/>
  <c r="AG42" i="79"/>
  <c r="AF42" i="79"/>
  <c r="AE42" i="79"/>
  <c r="AD42" i="79"/>
  <c r="AC42" i="79"/>
  <c r="AL39" i="79"/>
  <c r="AK39" i="79"/>
  <c r="AJ39" i="79"/>
  <c r="AI39" i="79"/>
  <c r="AH39" i="79"/>
  <c r="AG39" i="79"/>
  <c r="AF39" i="79"/>
  <c r="AE39" i="79"/>
  <c r="AD39" i="79"/>
  <c r="AC39" i="79"/>
  <c r="AL495" i="46"/>
  <c r="AK495" i="46"/>
  <c r="AJ495" i="46"/>
  <c r="AI495" i="46"/>
  <c r="AH495" i="46"/>
  <c r="AG495" i="46"/>
  <c r="AF495" i="46"/>
  <c r="AE495" i="46"/>
  <c r="AD495" i="46"/>
  <c r="AL492" i="46"/>
  <c r="AK492" i="46"/>
  <c r="AJ492" i="46"/>
  <c r="AI492" i="46"/>
  <c r="AH492" i="46"/>
  <c r="AG492" i="46"/>
  <c r="AF492" i="46"/>
  <c r="AE492" i="46"/>
  <c r="AD492" i="46"/>
  <c r="AL489" i="46"/>
  <c r="AK489" i="46"/>
  <c r="AJ489" i="46"/>
  <c r="AI489" i="46"/>
  <c r="AH489" i="46"/>
  <c r="AG489" i="46"/>
  <c r="AF489" i="46"/>
  <c r="AE489" i="46"/>
  <c r="AD489" i="46"/>
  <c r="AL478" i="46"/>
  <c r="AK478" i="46"/>
  <c r="AJ478" i="46"/>
  <c r="AI478" i="46"/>
  <c r="AH478" i="46"/>
  <c r="AG478" i="46"/>
  <c r="AF478" i="46"/>
  <c r="AE478" i="46"/>
  <c r="AD478" i="46"/>
  <c r="AL474" i="46"/>
  <c r="AK474" i="46"/>
  <c r="AJ474" i="46"/>
  <c r="AI474" i="46"/>
  <c r="AH474" i="46"/>
  <c r="AG474" i="46"/>
  <c r="AF474" i="46"/>
  <c r="AE474" i="46"/>
  <c r="AD474" i="46"/>
  <c r="AL471" i="46"/>
  <c r="AK471" i="46"/>
  <c r="AJ471" i="46"/>
  <c r="AI471" i="46"/>
  <c r="AH471" i="46"/>
  <c r="AG471" i="46"/>
  <c r="AF471" i="46"/>
  <c r="AE471" i="46"/>
  <c r="AD471" i="46"/>
  <c r="AL468" i="46"/>
  <c r="AK468" i="46"/>
  <c r="AJ468" i="46"/>
  <c r="AI468" i="46"/>
  <c r="AH468" i="46"/>
  <c r="AG468" i="46"/>
  <c r="AF468" i="46"/>
  <c r="AE468" i="46"/>
  <c r="AD468" i="46"/>
  <c r="AL465" i="46"/>
  <c r="AK465" i="46"/>
  <c r="AJ465" i="46"/>
  <c r="AI465" i="46"/>
  <c r="AH465" i="46"/>
  <c r="AG465" i="46"/>
  <c r="AF465" i="46"/>
  <c r="AE465" i="46"/>
  <c r="AD465" i="46"/>
  <c r="AL462" i="46"/>
  <c r="AK462" i="46"/>
  <c r="AJ462" i="46"/>
  <c r="AI462" i="46"/>
  <c r="AH462" i="46"/>
  <c r="AG462" i="46"/>
  <c r="AF462" i="46"/>
  <c r="AE462" i="46"/>
  <c r="AD462" i="46"/>
  <c r="AL458" i="46"/>
  <c r="AK458" i="46"/>
  <c r="AJ458" i="46"/>
  <c r="AI458" i="46"/>
  <c r="AH458" i="46"/>
  <c r="AG458" i="46"/>
  <c r="AF458" i="46"/>
  <c r="AE458" i="46"/>
  <c r="AD458" i="46"/>
  <c r="AL449" i="46"/>
  <c r="AK449" i="46"/>
  <c r="AJ449" i="46"/>
  <c r="AI449" i="46"/>
  <c r="AH449" i="46"/>
  <c r="AG449" i="46"/>
  <c r="AF449" i="46"/>
  <c r="AE449" i="46"/>
  <c r="AD449" i="46"/>
  <c r="AL446" i="46"/>
  <c r="AK446" i="46"/>
  <c r="AJ446" i="46"/>
  <c r="AI446" i="46"/>
  <c r="AH446" i="46"/>
  <c r="AG446" i="46"/>
  <c r="AF446" i="46"/>
  <c r="AE446" i="46"/>
  <c r="AD446" i="46"/>
  <c r="AL443" i="46"/>
  <c r="AK443" i="46"/>
  <c r="AJ443" i="46"/>
  <c r="AI443" i="46"/>
  <c r="AH443" i="46"/>
  <c r="AG443" i="46"/>
  <c r="AF443" i="46"/>
  <c r="AE443" i="46"/>
  <c r="AD443" i="46"/>
  <c r="AL440" i="46"/>
  <c r="AK440" i="46"/>
  <c r="AJ440" i="46"/>
  <c r="AI440" i="46"/>
  <c r="AH440" i="46"/>
  <c r="AG440" i="46"/>
  <c r="AF440" i="46"/>
  <c r="AE440" i="46"/>
  <c r="AD440" i="46"/>
  <c r="AL437" i="46"/>
  <c r="AK437" i="46"/>
  <c r="AJ437" i="46"/>
  <c r="AI437" i="46"/>
  <c r="AH437" i="46"/>
  <c r="AG437" i="46"/>
  <c r="AF437" i="46"/>
  <c r="AE437" i="46"/>
  <c r="AD437" i="46"/>
  <c r="AL433" i="46"/>
  <c r="AK433" i="46"/>
  <c r="AJ433" i="46"/>
  <c r="AI433" i="46"/>
  <c r="AH433" i="46"/>
  <c r="AG433" i="46"/>
  <c r="AF433" i="46"/>
  <c r="AE433" i="46"/>
  <c r="AD433" i="46"/>
  <c r="AL427" i="46"/>
  <c r="AK427" i="46"/>
  <c r="AJ427" i="46"/>
  <c r="AI427" i="46"/>
  <c r="AH427" i="46"/>
  <c r="AG427" i="46"/>
  <c r="AF427" i="46"/>
  <c r="AE427" i="46"/>
  <c r="AD427" i="46"/>
  <c r="AL424" i="46"/>
  <c r="AK424" i="46"/>
  <c r="AJ424" i="46"/>
  <c r="AI424" i="46"/>
  <c r="AH424" i="46"/>
  <c r="AG424" i="46"/>
  <c r="AF424" i="46"/>
  <c r="AE424" i="46"/>
  <c r="AD424" i="46"/>
  <c r="AL421" i="46"/>
  <c r="AK421" i="46"/>
  <c r="AJ421" i="46"/>
  <c r="AI421" i="46"/>
  <c r="AH421" i="46"/>
  <c r="AG421" i="46"/>
  <c r="AF421" i="46"/>
  <c r="AE421" i="46"/>
  <c r="AD421" i="46"/>
  <c r="AL418" i="46"/>
  <c r="AK418" i="46"/>
  <c r="AJ418" i="46"/>
  <c r="AI418" i="46"/>
  <c r="AH418" i="46"/>
  <c r="AG418" i="46"/>
  <c r="AF418" i="46"/>
  <c r="AE418" i="46"/>
  <c r="AD418" i="46"/>
  <c r="AL415" i="46"/>
  <c r="AK415" i="46"/>
  <c r="AJ415" i="46"/>
  <c r="AI415" i="46"/>
  <c r="AH415" i="46"/>
  <c r="AG415" i="46"/>
  <c r="AF415" i="46"/>
  <c r="AE415" i="46"/>
  <c r="AD415" i="46"/>
  <c r="AL412" i="46"/>
  <c r="AK412" i="46"/>
  <c r="AJ412" i="46"/>
  <c r="AI412" i="46"/>
  <c r="AH412" i="46"/>
  <c r="AG412" i="46"/>
  <c r="AF412" i="46"/>
  <c r="AE412" i="46"/>
  <c r="AD412" i="46"/>
  <c r="AL409" i="46"/>
  <c r="AK409" i="46"/>
  <c r="AJ409" i="46"/>
  <c r="AI409" i="46"/>
  <c r="AH409" i="46"/>
  <c r="AG409" i="46"/>
  <c r="AF409" i="46"/>
  <c r="AE409" i="46"/>
  <c r="AD409" i="46"/>
  <c r="AL366" i="46"/>
  <c r="AK366" i="46"/>
  <c r="AJ366" i="46"/>
  <c r="AI366" i="46"/>
  <c r="AH366" i="46"/>
  <c r="AG366" i="46"/>
  <c r="AF366" i="46"/>
  <c r="AE366" i="46"/>
  <c r="AD366" i="46"/>
  <c r="AC366" i="46"/>
  <c r="AL363" i="46"/>
  <c r="AK363" i="46"/>
  <c r="AJ363" i="46"/>
  <c r="AI363" i="46"/>
  <c r="AH363" i="46"/>
  <c r="AG363" i="46"/>
  <c r="AF363" i="46"/>
  <c r="AE363" i="46"/>
  <c r="AD363" i="46"/>
  <c r="AC363" i="46"/>
  <c r="AL360" i="46"/>
  <c r="AK360" i="46"/>
  <c r="AJ360" i="46"/>
  <c r="AI360" i="46"/>
  <c r="AH360" i="46"/>
  <c r="AG360" i="46"/>
  <c r="AF360" i="46"/>
  <c r="AE360" i="46"/>
  <c r="AD360" i="46"/>
  <c r="AC360" i="46"/>
  <c r="AL349" i="46"/>
  <c r="AK349" i="46"/>
  <c r="AJ349" i="46"/>
  <c r="AI349" i="46"/>
  <c r="AH349" i="46"/>
  <c r="AG349" i="46"/>
  <c r="AF349" i="46"/>
  <c r="AE349" i="46"/>
  <c r="AD349" i="46"/>
  <c r="AC349" i="46"/>
  <c r="AL345" i="46"/>
  <c r="AK345" i="46"/>
  <c r="AJ345" i="46"/>
  <c r="AI345" i="46"/>
  <c r="AH345" i="46"/>
  <c r="AG345" i="46"/>
  <c r="AF345" i="46"/>
  <c r="AE345" i="46"/>
  <c r="AD345" i="46"/>
  <c r="AC345" i="46"/>
  <c r="AL342" i="46"/>
  <c r="AK342" i="46"/>
  <c r="AJ342" i="46"/>
  <c r="AI342" i="46"/>
  <c r="AH342" i="46"/>
  <c r="AG342" i="46"/>
  <c r="AF342" i="46"/>
  <c r="AE342" i="46"/>
  <c r="AD342" i="46"/>
  <c r="AC342" i="46"/>
  <c r="AL339" i="46"/>
  <c r="AK339" i="46"/>
  <c r="AJ339" i="46"/>
  <c r="AI339" i="46"/>
  <c r="AH339" i="46"/>
  <c r="AG339" i="46"/>
  <c r="AF339" i="46"/>
  <c r="AE339" i="46"/>
  <c r="AD339" i="46"/>
  <c r="AC339" i="46"/>
  <c r="AL336" i="46"/>
  <c r="AK336" i="46"/>
  <c r="AJ336" i="46"/>
  <c r="AI336" i="46"/>
  <c r="AH336" i="46"/>
  <c r="AG336" i="46"/>
  <c r="AF336" i="46"/>
  <c r="AE336" i="46"/>
  <c r="AD336" i="46"/>
  <c r="AC336" i="46"/>
  <c r="AL333" i="46"/>
  <c r="AK333" i="46"/>
  <c r="AJ333" i="46"/>
  <c r="AI333" i="46"/>
  <c r="AH333" i="46"/>
  <c r="AG333" i="46"/>
  <c r="AF333" i="46"/>
  <c r="AE333" i="46"/>
  <c r="AD333" i="46"/>
  <c r="AC333" i="46"/>
  <c r="AL329" i="46"/>
  <c r="AK329" i="46"/>
  <c r="AJ329" i="46"/>
  <c r="AI329" i="46"/>
  <c r="AH329" i="46"/>
  <c r="AG329" i="46"/>
  <c r="AF329" i="46"/>
  <c r="AE329" i="46"/>
  <c r="AD329" i="46"/>
  <c r="AC329" i="46"/>
  <c r="AL320" i="46"/>
  <c r="AK320" i="46"/>
  <c r="AJ320" i="46"/>
  <c r="AI320" i="46"/>
  <c r="AH320" i="46"/>
  <c r="AG320" i="46"/>
  <c r="AF320" i="46"/>
  <c r="AE320" i="46"/>
  <c r="AD320" i="46"/>
  <c r="AC320" i="46"/>
  <c r="AL317" i="46"/>
  <c r="AK317" i="46"/>
  <c r="AJ317" i="46"/>
  <c r="AI317" i="46"/>
  <c r="AH317" i="46"/>
  <c r="AG317" i="46"/>
  <c r="AF317" i="46"/>
  <c r="AE317" i="46"/>
  <c r="AD317" i="46"/>
  <c r="AC317" i="46"/>
  <c r="AL314" i="46"/>
  <c r="AK314" i="46"/>
  <c r="AJ314" i="46"/>
  <c r="AI314" i="46"/>
  <c r="AH314" i="46"/>
  <c r="AG314" i="46"/>
  <c r="AF314" i="46"/>
  <c r="AE314" i="46"/>
  <c r="AD314" i="46"/>
  <c r="AC314" i="46"/>
  <c r="AL311" i="46"/>
  <c r="AK311" i="46"/>
  <c r="AJ311" i="46"/>
  <c r="AI311" i="46"/>
  <c r="AH311" i="46"/>
  <c r="AG311" i="46"/>
  <c r="AF311" i="46"/>
  <c r="AE311" i="46"/>
  <c r="AD311" i="46"/>
  <c r="AC311" i="46"/>
  <c r="AL308" i="46"/>
  <c r="AK308" i="46"/>
  <c r="AJ308" i="46"/>
  <c r="AI308" i="46"/>
  <c r="AH308" i="46"/>
  <c r="AG308" i="46"/>
  <c r="AF308" i="46"/>
  <c r="AE308" i="46"/>
  <c r="AD308" i="46"/>
  <c r="AC308" i="46"/>
  <c r="AL304" i="46"/>
  <c r="AK304" i="46"/>
  <c r="AJ304" i="46"/>
  <c r="AI304" i="46"/>
  <c r="AH304" i="46"/>
  <c r="AG304" i="46"/>
  <c r="AF304" i="46"/>
  <c r="AE304" i="46"/>
  <c r="AD304" i="46"/>
  <c r="AC304" i="46"/>
  <c r="AL298" i="46"/>
  <c r="AK298" i="46"/>
  <c r="AJ298" i="46"/>
  <c r="AI298" i="46"/>
  <c r="AH298" i="46"/>
  <c r="AG298" i="46"/>
  <c r="AF298" i="46"/>
  <c r="AE298" i="46"/>
  <c r="AD298" i="46"/>
  <c r="AC298" i="46"/>
  <c r="AL295" i="46"/>
  <c r="AK295" i="46"/>
  <c r="AJ295" i="46"/>
  <c r="AI295" i="46"/>
  <c r="AH295" i="46"/>
  <c r="AG295" i="46"/>
  <c r="AF295" i="46"/>
  <c r="AE295" i="46"/>
  <c r="AD295" i="46"/>
  <c r="AC295" i="46"/>
  <c r="AL292" i="46"/>
  <c r="AK292" i="46"/>
  <c r="AJ292" i="46"/>
  <c r="AI292" i="46"/>
  <c r="AH292" i="46"/>
  <c r="AG292" i="46"/>
  <c r="AF292" i="46"/>
  <c r="AE292" i="46"/>
  <c r="AD292" i="46"/>
  <c r="AC292" i="46"/>
  <c r="AL289" i="46"/>
  <c r="AK289" i="46"/>
  <c r="AJ289" i="46"/>
  <c r="AI289" i="46"/>
  <c r="AH289" i="46"/>
  <c r="AG289" i="46"/>
  <c r="AF289" i="46"/>
  <c r="AE289" i="46"/>
  <c r="AD289" i="46"/>
  <c r="AC289" i="46"/>
  <c r="AL286" i="46"/>
  <c r="AK286" i="46"/>
  <c r="AJ286" i="46"/>
  <c r="AI286" i="46"/>
  <c r="AH286" i="46"/>
  <c r="AG286" i="46"/>
  <c r="AF286" i="46"/>
  <c r="AE286" i="46"/>
  <c r="AD286" i="46"/>
  <c r="AC286" i="46"/>
  <c r="AL283" i="46"/>
  <c r="AK283" i="46"/>
  <c r="AJ283" i="46"/>
  <c r="AI283" i="46"/>
  <c r="AH283" i="46"/>
  <c r="AG283" i="46"/>
  <c r="AF283" i="46"/>
  <c r="AE283" i="46"/>
  <c r="AD283" i="46"/>
  <c r="AC283" i="46"/>
  <c r="AL280" i="46"/>
  <c r="AK280" i="46"/>
  <c r="AJ280" i="46"/>
  <c r="AI280" i="46"/>
  <c r="AH280" i="46"/>
  <c r="AG280" i="46"/>
  <c r="AF280" i="46"/>
  <c r="AE280" i="46"/>
  <c r="AD280" i="46"/>
  <c r="AC280" i="46"/>
  <c r="AL237" i="46"/>
  <c r="AK237" i="46"/>
  <c r="AJ237" i="46"/>
  <c r="AI237" i="46"/>
  <c r="AH237" i="46"/>
  <c r="AG237" i="46"/>
  <c r="AF237" i="46"/>
  <c r="AE237" i="46"/>
  <c r="AD237" i="46"/>
  <c r="AC237" i="46"/>
  <c r="AL234" i="46"/>
  <c r="AK234" i="46"/>
  <c r="AJ234" i="46"/>
  <c r="AI234" i="46"/>
  <c r="AH234" i="46"/>
  <c r="AG234" i="46"/>
  <c r="AF234" i="46"/>
  <c r="AE234" i="46"/>
  <c r="AD234" i="46"/>
  <c r="AC234" i="46"/>
  <c r="AL231" i="46"/>
  <c r="AK231" i="46"/>
  <c r="AJ231" i="46"/>
  <c r="AI231" i="46"/>
  <c r="AH231" i="46"/>
  <c r="AG231" i="46"/>
  <c r="AF231" i="46"/>
  <c r="AE231" i="46"/>
  <c r="AD231" i="46"/>
  <c r="AC231" i="46"/>
  <c r="AL220" i="46"/>
  <c r="AK220" i="46"/>
  <c r="AJ220" i="46"/>
  <c r="AI220" i="46"/>
  <c r="AH220" i="46"/>
  <c r="AG220" i="46"/>
  <c r="AF220" i="46"/>
  <c r="AE220" i="46"/>
  <c r="AD220" i="46"/>
  <c r="AC220" i="46"/>
  <c r="AL216" i="46"/>
  <c r="AK216" i="46"/>
  <c r="AJ216" i="46"/>
  <c r="AI216" i="46"/>
  <c r="AH216" i="46"/>
  <c r="AG216" i="46"/>
  <c r="AF216" i="46"/>
  <c r="AE216" i="46"/>
  <c r="AD216" i="46"/>
  <c r="AC216" i="46"/>
  <c r="AL213" i="46"/>
  <c r="AK213" i="46"/>
  <c r="AJ213" i="46"/>
  <c r="AI213" i="46"/>
  <c r="AH213" i="46"/>
  <c r="AG213" i="46"/>
  <c r="AF213" i="46"/>
  <c r="AE213" i="46"/>
  <c r="AD213" i="46"/>
  <c r="AC213" i="46"/>
  <c r="AL210" i="46"/>
  <c r="AK210" i="46"/>
  <c r="AJ210" i="46"/>
  <c r="AI210" i="46"/>
  <c r="AH210" i="46"/>
  <c r="AG210" i="46"/>
  <c r="AF210" i="46"/>
  <c r="AE210" i="46"/>
  <c r="AD210" i="46"/>
  <c r="AC210" i="46"/>
  <c r="AL207" i="46"/>
  <c r="AK207" i="46"/>
  <c r="AJ207" i="46"/>
  <c r="AI207" i="46"/>
  <c r="AH207" i="46"/>
  <c r="AG207" i="46"/>
  <c r="AF207" i="46"/>
  <c r="AE207" i="46"/>
  <c r="AD207" i="46"/>
  <c r="AC207" i="46"/>
  <c r="AL204" i="46"/>
  <c r="AK204" i="46"/>
  <c r="AJ204" i="46"/>
  <c r="AI204" i="46"/>
  <c r="AH204" i="46"/>
  <c r="AG204" i="46"/>
  <c r="AF204" i="46"/>
  <c r="AE204" i="46"/>
  <c r="AD204" i="46"/>
  <c r="AC204" i="46"/>
  <c r="AL200" i="46"/>
  <c r="AK200" i="46"/>
  <c r="AJ200" i="46"/>
  <c r="AI200" i="46"/>
  <c r="AH200" i="46"/>
  <c r="AG200" i="46"/>
  <c r="AF200" i="46"/>
  <c r="AE200" i="46"/>
  <c r="AD200" i="46"/>
  <c r="AC200" i="46"/>
  <c r="AL191" i="46"/>
  <c r="AK191" i="46"/>
  <c r="AJ191" i="46"/>
  <c r="AI191" i="46"/>
  <c r="AH191" i="46"/>
  <c r="AG191" i="46"/>
  <c r="AF191" i="46"/>
  <c r="AE191" i="46"/>
  <c r="AD191" i="46"/>
  <c r="AC191" i="46"/>
  <c r="AL188" i="46"/>
  <c r="AK188" i="46"/>
  <c r="AJ188" i="46"/>
  <c r="AI188" i="46"/>
  <c r="AH188" i="46"/>
  <c r="AG188" i="46"/>
  <c r="AF188" i="46"/>
  <c r="AE188" i="46"/>
  <c r="AD188" i="46"/>
  <c r="AC188" i="46"/>
  <c r="AL185" i="46"/>
  <c r="AK185" i="46"/>
  <c r="AJ185" i="46"/>
  <c r="AI185" i="46"/>
  <c r="AH185" i="46"/>
  <c r="AG185" i="46"/>
  <c r="AF185" i="46"/>
  <c r="AE185" i="46"/>
  <c r="AD185" i="46"/>
  <c r="AC185" i="46"/>
  <c r="AL182" i="46"/>
  <c r="AK182" i="46"/>
  <c r="AJ182" i="46"/>
  <c r="AI182" i="46"/>
  <c r="AH182" i="46"/>
  <c r="AG182" i="46"/>
  <c r="AF182" i="46"/>
  <c r="AE182" i="46"/>
  <c r="AD182" i="46"/>
  <c r="AC182" i="46"/>
  <c r="AL179" i="46"/>
  <c r="AK179" i="46"/>
  <c r="AJ179" i="46"/>
  <c r="AI179" i="46"/>
  <c r="AH179" i="46"/>
  <c r="AG179" i="46"/>
  <c r="AF179" i="46"/>
  <c r="AE179" i="46"/>
  <c r="AD179" i="46"/>
  <c r="AC179" i="46"/>
  <c r="AL175" i="46"/>
  <c r="AK175" i="46"/>
  <c r="AJ175" i="46"/>
  <c r="AI175" i="46"/>
  <c r="AH175" i="46"/>
  <c r="AG175" i="46"/>
  <c r="AF175" i="46"/>
  <c r="AE175" i="46"/>
  <c r="AD175" i="46"/>
  <c r="AC175" i="46"/>
  <c r="AL169" i="46"/>
  <c r="AK169" i="46"/>
  <c r="AJ169" i="46"/>
  <c r="AI169" i="46"/>
  <c r="AH169" i="46"/>
  <c r="AG169" i="46"/>
  <c r="AF169" i="46"/>
  <c r="AE169" i="46"/>
  <c r="AD169" i="46"/>
  <c r="AC169" i="46"/>
  <c r="AL166" i="46"/>
  <c r="AK166" i="46"/>
  <c r="AJ166" i="46"/>
  <c r="AI166" i="46"/>
  <c r="AH166" i="46"/>
  <c r="AG166" i="46"/>
  <c r="AF166" i="46"/>
  <c r="AE166" i="46"/>
  <c r="AD166" i="46"/>
  <c r="AC166" i="46"/>
  <c r="AL163" i="46"/>
  <c r="AK163" i="46"/>
  <c r="AJ163" i="46"/>
  <c r="AI163" i="46"/>
  <c r="AH163" i="46"/>
  <c r="AG163" i="46"/>
  <c r="AF163" i="46"/>
  <c r="AE163" i="46"/>
  <c r="AD163" i="46"/>
  <c r="AC163" i="46"/>
  <c r="AL160" i="46"/>
  <c r="AK160" i="46"/>
  <c r="AJ160" i="46"/>
  <c r="AI160" i="46"/>
  <c r="AH160" i="46"/>
  <c r="AG160" i="46"/>
  <c r="AF160" i="46"/>
  <c r="AE160" i="46"/>
  <c r="AD160" i="46"/>
  <c r="AC160" i="46"/>
  <c r="AL157" i="46"/>
  <c r="AK157" i="46"/>
  <c r="AJ157" i="46"/>
  <c r="AI157" i="46"/>
  <c r="AH157" i="46"/>
  <c r="AG157" i="46"/>
  <c r="AF157" i="46"/>
  <c r="AE157" i="46"/>
  <c r="AD157" i="46"/>
  <c r="AC157" i="46"/>
  <c r="AL154" i="46"/>
  <c r="AK154" i="46"/>
  <c r="AJ154" i="46"/>
  <c r="AI154" i="46"/>
  <c r="AH154" i="46"/>
  <c r="AG154" i="46"/>
  <c r="AF154" i="46"/>
  <c r="AE154" i="46"/>
  <c r="AD154" i="46"/>
  <c r="AC154" i="46"/>
  <c r="AL151" i="46"/>
  <c r="AK151" i="46"/>
  <c r="AJ151" i="46"/>
  <c r="AI151" i="46"/>
  <c r="AH151" i="46"/>
  <c r="AG151" i="46"/>
  <c r="AF151" i="46"/>
  <c r="AE151" i="46"/>
  <c r="AD151" i="46"/>
  <c r="AC151" i="46"/>
  <c r="AK109" i="46"/>
  <c r="AJ109" i="46"/>
  <c r="AI109" i="46"/>
  <c r="AH109" i="46"/>
  <c r="AG109" i="46"/>
  <c r="AF109" i="46"/>
  <c r="AE109" i="46"/>
  <c r="AD109" i="46"/>
  <c r="AC109" i="46"/>
  <c r="AL106" i="46"/>
  <c r="AK106" i="46"/>
  <c r="AJ106" i="46"/>
  <c r="AI106" i="46"/>
  <c r="AH106" i="46"/>
  <c r="AG106" i="46"/>
  <c r="AF106" i="46"/>
  <c r="AE106" i="46"/>
  <c r="AD106" i="46"/>
  <c r="AC106" i="46"/>
  <c r="AL103" i="46"/>
  <c r="AK103" i="46"/>
  <c r="AJ103" i="46"/>
  <c r="AI103" i="46"/>
  <c r="AH103" i="46"/>
  <c r="AG103" i="46"/>
  <c r="AF103" i="46"/>
  <c r="AE103" i="46"/>
  <c r="AD103" i="46"/>
  <c r="AC103" i="46"/>
  <c r="AL92" i="46"/>
  <c r="AK92" i="46"/>
  <c r="AJ92" i="46"/>
  <c r="AI92" i="46"/>
  <c r="AH92" i="46"/>
  <c r="AG92" i="46"/>
  <c r="AF92" i="46"/>
  <c r="AE92" i="46"/>
  <c r="AD92" i="46"/>
  <c r="AC92" i="46"/>
  <c r="AL88" i="46"/>
  <c r="AK88" i="46"/>
  <c r="AJ88" i="46"/>
  <c r="AI88" i="46"/>
  <c r="AH88" i="46"/>
  <c r="AG88" i="46"/>
  <c r="AF88" i="46"/>
  <c r="AE88" i="46"/>
  <c r="AD88" i="46"/>
  <c r="AC88" i="46"/>
  <c r="AL85" i="46"/>
  <c r="AK85" i="46"/>
  <c r="AJ85" i="46"/>
  <c r="AI85" i="46"/>
  <c r="AH85" i="46"/>
  <c r="AG85" i="46"/>
  <c r="AF85" i="46"/>
  <c r="AE85" i="46"/>
  <c r="AD85" i="46"/>
  <c r="AC85" i="46"/>
  <c r="AL82" i="46"/>
  <c r="AK82" i="46"/>
  <c r="AJ82" i="46"/>
  <c r="AI82" i="46"/>
  <c r="AH82" i="46"/>
  <c r="AG82" i="46"/>
  <c r="AF82" i="46"/>
  <c r="AE82" i="46"/>
  <c r="AD82" i="46"/>
  <c r="AC82" i="46"/>
  <c r="AL79" i="46"/>
  <c r="AK79" i="46"/>
  <c r="AJ79" i="46"/>
  <c r="AI79" i="46"/>
  <c r="AH79" i="46"/>
  <c r="AG79" i="46"/>
  <c r="AF79" i="46"/>
  <c r="AE79" i="46"/>
  <c r="AD79" i="46"/>
  <c r="AC79" i="46"/>
  <c r="AL76" i="46"/>
  <c r="AK76" i="46"/>
  <c r="AJ76" i="46"/>
  <c r="AI76" i="46"/>
  <c r="AH76" i="46"/>
  <c r="AG76" i="46"/>
  <c r="AF76" i="46"/>
  <c r="AE76" i="46"/>
  <c r="AD76" i="46"/>
  <c r="AC76" i="46"/>
  <c r="AL72" i="46"/>
  <c r="AK72" i="46"/>
  <c r="AJ72" i="46"/>
  <c r="AI72" i="46"/>
  <c r="AH72" i="46"/>
  <c r="AG72" i="46"/>
  <c r="AF72" i="46"/>
  <c r="AE72" i="46"/>
  <c r="AD72" i="46"/>
  <c r="AC72" i="46"/>
  <c r="AL66" i="46"/>
  <c r="AK66" i="46"/>
  <c r="AJ66" i="46"/>
  <c r="AI66" i="46"/>
  <c r="AH66" i="46"/>
  <c r="AG66" i="46"/>
  <c r="AF66" i="46"/>
  <c r="AE66" i="46"/>
  <c r="AD66" i="46"/>
  <c r="AC66" i="46"/>
  <c r="AL63" i="46"/>
  <c r="AK63" i="46"/>
  <c r="AJ63" i="46"/>
  <c r="AI63" i="46"/>
  <c r="AH63" i="46"/>
  <c r="AG63" i="46"/>
  <c r="AF63" i="46"/>
  <c r="AE63" i="46"/>
  <c r="AD63" i="46"/>
  <c r="AL60" i="46"/>
  <c r="AK60" i="46"/>
  <c r="AJ60" i="46"/>
  <c r="AI60" i="46"/>
  <c r="AH60" i="46"/>
  <c r="AG60" i="46"/>
  <c r="AF60" i="46"/>
  <c r="AE60" i="46"/>
  <c r="AD60" i="46"/>
  <c r="AC60" i="46"/>
  <c r="AL57" i="46"/>
  <c r="AK57" i="46"/>
  <c r="AJ57" i="46"/>
  <c r="AI57" i="46"/>
  <c r="AH57" i="46"/>
  <c r="AG57" i="46"/>
  <c r="AF57" i="46"/>
  <c r="AE57" i="46"/>
  <c r="AD57" i="46"/>
  <c r="AC57" i="46"/>
  <c r="AL54" i="46"/>
  <c r="AK54" i="46"/>
  <c r="AJ54" i="46"/>
  <c r="AI54" i="46"/>
  <c r="AH54" i="46"/>
  <c r="AG54" i="46"/>
  <c r="AF54" i="46"/>
  <c r="AE54" i="46"/>
  <c r="AD54" i="46"/>
  <c r="AC54" i="46"/>
  <c r="AL51" i="46"/>
  <c r="AK51" i="46"/>
  <c r="AJ51" i="46"/>
  <c r="AI51" i="46"/>
  <c r="AH51" i="46"/>
  <c r="AG51" i="46"/>
  <c r="AF51" i="46"/>
  <c r="AE51" i="46"/>
  <c r="AD51" i="46"/>
  <c r="AC51" i="46"/>
  <c r="AL47" i="46"/>
  <c r="AK47" i="46"/>
  <c r="AJ47" i="46"/>
  <c r="AI47" i="46"/>
  <c r="AH47" i="46"/>
  <c r="AG47" i="46"/>
  <c r="AF47" i="46"/>
  <c r="AE47" i="46"/>
  <c r="AD47" i="46"/>
  <c r="AC47" i="46"/>
  <c r="AL41" i="46"/>
  <c r="AK41" i="46"/>
  <c r="AJ41" i="46"/>
  <c r="AI41" i="46"/>
  <c r="AH41" i="46"/>
  <c r="AG41" i="46"/>
  <c r="AF41" i="46"/>
  <c r="AE41" i="46"/>
  <c r="AD41" i="46"/>
  <c r="AC41" i="46"/>
  <c r="AL38" i="46"/>
  <c r="AK38" i="46"/>
  <c r="AJ38" i="46"/>
  <c r="AI38" i="46"/>
  <c r="AH38" i="46"/>
  <c r="AG38" i="46"/>
  <c r="AF38" i="46"/>
  <c r="AE38" i="46"/>
  <c r="AD38" i="46"/>
  <c r="AC38" i="46"/>
  <c r="AL35" i="46"/>
  <c r="AK35" i="46"/>
  <c r="AJ35" i="46"/>
  <c r="AI35" i="46"/>
  <c r="AH35" i="46"/>
  <c r="AG35" i="46"/>
  <c r="AF35" i="46"/>
  <c r="AE35" i="46"/>
  <c r="AD35" i="46"/>
  <c r="AC35" i="46"/>
  <c r="AL32" i="46"/>
  <c r="AK32" i="46"/>
  <c r="AJ32" i="46"/>
  <c r="AI32" i="46"/>
  <c r="AH32" i="46"/>
  <c r="AG32" i="46"/>
  <c r="AF32" i="46"/>
  <c r="AE32" i="46"/>
  <c r="AD32" i="46"/>
  <c r="AC32" i="46"/>
  <c r="AL29" i="46"/>
  <c r="AK29" i="46"/>
  <c r="AJ29" i="46"/>
  <c r="AI29" i="46"/>
  <c r="AH29" i="46"/>
  <c r="AG29" i="46"/>
  <c r="AF29" i="46"/>
  <c r="AE29" i="46"/>
  <c r="AD29" i="46"/>
  <c r="AC29" i="46"/>
  <c r="AL26" i="46"/>
  <c r="AK26" i="46"/>
  <c r="AJ26" i="46"/>
  <c r="AI26" i="46"/>
  <c r="AH26" i="46"/>
  <c r="AG26" i="46"/>
  <c r="AF26" i="46"/>
  <c r="AE26" i="46"/>
  <c r="AD26" i="46"/>
  <c r="AC26" i="46"/>
  <c r="Y760" i="79" l="1"/>
  <c r="Y944" i="79"/>
  <c r="Y268" i="46"/>
  <c r="Y265" i="46"/>
  <c r="Y526" i="46"/>
  <c r="Y395" i="46"/>
  <c r="Y135" i="46"/>
  <c r="E3" i="80"/>
  <c r="E2" i="80"/>
  <c r="P52" i="43" l="1"/>
  <c r="O52" i="43"/>
  <c r="N52" i="43"/>
  <c r="M52" i="43"/>
  <c r="L52" i="43"/>
  <c r="K52" i="43"/>
  <c r="J52" i="43"/>
  <c r="I52" i="43"/>
  <c r="H52" i="43"/>
  <c r="G52" i="43"/>
  <c r="F52" i="43"/>
  <c r="E52" i="43"/>
  <c r="D52" i="43"/>
  <c r="AC23" i="46" l="1"/>
  <c r="AD23" i="46"/>
  <c r="AE23" i="46"/>
  <c r="AF23" i="46"/>
  <c r="AG23" i="46"/>
  <c r="AH23" i="46"/>
  <c r="AI23" i="46"/>
  <c r="AJ23" i="46"/>
  <c r="AK23" i="46"/>
  <c r="AL23" i="46"/>
  <c r="E22" i="45"/>
  <c r="E36" i="45"/>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P123" i="45"/>
  <c r="O123" i="45"/>
  <c r="N123" i="45"/>
  <c r="N43" i="44"/>
  <c r="M14" i="44"/>
  <c r="M18" i="44" s="1"/>
  <c r="L29" i="44"/>
  <c r="L33" i="44" s="1"/>
  <c r="K29" i="44"/>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0" i="44"/>
  <c r="G53" i="44"/>
  <c r="G50" i="44"/>
  <c r="G46" i="44"/>
  <c r="H50" i="44"/>
  <c r="E53" i="44"/>
  <c r="E50" i="44"/>
  <c r="E46" i="44"/>
  <c r="F53" i="44"/>
  <c r="F50" i="44"/>
  <c r="F46" i="44"/>
  <c r="I53" i="44"/>
  <c r="I46" i="44"/>
  <c r="H53" i="44"/>
  <c r="H46" i="44"/>
  <c r="J53" i="44"/>
  <c r="J46"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A760" i="79"/>
  <c r="AA744" i="79"/>
  <c r="AA761" i="79"/>
  <c r="AA578" i="79"/>
  <c r="AA577"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I60" i="47" s="1"/>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I129" i="45"/>
  <c r="K124" i="45"/>
  <c r="AG130" i="46" s="1"/>
  <c r="AG131" i="46"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L124" i="45"/>
  <c r="D128" i="45"/>
  <c r="Y198" i="79"/>
  <c r="AI130" i="46"/>
  <c r="AI131" i="46" s="1"/>
  <c r="AJ130" i="46"/>
  <c r="AJ131" i="46" s="1"/>
  <c r="AJ387" i="46"/>
  <c r="AJ389" i="46" s="1"/>
  <c r="AI258" i="46"/>
  <c r="AI260" i="46" s="1"/>
  <c r="AJ258" i="46"/>
  <c r="AJ260" i="46" s="1"/>
  <c r="Y128" i="46"/>
  <c r="AL387" i="46"/>
  <c r="AL389" i="46" s="1"/>
  <c r="AL258" i="46"/>
  <c r="AK258" i="46"/>
  <c r="AK516" i="46"/>
  <c r="AK520" i="46" s="1"/>
  <c r="AL516" i="46"/>
  <c r="AL520" i="46" s="1"/>
  <c r="AL130" i="46"/>
  <c r="AL131" i="46" s="1"/>
  <c r="AK130" i="46"/>
  <c r="AK131" i="46"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AC514" i="46"/>
  <c r="AB928" i="79"/>
  <c r="AA1111" i="79"/>
  <c r="AD196" i="79"/>
  <c r="Y196" i="79"/>
  <c r="AE745" i="79"/>
  <c r="AA514" i="46"/>
  <c r="AE514" i="46"/>
  <c r="AC379" i="79"/>
  <c r="AB745" i="79"/>
  <c r="AC1111" i="79"/>
  <c r="AE379" i="79"/>
  <c r="Z928" i="79"/>
  <c r="AD514" i="46"/>
  <c r="AD1111" i="79"/>
  <c r="AE928" i="79"/>
  <c r="AB379" i="79"/>
  <c r="AB1111" i="79"/>
  <c r="AA745" i="79"/>
  <c r="AD562" i="79"/>
  <c r="Y745" i="79"/>
  <c r="AE562" i="79"/>
  <c r="Z745" i="79"/>
  <c r="Z514" i="46"/>
  <c r="AC928" i="79"/>
  <c r="Y379" i="79"/>
  <c r="Z379" i="79"/>
  <c r="AA196" i="79"/>
  <c r="AD928" i="79"/>
  <c r="AC196" i="79"/>
  <c r="Y928" i="79"/>
  <c r="AE196" i="79"/>
  <c r="AD745" i="79"/>
  <c r="AA379" i="79"/>
  <c r="AA928" i="79"/>
  <c r="AB196" i="79"/>
  <c r="AC745"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Y522" i="46"/>
  <c r="AD522" i="46"/>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AL564" i="79"/>
  <c r="AL568" i="79" s="1"/>
  <c r="AE564" i="79"/>
  <c r="AE567" i="79" s="1"/>
  <c r="AG564" i="79"/>
  <c r="AG567" i="79" s="1"/>
  <c r="AG381" i="79"/>
  <c r="AG389" i="79"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AG198" i="79"/>
  <c r="AG202" i="79" s="1"/>
  <c r="AE201" i="79"/>
  <c r="AF564" i="79"/>
  <c r="AF568" i="79" s="1"/>
  <c r="Y381" i="79"/>
  <c r="Y389" i="79" s="1"/>
  <c r="AF198" i="79"/>
  <c r="AF201" i="79" s="1"/>
  <c r="AH381" i="79"/>
  <c r="AH389" i="79" s="1"/>
  <c r="AH519" i="46"/>
  <c r="AG262" i="46"/>
  <c r="AI518" i="46"/>
  <c r="AH517" i="46"/>
  <c r="AG260" i="46"/>
  <c r="AG261" i="46" s="1"/>
  <c r="AI519" i="46"/>
  <c r="AI522" i="46"/>
  <c r="AH522" i="46"/>
  <c r="Y1118" i="79"/>
  <c r="AG389" i="46"/>
  <c r="AG390" i="46"/>
  <c r="AG388" i="46"/>
  <c r="Y1115" i="79"/>
  <c r="AI198" i="79"/>
  <c r="AI199" i="79" s="1"/>
  <c r="AJ198" i="79"/>
  <c r="AJ203" i="79" s="1"/>
  <c r="AK198" i="79"/>
  <c r="AK201" i="79" s="1"/>
  <c r="AL198" i="79"/>
  <c r="AL203" i="79" s="1"/>
  <c r="AH198" i="79"/>
  <c r="AH205" i="79" s="1"/>
  <c r="AA383" i="79"/>
  <c r="AA386" i="79"/>
  <c r="AA387" i="79"/>
  <c r="AA385" i="79"/>
  <c r="AA384" i="79"/>
  <c r="AF132" i="46"/>
  <c r="AJ522" i="46"/>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Y1125" i="79"/>
  <c r="AF517" i="46"/>
  <c r="AK387" i="46"/>
  <c r="AK389" i="46" s="1"/>
  <c r="AH262" i="46"/>
  <c r="AH387" i="46"/>
  <c r="AH392" i="46" s="1"/>
  <c r="AG132" i="46"/>
  <c r="AA389" i="79"/>
  <c r="AF522" i="46"/>
  <c r="AF519" i="46"/>
  <c r="AI381" i="79"/>
  <c r="AI383" i="79" s="1"/>
  <c r="AG522" i="46"/>
  <c r="Y757" i="79"/>
  <c r="AJ390" i="46"/>
  <c r="AI390" i="46"/>
  <c r="Y202" i="79"/>
  <c r="Y200" i="79"/>
  <c r="Y201" i="79"/>
  <c r="AJ388" i="46"/>
  <c r="Y205" i="79"/>
  <c r="AI132" i="46"/>
  <c r="AJ132" i="46"/>
  <c r="AI388" i="46"/>
  <c r="AI259" i="46"/>
  <c r="AI261" i="46" s="1"/>
  <c r="AI262" i="46"/>
  <c r="AJ262" i="46"/>
  <c r="AJ259" i="46"/>
  <c r="AJ261" i="46"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AK132" i="46"/>
  <c r="AK262" i="46"/>
  <c r="AL262" i="46"/>
  <c r="AL522" i="46"/>
  <c r="AK517" i="46"/>
  <c r="AL390" i="46"/>
  <c r="AL388" i="46"/>
  <c r="AK522" i="46"/>
  <c r="AK260" i="46"/>
  <c r="AK259" i="46"/>
  <c r="AL517" i="46"/>
  <c r="AL260" i="46"/>
  <c r="AL259" i="46"/>
  <c r="AK566" i="79"/>
  <c r="AK567" i="79"/>
  <c r="AK571" i="79"/>
  <c r="AK565" i="79"/>
  <c r="Y260" i="46"/>
  <c r="AC262" i="46"/>
  <c r="AC390" i="46"/>
  <c r="AD390" i="46"/>
  <c r="Z517" i="46"/>
  <c r="Z522" i="46"/>
  <c r="AD517" i="46"/>
  <c r="AB522" i="46"/>
  <c r="AB517" i="46"/>
  <c r="AA517" i="46"/>
  <c r="AE522" i="46"/>
  <c r="AE517" i="46"/>
  <c r="AC522" i="46"/>
  <c r="AC517" i="46"/>
  <c r="AB259" i="46"/>
  <c r="AB261" i="46" s="1"/>
  <c r="AE260" i="46"/>
  <c r="AE261" i="46" s="1"/>
  <c r="AB390" i="46"/>
  <c r="AE262" i="46"/>
  <c r="AD262" i="46"/>
  <c r="AB388" i="46"/>
  <c r="AD259" i="46"/>
  <c r="AD261" i="46" s="1"/>
  <c r="AD392" i="46"/>
  <c r="AA390" i="46"/>
  <c r="AC388" i="46"/>
  <c r="AC260" i="46"/>
  <c r="AC261" i="46" s="1"/>
  <c r="AC392" i="46"/>
  <c r="AA392" i="46"/>
  <c r="AB392" i="46"/>
  <c r="AB262" i="46"/>
  <c r="AA260" i="46"/>
  <c r="AA261" i="46" s="1"/>
  <c r="AA262" i="46"/>
  <c r="Y262" i="46"/>
  <c r="AF392" i="46"/>
  <c r="AG392" i="46"/>
  <c r="AJ392" i="46"/>
  <c r="AI392" i="46"/>
  <c r="AL392" i="46"/>
  <c r="AD132" i="46"/>
  <c r="AA132" i="46"/>
  <c r="AB132" i="46"/>
  <c r="AC132" i="46"/>
  <c r="AE132" i="46"/>
  <c r="AE205" i="79"/>
  <c r="AE392" i="46"/>
  <c r="AE390" i="46"/>
  <c r="AE388" i="46"/>
  <c r="Y132" i="46"/>
  <c r="Y131" i="46"/>
  <c r="Y392" i="46"/>
  <c r="Y390" i="46"/>
  <c r="Y199" i="79"/>
  <c r="Y203" i="79"/>
  <c r="Z262" i="46"/>
  <c r="Z260" i="46"/>
  <c r="Z259" i="46"/>
  <c r="Z392" i="46"/>
  <c r="Z390" i="46"/>
  <c r="Z388" i="46"/>
  <c r="AC131" i="46"/>
  <c r="AA131" i="46"/>
  <c r="AB131" i="46"/>
  <c r="Z131" i="46"/>
  <c r="Z132" i="46"/>
  <c r="AK569" i="79" l="1"/>
  <c r="AK568" i="79"/>
  <c r="AK570" i="79"/>
  <c r="Y756" i="79"/>
  <c r="D75" i="43" s="1"/>
  <c r="T18" i="47"/>
  <c r="P20" i="47"/>
  <c r="Q15" i="47"/>
  <c r="S23" i="47"/>
  <c r="U17" i="47"/>
  <c r="R26" i="47"/>
  <c r="AB570" i="79"/>
  <c r="AB569" i="79"/>
  <c r="AB201" i="79"/>
  <c r="AB202" i="79"/>
  <c r="AA199" i="79"/>
  <c r="AA202" i="79"/>
  <c r="AA203" i="79"/>
  <c r="AD569" i="79"/>
  <c r="AD573" i="79"/>
  <c r="Z202" i="79"/>
  <c r="Z203" i="79"/>
  <c r="AJ570" i="79"/>
  <c r="AJ573" i="79"/>
  <c r="AM522" i="46"/>
  <c r="F104" i="43" s="1"/>
  <c r="Y567" i="79"/>
  <c r="Y570" i="79"/>
  <c r="Y571" i="79"/>
  <c r="Z568" i="79"/>
  <c r="Z570" i="79"/>
  <c r="Y521" i="46"/>
  <c r="V21" i="47"/>
  <c r="AM259" i="46"/>
  <c r="Z1125" i="79"/>
  <c r="E82" i="43" s="1"/>
  <c r="AM131" i="46"/>
  <c r="C93" i="43" s="1"/>
  <c r="AM262" i="46"/>
  <c r="D104" i="43" s="1"/>
  <c r="AM518" i="46"/>
  <c r="D76" i="43"/>
  <c r="AM132" i="46"/>
  <c r="C104" i="43" s="1"/>
  <c r="AM520" i="46"/>
  <c r="AM260" i="46"/>
  <c r="AM519" i="46"/>
  <c r="AM517" i="46"/>
  <c r="AD568" i="79"/>
  <c r="AH569" i="79"/>
  <c r="AL569" i="79"/>
  <c r="AD565" i="79"/>
  <c r="AI569" i="79"/>
  <c r="R18" i="47"/>
  <c r="R17" i="47"/>
  <c r="R20" i="47"/>
  <c r="R21" i="47"/>
  <c r="R16" i="47"/>
  <c r="AE389" i="79"/>
  <c r="R22" i="47"/>
  <c r="AB200" i="79"/>
  <c r="AD383" i="79"/>
  <c r="AC202" i="79"/>
  <c r="AG570" i="79"/>
  <c r="AA566" i="79"/>
  <c r="AG569" i="79"/>
  <c r="AH565" i="79"/>
  <c r="AA568" i="79"/>
  <c r="AL566" i="79"/>
  <c r="AC205" i="79"/>
  <c r="Z386" i="79"/>
  <c r="AC200" i="79"/>
  <c r="AD382" i="79"/>
  <c r="AB203" i="79"/>
  <c r="AD384" i="79"/>
  <c r="AL573" i="79"/>
  <c r="AL565" i="79"/>
  <c r="AB205" i="79"/>
  <c r="AD389" i="79"/>
  <c r="Z383" i="79"/>
  <c r="AL567" i="79"/>
  <c r="Z387" i="79"/>
  <c r="AB199" i="79"/>
  <c r="AB385" i="79"/>
  <c r="AK203" i="79"/>
  <c r="AA200" i="79"/>
  <c r="AA205" i="79"/>
  <c r="AE385" i="79"/>
  <c r="AB387" i="79"/>
  <c r="AB386" i="79"/>
  <c r="AB389" i="79"/>
  <c r="AI567" i="79"/>
  <c r="AI570" i="79"/>
  <c r="AK202" i="79"/>
  <c r="AI566" i="79"/>
  <c r="R19" i="47"/>
  <c r="R24" i="47"/>
  <c r="R25" i="47"/>
  <c r="R23" i="47"/>
  <c r="R15" i="47"/>
  <c r="AG573" i="79"/>
  <c r="AB383" i="79"/>
  <c r="AA565" i="79"/>
  <c r="AG571" i="79"/>
  <c r="AA201" i="79"/>
  <c r="AI565" i="79"/>
  <c r="AH566" i="79"/>
  <c r="AB382" i="79"/>
  <c r="AA567" i="79"/>
  <c r="AG566" i="79"/>
  <c r="AH573" i="79"/>
  <c r="AA573" i="79"/>
  <c r="AA570" i="79"/>
  <c r="AG565" i="79"/>
  <c r="AA569" i="79"/>
  <c r="AG568" i="79"/>
  <c r="AD386" i="79"/>
  <c r="AG200" i="79"/>
  <c r="AK390" i="46"/>
  <c r="AB567" i="79"/>
  <c r="AJ382" i="79"/>
  <c r="AL201" i="79"/>
  <c r="AK389" i="79"/>
  <c r="AG383" i="79"/>
  <c r="AL202" i="79"/>
  <c r="AK383" i="79"/>
  <c r="AL386" i="79"/>
  <c r="AG384" i="79"/>
  <c r="AE566" i="79"/>
  <c r="AK382" i="79"/>
  <c r="Y935" i="79"/>
  <c r="AL384" i="79"/>
  <c r="AB571" i="79"/>
  <c r="AH386" i="79"/>
  <c r="AI382" i="79"/>
  <c r="AH387" i="79"/>
  <c r="AG205" i="79"/>
  <c r="AD200" i="79"/>
  <c r="AH382" i="79"/>
  <c r="Y384" i="79"/>
  <c r="AG387" i="79"/>
  <c r="Y386" i="79"/>
  <c r="AK387" i="79"/>
  <c r="AL389" i="79"/>
  <c r="AJ387" i="79"/>
  <c r="AF573" i="79"/>
  <c r="AG386" i="79"/>
  <c r="AL385" i="79"/>
  <c r="AJ383" i="79"/>
  <c r="AB573" i="79"/>
  <c r="AG199" i="79"/>
  <c r="AC568" i="79"/>
  <c r="AF386" i="79"/>
  <c r="Y941" i="79"/>
  <c r="Q19" i="47"/>
  <c r="AC566" i="79"/>
  <c r="Q24" i="47"/>
  <c r="AD205" i="79"/>
  <c r="AD203" i="79"/>
  <c r="AG203" i="79"/>
  <c r="Y937" i="79"/>
  <c r="AI521" i="46"/>
  <c r="AG201" i="79"/>
  <c r="AH521" i="46"/>
  <c r="Q26" i="47"/>
  <c r="AK205" i="79"/>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Z200" i="79"/>
  <c r="AB566" i="79"/>
  <c r="AJ565" i="79"/>
  <c r="AF565" i="79"/>
  <c r="Y931" i="79"/>
  <c r="AJ385" i="79"/>
  <c r="Y566" i="79"/>
  <c r="AB565" i="79"/>
  <c r="AJ569" i="79"/>
  <c r="AF567" i="79"/>
  <c r="AD570" i="79"/>
  <c r="Y938" i="79"/>
  <c r="AC383" i="79"/>
  <c r="AE565" i="79"/>
  <c r="AF202" i="79"/>
  <c r="Q31" i="47"/>
  <c r="AE573" i="79"/>
  <c r="Q17" i="47"/>
  <c r="AK200" i="79"/>
  <c r="AL571" i="79"/>
  <c r="Z389" i="79"/>
  <c r="Z385" i="79"/>
  <c r="AC565" i="79"/>
  <c r="AC199" i="79"/>
  <c r="AC387" i="79"/>
  <c r="AF382" i="79"/>
  <c r="AE570" i="79"/>
  <c r="AD566" i="79"/>
  <c r="AC389" i="79"/>
  <c r="AI571" i="79"/>
  <c r="AI568" i="79"/>
  <c r="AC386" i="79"/>
  <c r="Z205" i="79"/>
  <c r="Q21" i="47"/>
  <c r="AL570" i="79"/>
  <c r="AC573" i="79"/>
  <c r="Y565" i="79"/>
  <c r="Z382" i="79"/>
  <c r="AC203" i="79"/>
  <c r="AC382" i="79"/>
  <c r="AF385" i="79"/>
  <c r="AD567" i="79"/>
  <c r="Y939" i="79"/>
  <c r="AK199" i="79"/>
  <c r="AF389" i="79"/>
  <c r="AG521" i="46"/>
  <c r="AF261" i="46"/>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AK388" i="46"/>
  <c r="AL205" i="79"/>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AF391" i="46"/>
  <c r="AJ521" i="46"/>
  <c r="AF521" i="46"/>
  <c r="AH261" i="46"/>
  <c r="R30" i="47" s="1"/>
  <c r="AA388" i="79"/>
  <c r="AG391" i="46"/>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AH203" i="79"/>
  <c r="AH201" i="79"/>
  <c r="AH199" i="79"/>
  <c r="AH200" i="79"/>
  <c r="AH202" i="79"/>
  <c r="R64" i="43"/>
  <c r="AI391" i="46"/>
  <c r="S56" i="47" s="1"/>
  <c r="T24" i="47"/>
  <c r="T17" i="47"/>
  <c r="T19" i="47"/>
  <c r="T16" i="47"/>
  <c r="T22" i="47"/>
  <c r="S20" i="47"/>
  <c r="T21" i="47"/>
  <c r="T15" i="47"/>
  <c r="AJ391" i="46"/>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T37" i="47"/>
  <c r="T36" i="47"/>
  <c r="AL261" i="46"/>
  <c r="AK261" i="46"/>
  <c r="T32" i="47"/>
  <c r="T35" i="47"/>
  <c r="T38" i="47"/>
  <c r="T39" i="47"/>
  <c r="T41" i="47"/>
  <c r="T30" i="47"/>
  <c r="AL391" i="46"/>
  <c r="T34" i="47"/>
  <c r="AA391" i="46"/>
  <c r="K45" i="47" s="1"/>
  <c r="AL521" i="46"/>
  <c r="AC391" i="46"/>
  <c r="M45" i="47" s="1"/>
  <c r="AE521" i="46"/>
  <c r="AD391" i="46"/>
  <c r="N51" i="47" s="1"/>
  <c r="AB521" i="46"/>
  <c r="AD521" i="46"/>
  <c r="AA521" i="46"/>
  <c r="AC521" i="46"/>
  <c r="Z521" i="46"/>
  <c r="AB391" i="46"/>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AE204" i="79"/>
  <c r="Z391" i="46"/>
  <c r="Z261" i="46"/>
  <c r="Y391" i="46"/>
  <c r="AK572" i="79" l="1"/>
  <c r="AM383" i="79"/>
  <c r="AM382" i="79"/>
  <c r="AM384" i="79"/>
  <c r="R54" i="43"/>
  <c r="V39" i="47"/>
  <c r="Z756" i="79"/>
  <c r="E75" i="43" s="1"/>
  <c r="Y572" i="79"/>
  <c r="AM205" i="79"/>
  <c r="G104" i="43" s="1"/>
  <c r="AD572" i="79"/>
  <c r="AJ572" i="79"/>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U47" i="47" s="1"/>
  <c r="AM386" i="79"/>
  <c r="AM385" i="79"/>
  <c r="AM570" i="79"/>
  <c r="AM931" i="79"/>
  <c r="AM933" i="79"/>
  <c r="AM1125" i="79"/>
  <c r="L104" i="43" s="1"/>
  <c r="AM936" i="79"/>
  <c r="AM755" i="79"/>
  <c r="AM939" i="79"/>
  <c r="AM938" i="79"/>
  <c r="AM757" i="79"/>
  <c r="J104" i="43" s="1"/>
  <c r="D103" i="43"/>
  <c r="C103" i="43"/>
  <c r="AB204" i="79"/>
  <c r="L81" i="47" s="1"/>
  <c r="AL572" i="79"/>
  <c r="E95" i="43"/>
  <c r="Z388" i="79"/>
  <c r="AA204" i="79"/>
  <c r="AG572" i="79"/>
  <c r="AB388" i="79"/>
  <c r="AA572" i="79"/>
  <c r="R27" i="47"/>
  <c r="R29" i="47" s="1"/>
  <c r="P30" i="47"/>
  <c r="P37" i="47"/>
  <c r="P33" i="47"/>
  <c r="P56" i="47"/>
  <c r="P32" i="47"/>
  <c r="AG388" i="79"/>
  <c r="AH388" i="79"/>
  <c r="AB572" i="79"/>
  <c r="AI572" i="79"/>
  <c r="AJ388" i="79"/>
  <c r="AL388" i="79"/>
  <c r="H97" i="43"/>
  <c r="P48" i="47"/>
  <c r="AD204" i="79"/>
  <c r="K95" i="43"/>
  <c r="AF388" i="79"/>
  <c r="P54" i="47"/>
  <c r="AF572" i="79"/>
  <c r="AF204" i="79"/>
  <c r="AK388" i="79"/>
  <c r="AG204" i="79"/>
  <c r="P34" i="47"/>
  <c r="P40" i="47"/>
  <c r="AK204" i="79"/>
  <c r="Z204" i="79"/>
  <c r="Y940" i="79"/>
  <c r="D78" i="43" s="1"/>
  <c r="H94" i="43"/>
  <c r="H96" i="43"/>
  <c r="AI204" i="79"/>
  <c r="AE572" i="79"/>
  <c r="P51" i="47"/>
  <c r="K94" i="43"/>
  <c r="AH572" i="79"/>
  <c r="AC388" i="79"/>
  <c r="I99" i="43"/>
  <c r="H93" i="43"/>
  <c r="H98" i="43"/>
  <c r="P55" i="47"/>
  <c r="AI1124" i="79"/>
  <c r="N81" i="43" s="1"/>
  <c r="AB1124" i="79"/>
  <c r="G81" i="43" s="1"/>
  <c r="J99" i="43"/>
  <c r="I95" i="43"/>
  <c r="P50" i="47"/>
  <c r="K101" i="43"/>
  <c r="R76" i="43"/>
  <c r="J98" i="43"/>
  <c r="R70" i="43"/>
  <c r="AC204" i="79"/>
  <c r="AC572" i="79"/>
  <c r="K97" i="43"/>
  <c r="L100" i="43"/>
  <c r="J97" i="43"/>
  <c r="P47" i="47"/>
  <c r="P35" i="47"/>
  <c r="P38" i="47"/>
  <c r="AD388" i="79"/>
  <c r="AD1124" i="79"/>
  <c r="I81" i="43" s="1"/>
  <c r="AF940" i="79"/>
  <c r="K78" i="43" s="1"/>
  <c r="I93" i="43"/>
  <c r="P53" i="47"/>
  <c r="P36" i="47"/>
  <c r="P31" i="47"/>
  <c r="H95" i="43"/>
  <c r="AG940" i="79"/>
  <c r="L78" i="43" s="1"/>
  <c r="AI388" i="79"/>
  <c r="I98" i="43"/>
  <c r="L94" i="43"/>
  <c r="R61" i="43"/>
  <c r="P46" i="47"/>
  <c r="P52" i="47"/>
  <c r="P41" i="47"/>
  <c r="J96" i="43"/>
  <c r="L95" i="43"/>
  <c r="K93" i="43"/>
  <c r="P45" i="47"/>
  <c r="P49" i="47"/>
  <c r="L102" i="43"/>
  <c r="M102" i="43" s="1"/>
  <c r="I94" i="43"/>
  <c r="AE388" i="79"/>
  <c r="O98" i="47" s="1"/>
  <c r="Z572" i="79"/>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R68" i="47" s="1"/>
  <c r="T63" i="47"/>
  <c r="S60" i="47"/>
  <c r="Q61" i="47"/>
  <c r="P62" i="47"/>
  <c r="P66" i="47"/>
  <c r="P69" i="47"/>
  <c r="P67" i="47"/>
  <c r="P61" i="47"/>
  <c r="R31" i="47"/>
  <c r="P71" i="47"/>
  <c r="P70" i="47"/>
  <c r="R34" i="47"/>
  <c r="P68" i="47"/>
  <c r="P64" i="47"/>
  <c r="R38" i="47"/>
  <c r="T47" i="47"/>
  <c r="R37" i="47"/>
  <c r="P60" i="47"/>
  <c r="P63" i="47"/>
  <c r="R39" i="47"/>
  <c r="P65" i="47"/>
  <c r="AJ204" i="79"/>
  <c r="T75" i="47" s="1"/>
  <c r="Q27" i="47"/>
  <c r="Q29" i="47" s="1"/>
  <c r="Q42" i="47" s="1"/>
  <c r="Q44" i="47" s="1"/>
  <c r="P27" i="47"/>
  <c r="P29" i="47" s="1"/>
  <c r="Q60" i="47"/>
  <c r="Q67" i="47"/>
  <c r="Q69" i="47"/>
  <c r="Q50" i="47"/>
  <c r="R40" i="47"/>
  <c r="Q71" i="47"/>
  <c r="R41" i="47"/>
  <c r="R33" i="47"/>
  <c r="AL204" i="79"/>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R57" i="43"/>
  <c r="K27" i="47"/>
  <c r="E31" i="43" l="1"/>
  <c r="E29" i="43"/>
  <c r="E42" i="43"/>
  <c r="AM204" i="79"/>
  <c r="AM206" i="79" s="1"/>
  <c r="E30" i="43"/>
  <c r="U83" i="47"/>
  <c r="H2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<sst xmlns="http://schemas.openxmlformats.org/spreadsheetml/2006/main" count="3498" uniqueCount="769">
  <si>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</si>
  <si>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</si>
  <si>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</si>
  <si>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</si>
  <si>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</si>
  <si>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</si>
  <si>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</si>
  <si>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</si>
  <si>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</si>
  <si>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</si>
  <si>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</si>
  <si>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</si>
  <si>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</si>
  <si>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</si>
  <si>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</si>
  <si>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</si>
  <si>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</si>
  <si>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</si>
  <si>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</si>
  <si>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</si>
  <si>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</si>
  <si>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</si>
  <si>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</si>
  <si>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</si>
  <si>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</si>
  <si>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</si>
  <si>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</si>
  <si>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</si>
  <si>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</si>
  <si>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</si>
  <si>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</si>
  <si>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</si>
  <si>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</si>
  <si>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</si>
  <si>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</si>
  <si>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</si>
  <si>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</si>
  <si>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</si>
  <si>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</si>
  <si>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</si>
  <si>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</si>
  <si>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</si>
  <si>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</si>
  <si>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</si>
  <si>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</si>
  <si>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</si>
  <si>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</si>
  <si>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</si>
  <si>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</si>
  <si>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</si>
  <si>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</si>
  <si>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</si>
  <si>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</si>
  <si>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</si>
  <si>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</si>
  <si>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</si>
  <si>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</si>
  <si>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</si>
  <si>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</si>
  <si>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</si>
  <si>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</si>
  <si>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</si>
  <si>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</si>
  <si>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</si>
  <si>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</si>
  <si>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</si>
  <si>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</si>
  <si>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</si>
  <si>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</si>
  <si>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</si>
  <si>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</si>
  <si>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</si>
  <si>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</si>
  <si>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</si>
  <si>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</si>
  <si>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</si>
  <si>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</si>
  <si>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</si>
  <si>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</si>
  <si>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</si>
  <si>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</si>
  <si>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</si>
  <si>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</si>
  <si>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</si>
  <si>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</si>
  <si>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</si>
  <si>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</si>
  <si>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</si>
  <si>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</si>
  <si>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</si>
  <si>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</si>
  <si>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</si>
  <si>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</si>
  <si>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</si>
  <si>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</si>
  <si>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</si>
  <si>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</si>
  <si>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</si>
  <si>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</si>
  <si>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</si>
  <si>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</si>
  <si>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</si>
  <si>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</si>
  <si>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</si>
  <si>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</si>
  <si>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</si>
  <si>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</si>
  <si>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</si>
  <si>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</si>
  <si>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</si>
  <si>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</si>
  <si>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</si>
  <si>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</si>
  <si>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</si>
  <si>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</si>
  <si>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</si>
  <si>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</si>
  <si>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</si>
  <si>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</si>
  <si>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</si>
  <si>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</si>
  <si>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</si>
  <si>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</si>
  <si>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</si>
  <si>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</si>
  <si>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</si>
  <si>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</si>
  <si>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</si>
  <si>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</si>
  <si>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</si>
  <si>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</si>
  <si>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</si>
  <si>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</si>
  <si>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</si>
  <si>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</si>
  <si>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</si>
  <si>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</si>
  <si>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</si>
  <si>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</si>
  <si>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</si>
  <si>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</si>
  <si>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</si>
  <si>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</si>
  <si>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</si>
  <si>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</si>
  <si>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</si>
  <si>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</si>
  <si>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</si>
  <si>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</si>
  <si>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</si>
  <si>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</si>
  <si>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</si>
  <si>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</si>
  <si>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</si>
  <si>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</si>
  <si>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</si>
  <si>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</si>
  <si>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</si>
  <si>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</si>
  <si>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</si>
  <si>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</si>
  <si>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</si>
  <si>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</si>
  <si>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</si>
  <si>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</si>
  <si>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</si>
  <si>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</si>
  <si>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</si>
  <si>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</si>
  <si>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</si>
  <si>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</si>
  <si>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</si>
  <si>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</si>
  <si>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</si>
  <si>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</si>
  <si>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</si>
  <si>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</si>
  <si>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</si>
  <si>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</si>
  <si>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</si>
  <si>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</si>
  <si>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</si>
  <si>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</si>
  <si>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</si>
  <si>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</si>
  <si>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</si>
  <si>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</si>
  <si>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</si>
  <si>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</si>
  <si>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</si>
  <si>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</si>
  <si>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</si>
  <si>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</si>
  <si>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</si>
  <si>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</si>
  <si>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</si>
  <si>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</si>
  <si>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</si>
  <si>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</si>
  <si>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</si>
  <si>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</si>
  <si>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</si>
  <si>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</si>
  <si>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</si>
  <si>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</si>
  <si>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</si>
  <si>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</si>
  <si>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</si>
  <si>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</si>
  <si>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</si>
  <si>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</si>
  <si>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</si>
  <si>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</si>
  <si>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</si>
  <si>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</si>
  <si>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</si>
  <si>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</si>
  <si>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</si>
  <si>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</si>
  <si>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</si>
  <si>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</si>
  <si>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</si>
  <si>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</si>
  <si>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</si>
  <si>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</si>
  <si>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</si>
  <si>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</si>
  <si>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</si>
  <si>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</si>
  <si>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</si>
  <si>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</si>
  <si>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</si>
  <si>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</si>
  <si>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</si>
  <si>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</si>
  <si>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</si>
  <si>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</si>
  <si>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</si>
  <si>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</si>
  <si>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</si>
  <si>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</si>
  <si>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</si>
  <si>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</si>
  <si>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</si>
  <si>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</si>
  <si>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</si>
  <si>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</si>
  <si>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</si>
  <si>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</si>
  <si>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</si>
  <si>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</si>
  <si>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</si>
  <si>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</si>
  <si>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</si>
  <si>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</si>
  <si>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</si>
  <si>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</si>
  <si>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</si>
  <si>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</si>
  <si>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</si>
  <si>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</si>
  <si>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</si>
  <si>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</si>
  <si>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</si>
  <si>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</si>
  <si>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</si>
  <si>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</si>
  <si>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</si>
  <si>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</si>
  <si>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</si>
  <si>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</si>
  <si>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</si>
  <si>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</si>
  <si>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</si>
  <si>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</si>
  <si>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</si>
  <si>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</si>
  <si>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</si>
  <si>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</si>
  <si>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</si>
  <si>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</si>
  <si>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</si>
  <si>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</si>
  <si>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</si>
  <si>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</si>
  <si>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</si>
  <si>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</si>
  <si>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</si>
  <si>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</si>
  <si>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</si>
  <si>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</si>
  <si>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</si>
  <si>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</si>
  <si>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</si>
  <si>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</si>
  <si>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</si>
  <si>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</si>
  <si>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</si>
  <si>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</si>
  <si>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</si>
  <si>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</si>
  <si>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</si>
  <si>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</si>
  <si>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</si>
  <si>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</si>
  <si>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</si>
  <si>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</si>
  <si>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</si>
  <si>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</si>
  <si>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</si>
  <si>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</si>
  <si>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</si>
  <si>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</si>
  <si>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</si>
  <si>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</si>
  <si>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</si>
  <si>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</si>
  <si>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</si>
  <si>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</si>
  <si>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</si>
  <si>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</si>
  <si>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</si>
  <si>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</si>
  <si>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</si>
  <si>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</si>
  <si>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</si>
  <si>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</si>
  <si>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</si>
  <si>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</si>
  <si>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</si>
  <si>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</si>
  <si>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</si>
  <si>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</si>
  <si>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</si>
  <si>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</si>
  <si>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</si>
  <si>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</si>
  <si>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</si>
  <si>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</si>
  <si>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</si>
  <si>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</si>
  <si>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</si>
  <si>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</si>
  <si>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</si>
  <si>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</si>
  <si>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</si>
  <si>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</si>
  <si>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</si>
  <si>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</si>
  <si>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</si>
  <si>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</si>
  <si>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</si>
  <si>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</si>
  <si>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</si>
  <si>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</si>
  <si>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</si>
  <si>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</si>
  <si>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</si>
  <si>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</si>
  <si>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</si>
  <si>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</si>
  <si>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</si>
  <si>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</si>
  <si>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</si>
  <si>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</si>
  <si>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</si>
  <si>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</si>
  <si>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</si>
  <si>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</si>
  <si>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</si>
  <si>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</si>
  <si>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</si>
  <si>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</si>
  <si>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</si>
  <si>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</si>
  <si>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</si>
  <si>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</si>
  <si>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</si>
  <si>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</si>
  <si>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</si>
  <si>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</si>
  <si>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</si>
  <si>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</si>
  <si>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</si>
  <si>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</si>
  <si>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</si>
  <si>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</si>
  <si>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</si>
  <si>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</si>
  <si>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</si>
  <si>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</si>
  <si>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</si>
  <si>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</si>
  <si>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</si>
  <si>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</si>
  <si>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</si>
  <si>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</si>
  <si>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</si>
  <si>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</si>
  <si>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</si>
  <si>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</si>
  <si>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</si>
  <si>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</si>
  <si>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</si>
  <si>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</si>
  <si>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</si>
  <si>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</si>
  <si>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</si>
  <si>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</si>
  <si>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</si>
  <si>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</si>
  <si>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</si>
  <si>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</si>
  <si>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</si>
  <si>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</si>
  <si>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</si>
  <si>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</si>
  <si>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</si>
  <si>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</si>
  <si>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</si>
  <si>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</si>
  <si>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</si>
  <si>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</si>
  <si>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</si>
  <si>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</si>
  <si>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</si>
  <si>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</si>
  <si>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</si>
  <si>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</si>
  <si>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</si>
  <si>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</si>
  <si>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</si>
  <si>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</si>
  <si>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</si>
  <si>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</si>
  <si>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</si>
  <si>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</si>
  <si>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</si>
  <si>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</si>
  <si>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</si>
  <si>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</si>
  <si>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</si>
  <si>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</si>
  <si>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</si>
  <si>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</si>
  <si>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</si>
  <si>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</si>
  <si>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</si>
  <si>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</si>
  <si>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</si>
  <si>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</si>
  <si>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</si>
  <si>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</si>
  <si>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</si>
  <si>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</si>
  <si>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</si>
  <si>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</si>
  <si>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</si>
  <si>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</si>
  <si>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</si>
  <si>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</si>
  <si>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</si>
  <si>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</si>
  <si>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</si>
  <si>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</si>
  <si>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</si>
  <si>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</si>
  <si>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</si>
  <si>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</si>
  <si>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</si>
  <si>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</si>
  <si>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</si>
  <si>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</si>
  <si>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</si>
  <si>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</si>
  <si>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</si>
  <si>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</si>
  <si>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</si>
  <si>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</si>
  <si>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</si>
  <si>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</si>
  <si>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</si>
  <si>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</si>
  <si>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</si>
  <si>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</si>
  <si>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</si>
  <si>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</si>
  <si>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</si>
  <si>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</si>
  <si>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</si>
  <si>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</si>
  <si>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</si>
  <si>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</si>
  <si>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</si>
  <si>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</si>
  <si>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</si>
  <si>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</si>
  <si>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</si>
  <si>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</si>
  <si>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</si>
  <si>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</si>
  <si>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</si>
  <si>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</si>
  <si>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</si>
  <si>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</si>
  <si>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</si>
  <si>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</si>
  <si>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</si>
  <si>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</si>
  <si>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</si>
  <si>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</si>
  <si>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</si>
  <si>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</si>
  <si>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</si>
  <si>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</si>
  <si>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</si>
  <si>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</si>
  <si>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</si>
  <si>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</si>
  <si>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</si>
  <si>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</si>
  <si>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</si>
  <si>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</si>
  <si>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</si>
  <si>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</si>
  <si>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</si>
  <si>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</si>
  <si>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</si>
  <si>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</si>
  <si>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</si>
  <si>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</si>
  <si>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</si>
  <si>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</si>
  <si>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</si>
  <si>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</si>
  <si>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</si>
  <si>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</si>
  <si>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</si>
  <si>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</si>
  <si>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</si>
  <si>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</si>
  <si>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</si>
  <si>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</si>
  <si>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</si>
  <si>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</si>
  <si>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</si>
  <si>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</si>
  <si>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</si>
  <si>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</si>
  <si>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</si>
  <si>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</si>
  <si>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</si>
  <si>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</si>
  <si>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</si>
  <si>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</si>
  <si>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</si>
  <si>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</si>
  <si>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</si>
  <si>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</si>
  <si>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</si>
  <si>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</si>
  <si>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</si>
  <si>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</si>
  <si>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</si>
  <si>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</si>
  <si>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</si>
  <si>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</si>
  <si>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</si>
  <si>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</si>
  <si>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</si>
  <si>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</si>
  <si>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</si>
  <si>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</si>
  <si>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</si>
  <si>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</si>
  <si>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</si>
  <si>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</si>
  <si>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</si>
  <si>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</si>
  <si>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</si>
  <si>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</si>
  <si>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</si>
  <si>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</si>
  <si>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</si>
  <si>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</si>
  <si>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</si>
  <si>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</si>
  <si>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</si>
  <si>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</si>
  <si>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</si>
  <si>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</si>
  <si>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</si>
  <si>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</si>
  <si>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</si>
  <si>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</si>
  <si>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</si>
  <si>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</si>
  <si>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</si>
  <si>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</si>
  <si>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</si>
  <si>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</si>
  <si>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</si>
  <si>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</si>
  <si>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</si>
  <si>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</si>
  <si>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</si>
  <si>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</si>
  <si>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</si>
  <si>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</si>
  <si>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</si>
  <si>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</si>
  <si>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</si>
  <si>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</si>
  <si>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</si>
  <si>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</si>
  <si>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</si>
  <si>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</si>
  <si>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</si>
  <si>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</si>
  <si>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</si>
  <si>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</si>
  <si>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</si>
  <si>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</si>
  <si>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</si>
  <si>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</si>
  <si>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</si>
  <si>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</si>
  <si>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</si>
  <si>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</si>
  <si>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</si>
  <si>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</si>
  <si>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</si>
  <si>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</si>
  <si>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</si>
  <si>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</si>
  <si>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</si>
  <si>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</si>
  <si>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</si>
  <si>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</si>
  <si>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</si>
  <si>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</si>
  <si>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</si>
  <si>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</si>
  <si>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</si>
  <si>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</si>
  <si>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</si>
  <si>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</si>
  <si>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</si>
  <si>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</si>
  <si>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</si>
  <si>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</si>
  <si>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</si>
  <si>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</si>
  <si>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</si>
  <si>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</si>
  <si>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</si>
  <si>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</si>
  <si>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</si>
  <si>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</si>
  <si>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</si>
  <si>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</si>
  <si>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</si>
  <si>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</si>
  <si>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</si>
  <si>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</si>
  <si>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</si>
  <si>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</si>
  <si>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</si>
  <si>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</si>
  <si>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</si>
  <si>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</si>
  <si>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</si>
  <si>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</si>
  <si>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</si>
  <si>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</si>
  <si>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</si>
  <si>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</si>
  <si>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</si>
  <si>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</si>
  <si>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</si>
  <si>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</si>
  <si>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</si>
  <si>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</si>
  <si>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</si>
  <si>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</si>
  <si>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</si>
  <si>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</si>
  <si>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</si>
  <si>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</si>
  <si>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</si>
  <si>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</si>
  <si>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</si>
  <si>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</si>
  <si>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</si>
  <si>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</si>
  <si>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</si>
  <si>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</si>
  <si>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</si>
  <si>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</si>
  <si>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</si>
  <si>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</si>
  <si>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</si>
  <si>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</si>
  <si>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</si>
  <si>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</si>
  <si>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</si>
  <si>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</si>
  <si>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</si>
  <si>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</si>
  <si>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</si>
  <si>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</si>
  <si>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</si>
  <si>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</si>
  <si>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</si>
  <si>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</si>
  <si>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</si>
  <si>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</si>
  <si>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</si>
  <si>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</si>
  <si>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</si>
  <si>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Newmarket Tay Power Distribution Ltd.</t>
  </si>
  <si>
    <t>2018 Results Persistence</t>
  </si>
  <si>
    <t>Tier 1</t>
  </si>
  <si>
    <t>Consumer</t>
  </si>
  <si>
    <t>Midland Power Utility Corporation</t>
  </si>
  <si>
    <t>Business</t>
  </si>
  <si>
    <t>Commercial &amp; Institutional</t>
  </si>
  <si>
    <t>Pre-2011 Programs Completed in 2011</t>
  </si>
  <si>
    <t>C&amp;I</t>
  </si>
  <si>
    <t>Home Assistance</t>
  </si>
  <si>
    <t>Tier 1 - 2011 Adjustment</t>
  </si>
  <si>
    <t>Small Business Lighting</t>
  </si>
  <si>
    <t>Annual Coupons</t>
  </si>
  <si>
    <t>Bi-Annual Retailer Events</t>
  </si>
  <si>
    <t>HVAC</t>
  </si>
  <si>
    <t>Commercial</t>
  </si>
  <si>
    <t>Time-of-Use Savings</t>
  </si>
  <si>
    <t>2016 Adjustment</t>
  </si>
  <si>
    <t>2017 Adjustment</t>
  </si>
  <si>
    <t>Save on Energy Heating &amp; Cooling Program</t>
  </si>
  <si>
    <t>Save on Energy Instant Discount Program</t>
  </si>
  <si>
    <t>Save on Energy Energy Retrofit</t>
  </si>
  <si>
    <t>Save on Energy Energy Small Business Lighting Program</t>
  </si>
  <si>
    <t>Save on Energy Energy Energy Manager Program</t>
  </si>
  <si>
    <t>Whole Home Pilot Program</t>
  </si>
  <si>
    <t>EB-2018-0052</t>
  </si>
  <si>
    <t>2019 IRM Application</t>
  </si>
  <si>
    <t>EB-2019-0055</t>
  </si>
  <si>
    <t>2020 IRM Application</t>
  </si>
  <si>
    <t>2017-2018</t>
  </si>
  <si>
    <t>GS&gt;50</t>
  </si>
  <si>
    <t>Street Lights</t>
  </si>
  <si>
    <t>2013 Settlement Agreement, p. 20 of 75</t>
  </si>
  <si>
    <t>EB-2009-0236</t>
  </si>
  <si>
    <t>EB-2010-0099</t>
  </si>
  <si>
    <t>EB-2011-0434</t>
  </si>
  <si>
    <t>EB-2012-0147</t>
  </si>
  <si>
    <t>EB-2013-0151</t>
  </si>
  <si>
    <t>EB-2014-0093</t>
  </si>
  <si>
    <t>EB-2015-0088</t>
  </si>
  <si>
    <t>EB-2016-0092</t>
  </si>
  <si>
    <t>EB-2017-0060</t>
  </si>
  <si>
    <t>EB-2018-0055</t>
  </si>
  <si>
    <t>2017 CDM Programs</t>
  </si>
  <si>
    <t xml:space="preserve">GS&gt;50 kW </t>
  </si>
  <si>
    <t>2018 CDM Programs</t>
  </si>
  <si>
    <t/>
  </si>
  <si>
    <t>Newmarket- Tay Power Distribution Ltd.</t>
  </si>
  <si>
    <t>Midland Rate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</si>
</sst>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3">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28" borderId="110" xfId="0" applyFill="1" applyBorder="1" applyAlignment="1">
      <alignment vertical="top"/>
    </xf>
    <xf numFmtId="0" fontId="44" fillId="90" borderId="0" xfId="0" applyFont="1" applyFill="1" applyAlignment="1" applyProtection="1">
      <alignment horizontal="center"/>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0" fontId="52" fillId="26" borderId="98" xfId="0" applyFont="1" applyFill="1" applyBorder="1" applyAlignment="1" applyProtection="1">
      <alignment horizontal="center" vertical="center" wrapText="1"/>
      <protection locked="0"/>
    </xf>
    <xf numFmtId="0" fontId="52" fillId="26" borderId="46" xfId="0" applyFont="1" applyFill="1" applyBorder="1" applyAlignment="1" applyProtection="1">
      <alignment horizontal="center" vertical="center" wrapText="1"/>
      <protection locked="0"/>
    </xf>
    <xf numFmtId="0" fontId="52" fillId="26" borderId="135" xfId="0" applyFont="1" applyFill="1" applyBorder="1" applyAlignment="1" applyProtection="1">
      <alignment horizontal="center" vertical="center" wrapText="1"/>
      <protection locked="0"/>
    </xf>
    <xf numFmtId="10" fontId="4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0" fontId="0" fillId="2" borderId="109" xfId="0" applyFill="1" applyBorder="1"/>
    <xf numFmtId="0" fontId="0" fillId="2" borderId="5" xfId="0" applyFill="1" applyBorder="1"/>
    <xf numFmtId="0" fontId="0" fillId="2" borderId="112" xfId="0"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05" xfId="0" applyFont="1" applyFill="1" applyBorder="1" applyAlignment="1" applyProtection="1">
      <alignment horizontal="center" vertical="center" wrapText="1"/>
      <protection locked="0"/>
    </xf>
    <xf numFmtId="0" fontId="52" fillId="26" borderId="52" xfId="0" applyFont="1" applyFill="1" applyBorder="1" applyAlignment="1" applyProtection="1">
      <alignment horizontal="center" vertical="center" wrapText="1"/>
      <protection locked="0"/>
    </xf>
    <xf numFmtId="0" fontId="52" fillId="26" borderId="99" xfId="0" applyFont="1" applyFill="1" applyBorder="1" applyAlignment="1" applyProtection="1">
      <alignment horizontal="center" vertical="center" wrapText="1"/>
      <protection locked="0"/>
    </xf>
    <xf numFmtId="0" fontId="52" fillId="26" borderId="100" xfId="0"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464646" cy="2360144"/>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115823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250950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17568333" cy="17801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556970"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17342"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629345"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958850</xdr:colOff>
          <xdr:row>53</xdr:row>
          <xdr:rowOff>25400</xdr:rowOff>
        </xdr:from>
        <xdr:to>
          <xdr:col>2</xdr:col>
          <xdr:colOff>1377950</xdr:colOff>
          <xdr:row>54</xdr:row>
          <xdr:rowOff>158750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56</xdr:row>
          <xdr:rowOff>25400</xdr:rowOff>
        </xdr:from>
        <xdr:to>
          <xdr:col>2</xdr:col>
          <xdr:colOff>1377950</xdr:colOff>
          <xdr:row>57</xdr:row>
          <xdr:rowOff>158750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59</xdr:row>
          <xdr:rowOff>25400</xdr:rowOff>
        </xdr:from>
        <xdr:to>
          <xdr:col>2</xdr:col>
          <xdr:colOff>1377950</xdr:colOff>
          <xdr:row>60</xdr:row>
          <xdr:rowOff>158750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62</xdr:row>
          <xdr:rowOff>25400</xdr:rowOff>
        </xdr:from>
        <xdr:to>
          <xdr:col>2</xdr:col>
          <xdr:colOff>1377950</xdr:colOff>
          <xdr:row>63</xdr:row>
          <xdr:rowOff>158750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65</xdr:row>
          <xdr:rowOff>25400</xdr:rowOff>
        </xdr:from>
        <xdr:to>
          <xdr:col>2</xdr:col>
          <xdr:colOff>1377950</xdr:colOff>
          <xdr:row>66</xdr:row>
          <xdr:rowOff>158750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958850</xdr:colOff>
          <xdr:row>68</xdr:row>
          <xdr:rowOff>38100</xdr:rowOff>
        </xdr:from>
        <xdr:to>
          <xdr:col>2</xdr:col>
          <xdr:colOff>1377950</xdr:colOff>
          <xdr:row>69</xdr:row>
          <xdr:rowOff>177800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958850</xdr:colOff>
          <xdr:row>71</xdr:row>
          <xdr:rowOff>38100</xdr:rowOff>
        </xdr:from>
        <xdr:to>
          <xdr:col>2</xdr:col>
          <xdr:colOff>1377950</xdr:colOff>
          <xdr:row>72</xdr:row>
          <xdr:rowOff>177800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41763"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1065113" cy="2179410"/>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7062" y="281441"/>
          <a:ext cx="16148991" cy="156640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30411" y="216648"/>
          <a:ext cx="16981289" cy="224167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19NTPower_MRZ_IRR_LRAMVAWorkform_Attachment_4_20190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OEB/IRM/2020%20IRM/5-%20Model%20LRAMVA%202018/NTRZ/LRAMVA%20Model/2020_LRAMVA_NTRZv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row r="43">
          <cell r="D43" t="str">
            <v>kWh</v>
          </cell>
        </row>
      </sheetData>
      <sheetData sheetId="5"/>
      <sheetData sheetId="6"/>
      <sheetData sheetId="7"/>
      <sheetData sheetId="8"/>
      <sheetData sheetId="9"/>
      <sheetData sheetId="10"/>
      <sheetData sheetId="11"/>
      <sheetData sheetId="12">
        <row r="26">
          <cell r="L26">
            <v>2011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C17" sqref="C17"/>
    </sheetView>
  </sheetViews>
  <sheetFormatPr defaultColWidth="9.08984375" defaultRowHeight="14.5"/>
  <cols>
    <col min="1" max="1" width="9.08984375" style="9"/>
    <col min="2" max="2" width="32.08984375" style="27" customWidth="1"/>
    <col min="3" max="3" width="114.36328125" style="9" customWidth="1"/>
    <col min="4" max="4" width="8.08984375" style="9" customWidth="1"/>
    <col min="5" max="16384" width="9.08984375" style="9"/>
  </cols>
  <sheetData>
    <row r="1" spans="1:3" ht="174" customHeight="1"/>
    <row r="3" spans="1:3" ht="20">
      <c r="B3" s="770" t="s">
        <v>174</v>
      </c>
      <c r="C3" s="770"/>
    </row>
    <row r="4" spans="1:3" ht="11.25" customHeight="1"/>
    <row r="5" spans="1:3" s="30" customFormat="1" ht="25.5" customHeight="1">
      <c r="B5" s="60" t="s">
        <v>420</v>
      </c>
      <c r="C5" s="60" t="s">
        <v>173</v>
      </c>
    </row>
    <row r="6" spans="1:3" s="176" customFormat="1" ht="48" customHeight="1">
      <c r="A6" s="241"/>
      <c r="B6" s="618" t="s">
        <v>170</v>
      </c>
      <c r="C6" s="671" t="s">
        <v>598</v>
      </c>
    </row>
    <row r="7" spans="1:3" s="176" customFormat="1" ht="21" customHeight="1">
      <c r="A7" s="241"/>
      <c r="B7" s="612" t="s">
        <v>552</v>
      </c>
      <c r="C7" s="672" t="s">
        <v>611</v>
      </c>
    </row>
    <row r="8" spans="1:3" s="176" customFormat="1" ht="32.25" customHeight="1">
      <c r="B8" s="612" t="s">
        <v>367</v>
      </c>
      <c r="C8" s="673" t="s">
        <v>599</v>
      </c>
    </row>
    <row r="9" spans="1:3" s="176" customFormat="1" ht="27.75" customHeight="1">
      <c r="B9" s="612" t="s">
        <v>169</v>
      </c>
      <c r="C9" s="673" t="s">
        <v>600</v>
      </c>
    </row>
    <row r="10" spans="1:3" s="176" customFormat="1" ht="33" customHeight="1">
      <c r="B10" s="612" t="s">
        <v>596</v>
      </c>
      <c r="C10" s="672" t="s">
        <v>604</v>
      </c>
    </row>
    <row r="11" spans="1:3" s="176" customFormat="1" ht="26.25" customHeight="1">
      <c r="B11" s="627" t="s">
        <v>368</v>
      </c>
      <c r="C11" s="675" t="s">
        <v>601</v>
      </c>
    </row>
    <row r="12" spans="1:3" s="176" customFormat="1" ht="39.75" customHeight="1">
      <c r="B12" s="612" t="s">
        <v>369</v>
      </c>
      <c r="C12" s="673" t="s">
        <v>602</v>
      </c>
    </row>
    <row r="13" spans="1:3" s="176" customFormat="1" ht="18" customHeight="1">
      <c r="B13" s="612" t="s">
        <v>370</v>
      </c>
      <c r="C13" s="673" t="s">
        <v>603</v>
      </c>
    </row>
    <row r="14" spans="1:3" s="176" customFormat="1" ht="13.5" customHeight="1">
      <c r="B14" s="612"/>
      <c r="C14" s="674"/>
    </row>
    <row r="15" spans="1:3" s="176" customFormat="1" ht="18" customHeight="1">
      <c r="B15" s="612" t="s">
        <v>667</v>
      </c>
      <c r="C15" s="672" t="s">
        <v>665</v>
      </c>
    </row>
    <row r="16" spans="1:3" s="176" customFormat="1" ht="8.25" customHeight="1">
      <c r="B16" s="612"/>
      <c r="C16" s="674"/>
    </row>
    <row r="17" spans="2:3" s="176" customFormat="1" ht="33" customHeight="1">
      <c r="B17" s="676" t="s">
        <v>597</v>
      </c>
      <c r="C17" s="677" t="s">
        <v>666</v>
      </c>
    </row>
    <row r="18" spans="2:3" s="103" customFormat="1" ht="15.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zoomScale="50" zoomScaleNormal="50" zoomScaleSheetLayoutView="80" zoomScalePageLayoutView="85" workbookViewId="0">
      <selection activeCell="AM535" sqref="A1:AM535"/>
    </sheetView>
  </sheetViews>
  <sheetFormatPr defaultColWidth="9.08984375" defaultRowHeight="14" outlineLevelRow="1" outlineLevelCol="1"/>
  <cols>
    <col min="1" max="1" width="4.6328125" style="509" customWidth="1"/>
    <col min="2" max="2" width="43.6328125" style="254" customWidth="1"/>
    <col min="3" max="3" width="14" style="254" customWidth="1"/>
    <col min="4" max="4" width="18.08984375" style="253" customWidth="1"/>
    <col min="5" max="7" width="10.453125" style="253" customWidth="1" outlineLevel="1"/>
    <col min="8" max="8" width="11.54296875" style="253" bestFit="1" customWidth="1" outlineLevel="1"/>
    <col min="9" max="9" width="10.81640625" style="253" customWidth="1" outlineLevel="1"/>
    <col min="10" max="11" width="9.08984375" style="253" customWidth="1" outlineLevel="1"/>
    <col min="12" max="13" width="9.08984375" style="253" hidden="1" customWidth="1" outlineLevel="1"/>
    <col min="14" max="14" width="12.453125" style="253" customWidth="1" outlineLevel="1"/>
    <col min="15" max="15" width="17.54296875" style="253" customWidth="1"/>
    <col min="16" max="22" width="9.453125" style="253" customWidth="1" outlineLevel="1"/>
    <col min="23" max="24" width="9.453125" style="253" hidden="1" customWidth="1" outlineLevel="1"/>
    <col min="25" max="25" width="14.08984375" style="255" customWidth="1"/>
    <col min="26" max="26" width="14.54296875" style="255" customWidth="1"/>
    <col min="27" max="27" width="16.90625" style="255" customWidth="1"/>
    <col min="28" max="28" width="17.54296875" style="255" customWidth="1"/>
    <col min="29" max="35" width="14.54296875" style="255" hidden="1" customWidth="1"/>
    <col min="36" max="38" width="15" style="255" hidden="1" customWidth="1"/>
    <col min="39" max="39" width="14.36328125" style="256" customWidth="1"/>
    <col min="40" max="40" width="14.54296875" style="253" customWidth="1"/>
    <col min="41" max="41" width="14.90625" style="253" customWidth="1"/>
    <col min="42" max="42" width="14" style="253" customWidth="1"/>
    <col min="43" max="43" width="9.6328125" style="253" customWidth="1"/>
    <col min="44" max="44" width="11.08984375" style="253" customWidth="1"/>
    <col min="45" max="45" width="12.08984375" style="253" customWidth="1"/>
    <col min="46" max="46" width="6.453125" style="253" bestFit="1" customWidth="1"/>
    <col min="47" max="51" width="9.08984375" style="253"/>
    <col min="52" max="52" width="6.453125" style="253" bestFit="1" customWidth="1"/>
    <col min="53" max="16384" width="9.08984375" style="253"/>
  </cols>
  <sheetData>
    <row r="1" spans="1:39" ht="164.25" customHeight="1"/>
    <row r="2" spans="1:39" ht="23.25" customHeight="1" thickBot="1"/>
    <row r="3" spans="1:39" ht="25.5" customHeight="1" thickBot="1">
      <c r="B3" s="837"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37"/>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5" t="s">
        <v>551</v>
      </c>
      <c r="D5" s="81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37" t="s">
        <v>505</v>
      </c>
      <c r="C7" s="836" t="s">
        <v>630</v>
      </c>
      <c r="D7" s="836"/>
      <c r="E7" s="836"/>
      <c r="F7" s="836"/>
      <c r="G7" s="836"/>
      <c r="H7" s="836"/>
      <c r="I7" s="836"/>
      <c r="J7" s="836"/>
      <c r="K7" s="836"/>
      <c r="L7" s="836"/>
      <c r="M7" s="836"/>
      <c r="N7" s="836"/>
      <c r="O7" s="836"/>
      <c r="P7" s="836"/>
      <c r="Q7" s="836"/>
      <c r="R7" s="836"/>
      <c r="S7" s="836"/>
      <c r="T7" s="836"/>
      <c r="U7" s="836"/>
      <c r="V7" s="836"/>
      <c r="W7" s="836"/>
      <c r="X7" s="836"/>
      <c r="Y7" s="606"/>
      <c r="Z7" s="606"/>
      <c r="AA7" s="606"/>
      <c r="AB7" s="606"/>
      <c r="AC7" s="606"/>
      <c r="AD7" s="606"/>
      <c r="AE7" s="270"/>
      <c r="AF7" s="270"/>
      <c r="AG7" s="270"/>
      <c r="AH7" s="270"/>
      <c r="AI7" s="270"/>
      <c r="AJ7" s="270"/>
      <c r="AK7" s="270"/>
      <c r="AL7" s="270"/>
    </row>
    <row r="8" spans="1:39" s="271" customFormat="1" ht="58.5" customHeight="1">
      <c r="A8" s="509"/>
      <c r="B8" s="837"/>
      <c r="C8" s="836" t="s">
        <v>568</v>
      </c>
      <c r="D8" s="836"/>
      <c r="E8" s="836"/>
      <c r="F8" s="836"/>
      <c r="G8" s="836"/>
      <c r="H8" s="836"/>
      <c r="I8" s="836"/>
      <c r="J8" s="836"/>
      <c r="K8" s="836"/>
      <c r="L8" s="836"/>
      <c r="M8" s="836"/>
      <c r="N8" s="836"/>
      <c r="O8" s="836"/>
      <c r="P8" s="836"/>
      <c r="Q8" s="836"/>
      <c r="R8" s="836"/>
      <c r="S8" s="836"/>
      <c r="T8" s="836"/>
      <c r="U8" s="836"/>
      <c r="V8" s="836"/>
      <c r="W8" s="836"/>
      <c r="X8" s="836"/>
      <c r="Y8" s="606"/>
      <c r="Z8" s="606"/>
      <c r="AA8" s="606"/>
      <c r="AB8" s="606"/>
      <c r="AC8" s="606"/>
      <c r="AD8" s="606"/>
      <c r="AE8" s="272"/>
      <c r="AF8" s="255"/>
      <c r="AG8" s="255"/>
      <c r="AH8" s="255"/>
      <c r="AI8" s="255"/>
      <c r="AJ8" s="255"/>
      <c r="AK8" s="255"/>
      <c r="AL8" s="255"/>
      <c r="AM8" s="256"/>
    </row>
    <row r="9" spans="1:39" s="271" customFormat="1" ht="57.75" customHeight="1">
      <c r="A9" s="509"/>
      <c r="B9" s="273"/>
      <c r="C9" s="836" t="s">
        <v>567</v>
      </c>
      <c r="D9" s="836"/>
      <c r="E9" s="836"/>
      <c r="F9" s="836"/>
      <c r="G9" s="836"/>
      <c r="H9" s="836"/>
      <c r="I9" s="836"/>
      <c r="J9" s="836"/>
      <c r="K9" s="836"/>
      <c r="L9" s="836"/>
      <c r="M9" s="836"/>
      <c r="N9" s="836"/>
      <c r="O9" s="836"/>
      <c r="P9" s="836"/>
      <c r="Q9" s="836"/>
      <c r="R9" s="836"/>
      <c r="S9" s="836"/>
      <c r="T9" s="836"/>
      <c r="U9" s="836"/>
      <c r="V9" s="836"/>
      <c r="W9" s="836"/>
      <c r="X9" s="836"/>
      <c r="Y9" s="606"/>
      <c r="Z9" s="606"/>
      <c r="AA9" s="606"/>
      <c r="AB9" s="606"/>
      <c r="AC9" s="606"/>
      <c r="AD9" s="606"/>
      <c r="AE9" s="272"/>
      <c r="AF9" s="255"/>
      <c r="AG9" s="255"/>
      <c r="AH9" s="255"/>
      <c r="AI9" s="255"/>
      <c r="AJ9" s="255"/>
      <c r="AK9" s="255"/>
      <c r="AL9" s="255"/>
      <c r="AM9" s="256"/>
    </row>
    <row r="10" spans="1:39" ht="41.25" customHeight="1">
      <c r="B10" s="275"/>
      <c r="C10" s="836" t="s">
        <v>633</v>
      </c>
      <c r="D10" s="836"/>
      <c r="E10" s="836"/>
      <c r="F10" s="836"/>
      <c r="G10" s="836"/>
      <c r="H10" s="836"/>
      <c r="I10" s="836"/>
      <c r="J10" s="836"/>
      <c r="K10" s="836"/>
      <c r="L10" s="836"/>
      <c r="M10" s="836"/>
      <c r="N10" s="836"/>
      <c r="O10" s="836"/>
      <c r="P10" s="836"/>
      <c r="Q10" s="836"/>
      <c r="R10" s="836"/>
      <c r="S10" s="836"/>
      <c r="T10" s="836"/>
      <c r="U10" s="836"/>
      <c r="V10" s="836"/>
      <c r="W10" s="836"/>
      <c r="X10" s="836"/>
      <c r="Y10" s="606"/>
      <c r="Z10" s="606"/>
      <c r="AA10" s="606"/>
      <c r="AB10" s="606"/>
      <c r="AC10" s="606"/>
      <c r="AD10" s="606"/>
      <c r="AE10" s="272"/>
      <c r="AF10" s="276"/>
      <c r="AG10" s="276"/>
      <c r="AH10" s="276"/>
      <c r="AI10" s="276"/>
      <c r="AJ10" s="276"/>
      <c r="AK10" s="276"/>
      <c r="AL10" s="276"/>
    </row>
    <row r="11" spans="1:39" ht="53.25" customHeight="1">
      <c r="C11" s="836" t="s">
        <v>618</v>
      </c>
      <c r="D11" s="836"/>
      <c r="E11" s="836"/>
      <c r="F11" s="836"/>
      <c r="G11" s="836"/>
      <c r="H11" s="836"/>
      <c r="I11" s="836"/>
      <c r="J11" s="836"/>
      <c r="K11" s="836"/>
      <c r="L11" s="836"/>
      <c r="M11" s="836"/>
      <c r="N11" s="836"/>
      <c r="O11" s="836"/>
      <c r="P11" s="836"/>
      <c r="Q11" s="836"/>
      <c r="R11" s="836"/>
      <c r="S11" s="836"/>
      <c r="T11" s="836"/>
      <c r="U11" s="836"/>
      <c r="V11" s="836"/>
      <c r="W11" s="836"/>
      <c r="X11" s="83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37"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37"/>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27" t="s">
        <v>211</v>
      </c>
      <c r="C19" s="829" t="s">
        <v>33</v>
      </c>
      <c r="D19" s="284" t="s">
        <v>422</v>
      </c>
      <c r="E19" s="831" t="s">
        <v>209</v>
      </c>
      <c r="F19" s="832"/>
      <c r="G19" s="832"/>
      <c r="H19" s="832"/>
      <c r="I19" s="832"/>
      <c r="J19" s="832"/>
      <c r="K19" s="832"/>
      <c r="L19" s="832"/>
      <c r="M19" s="833"/>
      <c r="N19" s="834" t="s">
        <v>213</v>
      </c>
      <c r="O19" s="284" t="s">
        <v>423</v>
      </c>
      <c r="P19" s="831" t="s">
        <v>212</v>
      </c>
      <c r="Q19" s="832"/>
      <c r="R19" s="832"/>
      <c r="S19" s="832"/>
      <c r="T19" s="832"/>
      <c r="U19" s="832"/>
      <c r="V19" s="832"/>
      <c r="W19" s="832"/>
      <c r="X19" s="833"/>
      <c r="Y19" s="824" t="s">
        <v>243</v>
      </c>
      <c r="Z19" s="825"/>
      <c r="AA19" s="825"/>
      <c r="AB19" s="825"/>
      <c r="AC19" s="825"/>
      <c r="AD19" s="825"/>
      <c r="AE19" s="825"/>
      <c r="AF19" s="825"/>
      <c r="AG19" s="825"/>
      <c r="AH19" s="825"/>
      <c r="AI19" s="825"/>
      <c r="AJ19" s="825"/>
      <c r="AK19" s="825"/>
      <c r="AL19" s="825"/>
      <c r="AM19" s="826"/>
    </row>
    <row r="20" spans="1:39" s="283" customFormat="1" ht="59.25" customHeight="1">
      <c r="A20" s="509"/>
      <c r="B20" s="828"/>
      <c r="C20" s="830"/>
      <c r="D20" s="285">
        <v>2011</v>
      </c>
      <c r="E20" s="285">
        <v>2012</v>
      </c>
      <c r="F20" s="285">
        <v>2013</v>
      </c>
      <c r="G20" s="285">
        <v>2014</v>
      </c>
      <c r="H20" s="285">
        <v>2015</v>
      </c>
      <c r="I20" s="285">
        <v>2016</v>
      </c>
      <c r="J20" s="285">
        <v>2017</v>
      </c>
      <c r="K20" s="285">
        <v>2018</v>
      </c>
      <c r="L20" s="285">
        <v>2019</v>
      </c>
      <c r="M20" s="285">
        <v>2020</v>
      </c>
      <c r="N20" s="83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v>
      </c>
      <c r="AB20" s="286" t="str">
        <f>'1.  LRAMVA Summary'!G52</f>
        <v>Street Lights</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v>0</v>
      </c>
      <c r="Z23" s="411">
        <v>0</v>
      </c>
      <c r="AA23" s="411">
        <v>0</v>
      </c>
      <c r="AB23" s="411">
        <v>0</v>
      </c>
      <c r="AC23" s="411">
        <f t="shared" ref="AC23:AL23" si="0">AC22</f>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v>0</v>
      </c>
      <c r="Z26" s="411">
        <v>0</v>
      </c>
      <c r="AA26" s="411">
        <v>0</v>
      </c>
      <c r="AB26" s="411">
        <v>0</v>
      </c>
      <c r="AC26" s="411">
        <f t="shared" ref="AC26:AL26" si="1">AC25</f>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9">
        <v>3</v>
      </c>
      <c r="B28" s="294" t="s">
        <v>3</v>
      </c>
      <c r="C28" s="291" t="s">
        <v>25</v>
      </c>
      <c r="D28" s="295"/>
      <c r="E28" s="295"/>
      <c r="F28" s="295"/>
      <c r="G28" s="295"/>
      <c r="H28" s="295"/>
      <c r="I28" s="295"/>
      <c r="J28" s="295"/>
      <c r="K28" s="295">
        <v>44773.785189820046</v>
      </c>
      <c r="L28" s="295"/>
      <c r="M28" s="295"/>
      <c r="N28" s="291"/>
      <c r="O28" s="295"/>
      <c r="P28" s="295"/>
      <c r="Q28" s="295"/>
      <c r="R28" s="295"/>
      <c r="S28" s="295"/>
      <c r="T28" s="295"/>
      <c r="U28" s="295"/>
      <c r="V28" s="295">
        <v>23.137633530822971</v>
      </c>
      <c r="W28" s="295"/>
      <c r="X28" s="295"/>
      <c r="Y28" s="410">
        <v>1</v>
      </c>
      <c r="Z28" s="410"/>
      <c r="AA28" s="410"/>
      <c r="AB28" s="410"/>
      <c r="AC28" s="410"/>
      <c r="AD28" s="410"/>
      <c r="AE28" s="410"/>
      <c r="AF28" s="410"/>
      <c r="AG28" s="410"/>
      <c r="AH28" s="410"/>
      <c r="AI28" s="410"/>
      <c r="AJ28" s="410"/>
      <c r="AK28" s="410"/>
      <c r="AL28" s="410"/>
      <c r="AM28" s="296">
        <f>SUM(Y28:AL28)</f>
        <v>1</v>
      </c>
    </row>
    <row r="29" spans="1:39" s="283" customFormat="1" ht="15.5" outlineLevel="1">
      <c r="A29" s="509"/>
      <c r="B29" s="294" t="s">
        <v>214</v>
      </c>
      <c r="C29" s="291" t="s">
        <v>163</v>
      </c>
      <c r="D29" s="295"/>
      <c r="E29" s="295"/>
      <c r="F29" s="295"/>
      <c r="G29" s="295"/>
      <c r="H29" s="295"/>
      <c r="I29" s="295"/>
      <c r="J29" s="295"/>
      <c r="K29" s="295">
        <v>-13066.901749984057</v>
      </c>
      <c r="L29" s="295"/>
      <c r="M29" s="295"/>
      <c r="N29" s="468"/>
      <c r="O29" s="295"/>
      <c r="P29" s="295"/>
      <c r="Q29" s="295"/>
      <c r="R29" s="295"/>
      <c r="S29" s="295"/>
      <c r="T29" s="295"/>
      <c r="U29" s="295"/>
      <c r="V29" s="295">
        <v>-6.8119576233087846</v>
      </c>
      <c r="W29" s="295"/>
      <c r="X29" s="295"/>
      <c r="Y29" s="411">
        <v>1</v>
      </c>
      <c r="Z29" s="411">
        <v>0</v>
      </c>
      <c r="AA29" s="411">
        <v>0</v>
      </c>
      <c r="AB29" s="411">
        <v>0</v>
      </c>
      <c r="AC29" s="411">
        <f t="shared" ref="AC29:AL29" si="2">AC28</f>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9">
        <v>4</v>
      </c>
      <c r="B31" s="294" t="s">
        <v>4</v>
      </c>
      <c r="C31" s="291" t="s">
        <v>25</v>
      </c>
      <c r="D31" s="295"/>
      <c r="E31" s="295"/>
      <c r="F31" s="295"/>
      <c r="G31" s="295"/>
      <c r="H31" s="295"/>
      <c r="I31" s="295"/>
      <c r="J31" s="295"/>
      <c r="K31" s="295">
        <v>15697.951260782056</v>
      </c>
      <c r="L31" s="295"/>
      <c r="M31" s="295"/>
      <c r="N31" s="291"/>
      <c r="O31" s="295"/>
      <c r="P31" s="295"/>
      <c r="Q31" s="295"/>
      <c r="R31" s="295"/>
      <c r="S31" s="295"/>
      <c r="T31" s="295"/>
      <c r="U31" s="295"/>
      <c r="V31" s="295">
        <v>1.060801059028788</v>
      </c>
      <c r="W31" s="295"/>
      <c r="X31" s="295"/>
      <c r="Y31" s="410">
        <v>1</v>
      </c>
      <c r="Z31" s="410"/>
      <c r="AA31" s="410"/>
      <c r="AB31" s="410"/>
      <c r="AC31" s="410"/>
      <c r="AD31" s="410"/>
      <c r="AE31" s="410"/>
      <c r="AF31" s="410"/>
      <c r="AG31" s="410"/>
      <c r="AH31" s="410"/>
      <c r="AI31" s="410"/>
      <c r="AJ31" s="410"/>
      <c r="AK31" s="410"/>
      <c r="AL31" s="410"/>
      <c r="AM31" s="296">
        <f>SUM(Y31:AL31)</f>
        <v>1</v>
      </c>
    </row>
    <row r="32" spans="1:39" s="283" customFormat="1" ht="15.5" outlineLevel="1">
      <c r="A32" s="509"/>
      <c r="B32" s="294" t="s">
        <v>214</v>
      </c>
      <c r="C32" s="291" t="s">
        <v>163</v>
      </c>
      <c r="D32" s="295"/>
      <c r="E32" s="295"/>
      <c r="F32" s="295"/>
      <c r="G32" s="295"/>
      <c r="H32" s="295"/>
      <c r="I32" s="295"/>
      <c r="J32" s="295"/>
      <c r="K32" s="295">
        <v>184.47068667860233</v>
      </c>
      <c r="L32" s="295"/>
      <c r="M32" s="295"/>
      <c r="N32" s="468"/>
      <c r="O32" s="295"/>
      <c r="P32" s="295"/>
      <c r="Q32" s="295"/>
      <c r="R32" s="295"/>
      <c r="S32" s="295"/>
      <c r="T32" s="295"/>
      <c r="U32" s="295"/>
      <c r="V32" s="295">
        <v>1.251188195645392E-2</v>
      </c>
      <c r="W32" s="295"/>
      <c r="X32" s="295"/>
      <c r="Y32" s="411">
        <v>1</v>
      </c>
      <c r="Z32" s="411">
        <v>0</v>
      </c>
      <c r="AA32" s="411">
        <v>0</v>
      </c>
      <c r="AB32" s="411">
        <v>0</v>
      </c>
      <c r="AC32" s="411">
        <f t="shared" ref="AC32:AL32" si="3">AC31</f>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9">
        <v>5</v>
      </c>
      <c r="B34" s="294" t="s">
        <v>5</v>
      </c>
      <c r="C34" s="291" t="s">
        <v>25</v>
      </c>
      <c r="D34" s="295"/>
      <c r="E34" s="295"/>
      <c r="F34" s="295"/>
      <c r="G34" s="295"/>
      <c r="H34" s="295"/>
      <c r="I34" s="295"/>
      <c r="J34" s="295"/>
      <c r="K34" s="295">
        <v>21638.026430354603</v>
      </c>
      <c r="L34" s="295"/>
      <c r="M34" s="295"/>
      <c r="N34" s="291"/>
      <c r="O34" s="295"/>
      <c r="P34" s="295"/>
      <c r="Q34" s="295"/>
      <c r="R34" s="295"/>
      <c r="S34" s="295"/>
      <c r="T34" s="295"/>
      <c r="U34" s="295"/>
      <c r="V34" s="295">
        <v>1.3799879102276988</v>
      </c>
      <c r="W34" s="295"/>
      <c r="X34" s="295"/>
      <c r="Y34" s="410">
        <v>1</v>
      </c>
      <c r="Z34" s="410"/>
      <c r="AA34" s="410"/>
      <c r="AB34" s="410"/>
      <c r="AC34" s="410"/>
      <c r="AD34" s="410"/>
      <c r="AE34" s="410"/>
      <c r="AF34" s="410"/>
      <c r="AG34" s="410"/>
      <c r="AH34" s="410"/>
      <c r="AI34" s="410"/>
      <c r="AJ34" s="410"/>
      <c r="AK34" s="410"/>
      <c r="AL34" s="410"/>
      <c r="AM34" s="296">
        <f>SUM(Y34:AL34)</f>
        <v>1</v>
      </c>
    </row>
    <row r="35" spans="1:39" s="283" customFormat="1" ht="15.5" outlineLevel="1">
      <c r="A35" s="509"/>
      <c r="B35" s="294" t="s">
        <v>214</v>
      </c>
      <c r="C35" s="291" t="s">
        <v>163</v>
      </c>
      <c r="D35" s="295"/>
      <c r="E35" s="295"/>
      <c r="F35" s="295"/>
      <c r="G35" s="295"/>
      <c r="H35" s="295"/>
      <c r="I35" s="295"/>
      <c r="J35" s="295"/>
      <c r="K35" s="295">
        <v>1280.3377446492757</v>
      </c>
      <c r="L35" s="295"/>
      <c r="M35" s="295"/>
      <c r="N35" s="468"/>
      <c r="O35" s="295"/>
      <c r="P35" s="295"/>
      <c r="Q35" s="295"/>
      <c r="R35" s="295"/>
      <c r="S35" s="295"/>
      <c r="T35" s="295"/>
      <c r="U35" s="295"/>
      <c r="V35" s="295">
        <v>6.7355236266275112E-2</v>
      </c>
      <c r="W35" s="295"/>
      <c r="X35" s="295"/>
      <c r="Y35" s="411">
        <v>1</v>
      </c>
      <c r="Z35" s="411">
        <v>0</v>
      </c>
      <c r="AA35" s="411">
        <v>0</v>
      </c>
      <c r="AB35" s="411">
        <v>0</v>
      </c>
      <c r="AC35" s="411">
        <f t="shared" ref="AC35:AL35" si="4">AC34</f>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v>0</v>
      </c>
      <c r="Z38" s="411">
        <v>0</v>
      </c>
      <c r="AA38" s="411">
        <v>0</v>
      </c>
      <c r="AB38" s="411">
        <v>0</v>
      </c>
      <c r="AC38" s="411">
        <f t="shared" ref="AC38:AL38" si="5">AC37</f>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v>0</v>
      </c>
      <c r="Z41" s="411">
        <v>0</v>
      </c>
      <c r="AA41" s="411">
        <v>0</v>
      </c>
      <c r="AB41" s="411">
        <v>0</v>
      </c>
      <c r="AC41" s="411">
        <f t="shared" ref="AC41:AL41" si="6">AC40</f>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v>0</v>
      </c>
      <c r="Z44" s="411">
        <v>0</v>
      </c>
      <c r="AA44" s="411">
        <v>0</v>
      </c>
      <c r="AB44" s="411">
        <v>0</v>
      </c>
      <c r="AC44" s="411">
        <f t="shared" ref="AC44:AL44" si="7">AC43</f>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v>0</v>
      </c>
      <c r="Z47" s="411">
        <v>0</v>
      </c>
      <c r="AA47" s="411">
        <v>0</v>
      </c>
      <c r="AB47" s="411">
        <v>0</v>
      </c>
      <c r="AC47" s="411">
        <f t="shared" ref="AC47:AL47" si="8">AC46</f>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5" outlineLevel="1">
      <c r="A51" s="509"/>
      <c r="B51" s="294" t="s">
        <v>214</v>
      </c>
      <c r="C51" s="291" t="s">
        <v>163</v>
      </c>
      <c r="D51" s="295"/>
      <c r="E51" s="295"/>
      <c r="F51" s="295"/>
      <c r="G51" s="295"/>
      <c r="H51" s="295"/>
      <c r="I51" s="295"/>
      <c r="J51" s="295"/>
      <c r="K51" s="295"/>
      <c r="L51" s="295"/>
      <c r="M51" s="295"/>
      <c r="N51" s="295">
        <v>12</v>
      </c>
      <c r="O51" s="295"/>
      <c r="P51" s="295"/>
      <c r="Q51" s="295"/>
      <c r="R51" s="295"/>
      <c r="S51" s="295"/>
      <c r="T51" s="295"/>
      <c r="U51" s="295"/>
      <c r="V51" s="295"/>
      <c r="W51" s="295"/>
      <c r="X51" s="295"/>
      <c r="Y51" s="411">
        <v>0</v>
      </c>
      <c r="Z51" s="411">
        <v>0</v>
      </c>
      <c r="AA51" s="411">
        <v>0</v>
      </c>
      <c r="AB51" s="411">
        <v>0</v>
      </c>
      <c r="AC51" s="411">
        <f t="shared" ref="AC51:AL51" si="9">AC50</f>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9">
        <v>11</v>
      </c>
      <c r="B53" s="314" t="s">
        <v>21</v>
      </c>
      <c r="C53" s="291" t="s">
        <v>25</v>
      </c>
      <c r="D53" s="295"/>
      <c r="E53" s="295"/>
      <c r="F53" s="295"/>
      <c r="G53" s="295"/>
      <c r="H53" s="295"/>
      <c r="I53" s="295"/>
      <c r="J53" s="295"/>
      <c r="K53" s="295">
        <v>33957.604711206666</v>
      </c>
      <c r="L53" s="295"/>
      <c r="M53" s="295"/>
      <c r="N53" s="295">
        <v>12</v>
      </c>
      <c r="O53" s="295"/>
      <c r="P53" s="295"/>
      <c r="Q53" s="295"/>
      <c r="R53" s="295"/>
      <c r="S53" s="295"/>
      <c r="T53" s="295"/>
      <c r="U53" s="295"/>
      <c r="V53" s="295">
        <v>11.779092393463545</v>
      </c>
      <c r="W53" s="295"/>
      <c r="X53" s="295"/>
      <c r="Y53" s="415"/>
      <c r="Z53" s="415">
        <v>1</v>
      </c>
      <c r="AA53" s="415"/>
      <c r="AB53" s="415"/>
      <c r="AC53" s="415"/>
      <c r="AD53" s="415"/>
      <c r="AE53" s="415"/>
      <c r="AF53" s="415"/>
      <c r="AG53" s="415"/>
      <c r="AH53" s="415"/>
      <c r="AI53" s="415"/>
      <c r="AJ53" s="415"/>
      <c r="AK53" s="415"/>
      <c r="AL53" s="415"/>
      <c r="AM53" s="296">
        <f>SUM(Y53:AL53)</f>
        <v>1</v>
      </c>
    </row>
    <row r="54" spans="1:42" s="283" customFormat="1" ht="15.5" outlineLevel="1">
      <c r="A54" s="509"/>
      <c r="B54" s="315" t="s">
        <v>214</v>
      </c>
      <c r="C54" s="291" t="s">
        <v>163</v>
      </c>
      <c r="D54" s="295"/>
      <c r="E54" s="295"/>
      <c r="F54" s="295"/>
      <c r="G54" s="295"/>
      <c r="H54" s="295"/>
      <c r="I54" s="295"/>
      <c r="J54" s="295"/>
      <c r="K54" s="295"/>
      <c r="L54" s="295"/>
      <c r="M54" s="295"/>
      <c r="N54" s="295">
        <v>12</v>
      </c>
      <c r="O54" s="295"/>
      <c r="P54" s="295"/>
      <c r="Q54" s="295"/>
      <c r="R54" s="295"/>
      <c r="S54" s="295"/>
      <c r="T54" s="295"/>
      <c r="U54" s="295"/>
      <c r="V54" s="295"/>
      <c r="W54" s="295"/>
      <c r="X54" s="295"/>
      <c r="Y54" s="411">
        <v>0</v>
      </c>
      <c r="Z54" s="411">
        <v>1</v>
      </c>
      <c r="AA54" s="411">
        <v>0</v>
      </c>
      <c r="AB54" s="411">
        <v>0</v>
      </c>
      <c r="AC54" s="411">
        <f t="shared" ref="AC54:AL54" si="10">AC53</f>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5" outlineLevel="1">
      <c r="A57" s="509"/>
      <c r="B57" s="315" t="s">
        <v>214</v>
      </c>
      <c r="C57" s="291" t="s">
        <v>163</v>
      </c>
      <c r="D57" s="295"/>
      <c r="E57" s="295"/>
      <c r="F57" s="295"/>
      <c r="G57" s="295"/>
      <c r="H57" s="295"/>
      <c r="I57" s="295"/>
      <c r="J57" s="295"/>
      <c r="K57" s="295"/>
      <c r="L57" s="295"/>
      <c r="M57" s="295"/>
      <c r="N57" s="295">
        <v>3</v>
      </c>
      <c r="O57" s="295"/>
      <c r="P57" s="295"/>
      <c r="Q57" s="295"/>
      <c r="R57" s="295"/>
      <c r="S57" s="295"/>
      <c r="T57" s="295"/>
      <c r="U57" s="295"/>
      <c r="V57" s="295"/>
      <c r="W57" s="295"/>
      <c r="X57" s="295"/>
      <c r="Y57" s="411">
        <v>0</v>
      </c>
      <c r="Z57" s="411">
        <v>0</v>
      </c>
      <c r="AA57" s="411">
        <v>0</v>
      </c>
      <c r="AB57" s="411">
        <v>0</v>
      </c>
      <c r="AC57" s="411">
        <f t="shared" ref="AC57:AL57" si="11">AC56</f>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5" outlineLevel="1">
      <c r="A60" s="509"/>
      <c r="B60" s="315" t="s">
        <v>214</v>
      </c>
      <c r="C60" s="291" t="s">
        <v>163</v>
      </c>
      <c r="D60" s="295"/>
      <c r="E60" s="295"/>
      <c r="F60" s="295"/>
      <c r="G60" s="295"/>
      <c r="H60" s="295"/>
      <c r="I60" s="295"/>
      <c r="J60" s="295"/>
      <c r="K60" s="295"/>
      <c r="L60" s="295"/>
      <c r="M60" s="295"/>
      <c r="N60" s="295">
        <v>12</v>
      </c>
      <c r="O60" s="295"/>
      <c r="P60" s="295"/>
      <c r="Q60" s="295"/>
      <c r="R60" s="295"/>
      <c r="S60" s="295"/>
      <c r="T60" s="295"/>
      <c r="U60" s="295"/>
      <c r="V60" s="295"/>
      <c r="W60" s="295"/>
      <c r="X60" s="295"/>
      <c r="Y60" s="411">
        <v>0</v>
      </c>
      <c r="Z60" s="411">
        <v>0</v>
      </c>
      <c r="AA60" s="411">
        <v>0</v>
      </c>
      <c r="AB60" s="411">
        <v>0</v>
      </c>
      <c r="AC60" s="411">
        <f t="shared" ref="AC60:AL60" si="12">AC59</f>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5" outlineLevel="1">
      <c r="A63" s="509"/>
      <c r="B63" s="315" t="s">
        <v>214</v>
      </c>
      <c r="C63" s="291" t="s">
        <v>163</v>
      </c>
      <c r="D63" s="295"/>
      <c r="E63" s="295"/>
      <c r="F63" s="295"/>
      <c r="G63" s="295"/>
      <c r="H63" s="295"/>
      <c r="I63" s="295"/>
      <c r="J63" s="295"/>
      <c r="K63" s="295"/>
      <c r="L63" s="295"/>
      <c r="M63" s="295"/>
      <c r="N63" s="295">
        <v>12</v>
      </c>
      <c r="O63" s="295"/>
      <c r="P63" s="295"/>
      <c r="Q63" s="295"/>
      <c r="R63" s="295"/>
      <c r="S63" s="295"/>
      <c r="T63" s="295"/>
      <c r="U63" s="295"/>
      <c r="V63" s="295"/>
      <c r="W63" s="295"/>
      <c r="X63" s="295"/>
      <c r="Y63" s="411">
        <v>0</v>
      </c>
      <c r="Z63" s="411">
        <v>0</v>
      </c>
      <c r="AA63" s="411">
        <v>0</v>
      </c>
      <c r="AB63" s="411">
        <v>0</v>
      </c>
      <c r="AC63" s="411">
        <f t="shared" ref="AC63" si="13">AC62</f>
        <v>0</v>
      </c>
      <c r="AD63" s="411">
        <f t="shared" ref="AD63:AL63" si="14">AD62</f>
        <v>0</v>
      </c>
      <c r="AE63" s="411">
        <f t="shared" si="14"/>
        <v>0</v>
      </c>
      <c r="AF63" s="411">
        <f t="shared" si="14"/>
        <v>0</v>
      </c>
      <c r="AG63" s="411">
        <f t="shared" si="14"/>
        <v>0</v>
      </c>
      <c r="AH63" s="411">
        <f t="shared" si="14"/>
        <v>0</v>
      </c>
      <c r="AI63" s="411">
        <f t="shared" si="14"/>
        <v>0</v>
      </c>
      <c r="AJ63" s="411">
        <f t="shared" si="14"/>
        <v>0</v>
      </c>
      <c r="AK63" s="411">
        <f t="shared" si="14"/>
        <v>0</v>
      </c>
      <c r="AL63" s="411">
        <f t="shared" si="14"/>
        <v>0</v>
      </c>
      <c r="AM63" s="311"/>
    </row>
    <row r="64" spans="1:42" s="283" customFormat="1" ht="15.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v>0</v>
      </c>
      <c r="Z66" s="411">
        <v>0</v>
      </c>
      <c r="AA66" s="411">
        <v>0</v>
      </c>
      <c r="AB66" s="411">
        <v>0</v>
      </c>
      <c r="AC66" s="411">
        <f t="shared" ref="AC66:AL66" si="15">AC65</f>
        <v>0</v>
      </c>
      <c r="AD66" s="411">
        <f t="shared" si="15"/>
        <v>0</v>
      </c>
      <c r="AE66" s="411">
        <f t="shared" si="15"/>
        <v>0</v>
      </c>
      <c r="AF66" s="411">
        <f t="shared" si="15"/>
        <v>0</v>
      </c>
      <c r="AG66" s="411">
        <f t="shared" si="15"/>
        <v>0</v>
      </c>
      <c r="AH66" s="411">
        <f t="shared" si="15"/>
        <v>0</v>
      </c>
      <c r="AI66" s="411">
        <f t="shared" si="15"/>
        <v>0</v>
      </c>
      <c r="AJ66" s="411">
        <f t="shared" si="15"/>
        <v>0</v>
      </c>
      <c r="AK66" s="411">
        <f t="shared" si="15"/>
        <v>0</v>
      </c>
      <c r="AL66" s="411">
        <f t="shared" si="15"/>
        <v>0</v>
      </c>
      <c r="AM66" s="311"/>
    </row>
    <row r="67" spans="1:39" s="283" customFormat="1" ht="15.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v>0</v>
      </c>
      <c r="Z69" s="411">
        <v>0</v>
      </c>
      <c r="AA69" s="411">
        <v>0</v>
      </c>
      <c r="AB69" s="411">
        <v>0</v>
      </c>
      <c r="AC69" s="411">
        <f t="shared" ref="AC69:AL69" si="16">AC68</f>
        <v>0</v>
      </c>
      <c r="AD69" s="411">
        <f t="shared" si="16"/>
        <v>0</v>
      </c>
      <c r="AE69" s="411">
        <f t="shared" si="16"/>
        <v>0</v>
      </c>
      <c r="AF69" s="411">
        <f t="shared" si="16"/>
        <v>0</v>
      </c>
      <c r="AG69" s="411">
        <f t="shared" si="16"/>
        <v>0</v>
      </c>
      <c r="AH69" s="411">
        <f t="shared" si="16"/>
        <v>0</v>
      </c>
      <c r="AI69" s="411">
        <f t="shared" si="16"/>
        <v>0</v>
      </c>
      <c r="AJ69" s="411">
        <f t="shared" si="16"/>
        <v>0</v>
      </c>
      <c r="AK69" s="411">
        <f t="shared" si="16"/>
        <v>0</v>
      </c>
      <c r="AL69" s="411">
        <f t="shared" si="16"/>
        <v>0</v>
      </c>
      <c r="AM69" s="311"/>
    </row>
    <row r="70" spans="1:39" s="283" customFormat="1" ht="15.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v>0</v>
      </c>
      <c r="Z72" s="411">
        <v>0</v>
      </c>
      <c r="AA72" s="411">
        <v>0</v>
      </c>
      <c r="AB72" s="411">
        <v>0</v>
      </c>
      <c r="AC72" s="411">
        <f t="shared" ref="AC72:AL72" si="17">AC71</f>
        <v>0</v>
      </c>
      <c r="AD72" s="411">
        <f t="shared" si="17"/>
        <v>0</v>
      </c>
      <c r="AE72" s="411">
        <f t="shared" si="17"/>
        <v>0</v>
      </c>
      <c r="AF72" s="411">
        <f t="shared" si="17"/>
        <v>0</v>
      </c>
      <c r="AG72" s="411">
        <f t="shared" si="17"/>
        <v>0</v>
      </c>
      <c r="AH72" s="411">
        <f t="shared" si="17"/>
        <v>0</v>
      </c>
      <c r="AI72" s="411">
        <f t="shared" si="17"/>
        <v>0</v>
      </c>
      <c r="AJ72" s="411">
        <f t="shared" si="17"/>
        <v>0</v>
      </c>
      <c r="AK72" s="411">
        <f t="shared" si="17"/>
        <v>0</v>
      </c>
      <c r="AL72" s="411">
        <f t="shared" si="17"/>
        <v>0</v>
      </c>
      <c r="AM72" s="311"/>
    </row>
    <row r="73" spans="1:39" s="283" customFormat="1" ht="15.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5" outlineLevel="1">
      <c r="A76" s="509"/>
      <c r="B76" s="315" t="s">
        <v>214</v>
      </c>
      <c r="C76" s="291" t="s">
        <v>163</v>
      </c>
      <c r="D76" s="295"/>
      <c r="E76" s="295"/>
      <c r="F76" s="295"/>
      <c r="G76" s="295"/>
      <c r="H76" s="295"/>
      <c r="I76" s="295"/>
      <c r="J76" s="295"/>
      <c r="K76" s="295"/>
      <c r="L76" s="295"/>
      <c r="M76" s="295"/>
      <c r="N76" s="295">
        <v>12</v>
      </c>
      <c r="O76" s="295"/>
      <c r="P76" s="295"/>
      <c r="Q76" s="295"/>
      <c r="R76" s="295"/>
      <c r="S76" s="295"/>
      <c r="T76" s="295"/>
      <c r="U76" s="295"/>
      <c r="V76" s="295"/>
      <c r="W76" s="295"/>
      <c r="X76" s="295"/>
      <c r="Y76" s="411">
        <v>0</v>
      </c>
      <c r="Z76" s="411">
        <v>0</v>
      </c>
      <c r="AA76" s="411">
        <v>0</v>
      </c>
      <c r="AB76" s="411">
        <v>0</v>
      </c>
      <c r="AC76" s="411">
        <f t="shared" ref="AC76:AL76" si="18">AC75</f>
        <v>0</v>
      </c>
      <c r="AD76" s="411">
        <f t="shared" si="18"/>
        <v>0</v>
      </c>
      <c r="AE76" s="411">
        <f t="shared" si="18"/>
        <v>0</v>
      </c>
      <c r="AF76" s="411">
        <f t="shared" si="18"/>
        <v>0</v>
      </c>
      <c r="AG76" s="411">
        <f t="shared" si="18"/>
        <v>0</v>
      </c>
      <c r="AH76" s="411">
        <f t="shared" si="18"/>
        <v>0</v>
      </c>
      <c r="AI76" s="411">
        <f t="shared" si="18"/>
        <v>0</v>
      </c>
      <c r="AJ76" s="411">
        <f t="shared" si="18"/>
        <v>0</v>
      </c>
      <c r="AK76" s="411">
        <f t="shared" si="18"/>
        <v>0</v>
      </c>
      <c r="AL76" s="411">
        <f t="shared" si="18"/>
        <v>0</v>
      </c>
      <c r="AM76" s="297"/>
    </row>
    <row r="77" spans="1:39" s="309" customFormat="1" ht="15.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5" outlineLevel="1">
      <c r="A79" s="509"/>
      <c r="B79" s="315" t="s">
        <v>214</v>
      </c>
      <c r="C79" s="291" t="s">
        <v>163</v>
      </c>
      <c r="D79" s="295"/>
      <c r="E79" s="295"/>
      <c r="F79" s="295"/>
      <c r="G79" s="295"/>
      <c r="H79" s="295"/>
      <c r="I79" s="295"/>
      <c r="J79" s="295"/>
      <c r="K79" s="295"/>
      <c r="L79" s="295"/>
      <c r="M79" s="295"/>
      <c r="N79" s="295">
        <v>12</v>
      </c>
      <c r="O79" s="295"/>
      <c r="P79" s="295"/>
      <c r="Q79" s="295"/>
      <c r="R79" s="295"/>
      <c r="S79" s="295"/>
      <c r="T79" s="295"/>
      <c r="U79" s="295"/>
      <c r="V79" s="295"/>
      <c r="W79" s="295"/>
      <c r="X79" s="295"/>
      <c r="Y79" s="411">
        <v>0</v>
      </c>
      <c r="Z79" s="411">
        <v>0</v>
      </c>
      <c r="AA79" s="411">
        <v>0</v>
      </c>
      <c r="AB79" s="411">
        <v>0</v>
      </c>
      <c r="AC79" s="411">
        <f t="shared" ref="AC79:AL79" si="19">AC78</f>
        <v>0</v>
      </c>
      <c r="AD79" s="411">
        <f t="shared" si="19"/>
        <v>0</v>
      </c>
      <c r="AE79" s="411">
        <f t="shared" si="19"/>
        <v>0</v>
      </c>
      <c r="AF79" s="411">
        <f t="shared" si="19"/>
        <v>0</v>
      </c>
      <c r="AG79" s="411">
        <f t="shared" si="19"/>
        <v>0</v>
      </c>
      <c r="AH79" s="411">
        <f t="shared" si="19"/>
        <v>0</v>
      </c>
      <c r="AI79" s="411">
        <f t="shared" si="19"/>
        <v>0</v>
      </c>
      <c r="AJ79" s="411">
        <f t="shared" si="19"/>
        <v>0</v>
      </c>
      <c r="AK79" s="411">
        <f t="shared" si="19"/>
        <v>0</v>
      </c>
      <c r="AL79" s="411">
        <f t="shared" si="19"/>
        <v>0</v>
      </c>
      <c r="AM79" s="297"/>
    </row>
    <row r="80" spans="1:39" s="283" customFormat="1" ht="15.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5" outlineLevel="1">
      <c r="A82" s="509"/>
      <c r="B82" s="315" t="s">
        <v>214</v>
      </c>
      <c r="C82" s="291" t="s">
        <v>163</v>
      </c>
      <c r="D82" s="295"/>
      <c r="E82" s="295"/>
      <c r="F82" s="295"/>
      <c r="G82" s="295"/>
      <c r="H82" s="295"/>
      <c r="I82" s="295"/>
      <c r="J82" s="295"/>
      <c r="K82" s="295"/>
      <c r="L82" s="295"/>
      <c r="M82" s="295"/>
      <c r="N82" s="295">
        <v>12</v>
      </c>
      <c r="O82" s="295"/>
      <c r="P82" s="295"/>
      <c r="Q82" s="295"/>
      <c r="R82" s="295"/>
      <c r="S82" s="295"/>
      <c r="T82" s="295"/>
      <c r="U82" s="295"/>
      <c r="V82" s="295"/>
      <c r="W82" s="295"/>
      <c r="X82" s="295"/>
      <c r="Y82" s="411">
        <v>0</v>
      </c>
      <c r="Z82" s="411">
        <v>0</v>
      </c>
      <c r="AA82" s="411">
        <v>0</v>
      </c>
      <c r="AB82" s="411">
        <v>0</v>
      </c>
      <c r="AC82" s="411">
        <f t="shared" ref="AC82:AL82" si="20">AC81</f>
        <v>0</v>
      </c>
      <c r="AD82" s="411">
        <f t="shared" si="20"/>
        <v>0</v>
      </c>
      <c r="AE82" s="411">
        <f t="shared" si="20"/>
        <v>0</v>
      </c>
      <c r="AF82" s="411">
        <f t="shared" si="20"/>
        <v>0</v>
      </c>
      <c r="AG82" s="411">
        <f t="shared" si="20"/>
        <v>0</v>
      </c>
      <c r="AH82" s="411">
        <f t="shared" si="20"/>
        <v>0</v>
      </c>
      <c r="AI82" s="411">
        <f t="shared" si="20"/>
        <v>0</v>
      </c>
      <c r="AJ82" s="411">
        <f t="shared" si="20"/>
        <v>0</v>
      </c>
      <c r="AK82" s="411">
        <f t="shared" si="20"/>
        <v>0</v>
      </c>
      <c r="AL82" s="411">
        <f t="shared" si="20"/>
        <v>0</v>
      </c>
      <c r="AM82" s="306"/>
    </row>
    <row r="83" spans="1:39" s="283" customFormat="1" ht="15.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9">
        <v>21</v>
      </c>
      <c r="B84" s="315" t="s">
        <v>22</v>
      </c>
      <c r="C84" s="291" t="s">
        <v>25</v>
      </c>
      <c r="D84" s="295"/>
      <c r="E84" s="295"/>
      <c r="F84" s="295"/>
      <c r="G84" s="295"/>
      <c r="H84" s="295"/>
      <c r="I84" s="295"/>
      <c r="J84" s="295"/>
      <c r="K84" s="295">
        <v>475473.69732861151</v>
      </c>
      <c r="L84" s="295"/>
      <c r="M84" s="295"/>
      <c r="N84" s="295">
        <v>12</v>
      </c>
      <c r="O84" s="295"/>
      <c r="P84" s="295"/>
      <c r="Q84" s="295"/>
      <c r="R84" s="295"/>
      <c r="S84" s="295"/>
      <c r="T84" s="295"/>
      <c r="U84" s="295"/>
      <c r="V84" s="295">
        <v>70.938809416799927</v>
      </c>
      <c r="W84" s="295"/>
      <c r="X84" s="295"/>
      <c r="Y84" s="410"/>
      <c r="Z84" s="415">
        <v>6.3129909910720233E-2</v>
      </c>
      <c r="AA84" s="415">
        <v>0.93687009008927979</v>
      </c>
      <c r="AB84" s="415"/>
      <c r="AC84" s="415"/>
      <c r="AD84" s="415"/>
      <c r="AE84" s="415"/>
      <c r="AF84" s="415"/>
      <c r="AG84" s="415"/>
      <c r="AH84" s="415"/>
      <c r="AI84" s="415"/>
      <c r="AJ84" s="415"/>
      <c r="AK84" s="415"/>
      <c r="AL84" s="415"/>
      <c r="AM84" s="296">
        <f>SUM(Y84:AL84)</f>
        <v>1</v>
      </c>
    </row>
    <row r="85" spans="1:39" s="283" customFormat="1" ht="15.5" outlineLevel="1">
      <c r="A85" s="509"/>
      <c r="B85" s="315" t="s">
        <v>214</v>
      </c>
      <c r="C85" s="291" t="s">
        <v>163</v>
      </c>
      <c r="D85" s="295"/>
      <c r="E85" s="295"/>
      <c r="F85" s="295"/>
      <c r="G85" s="295"/>
      <c r="H85" s="295"/>
      <c r="I85" s="295"/>
      <c r="J85" s="295"/>
      <c r="K85" s="295">
        <v>6501.5278275250503</v>
      </c>
      <c r="L85" s="295"/>
      <c r="M85" s="295"/>
      <c r="N85" s="295">
        <v>12</v>
      </c>
      <c r="O85" s="295"/>
      <c r="P85" s="295"/>
      <c r="Q85" s="295"/>
      <c r="R85" s="295"/>
      <c r="S85" s="295"/>
      <c r="T85" s="295"/>
      <c r="U85" s="295"/>
      <c r="V85" s="295">
        <v>1.6797455103737329</v>
      </c>
      <c r="W85" s="295"/>
      <c r="X85" s="295"/>
      <c r="Y85" s="411">
        <v>0</v>
      </c>
      <c r="Z85" s="411">
        <v>6.3129909910720233E-2</v>
      </c>
      <c r="AA85" s="411">
        <v>0.93687009008927979</v>
      </c>
      <c r="AB85" s="411">
        <v>0</v>
      </c>
      <c r="AC85" s="411">
        <f t="shared" ref="AC85:AL85" si="21">AC84</f>
        <v>0</v>
      </c>
      <c r="AD85" s="411">
        <f t="shared" si="21"/>
        <v>0</v>
      </c>
      <c r="AE85" s="411">
        <f t="shared" si="21"/>
        <v>0</v>
      </c>
      <c r="AF85" s="411">
        <f t="shared" si="21"/>
        <v>0</v>
      </c>
      <c r="AG85" s="411">
        <f t="shared" si="21"/>
        <v>0</v>
      </c>
      <c r="AH85" s="411">
        <f t="shared" si="21"/>
        <v>0</v>
      </c>
      <c r="AI85" s="411">
        <f t="shared" si="21"/>
        <v>0</v>
      </c>
      <c r="AJ85" s="411">
        <f t="shared" si="21"/>
        <v>0</v>
      </c>
      <c r="AK85" s="411">
        <f t="shared" si="21"/>
        <v>0</v>
      </c>
      <c r="AL85" s="411">
        <f t="shared" si="21"/>
        <v>0</v>
      </c>
      <c r="AM85" s="297"/>
    </row>
    <row r="86" spans="1:39" s="283" customFormat="1" ht="15.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v>0</v>
      </c>
      <c r="Z88" s="411">
        <v>0</v>
      </c>
      <c r="AA88" s="411">
        <v>0</v>
      </c>
      <c r="AB88" s="411">
        <v>0</v>
      </c>
      <c r="AC88" s="411">
        <f t="shared" ref="AC88:AL88" si="22">AC87</f>
        <v>0</v>
      </c>
      <c r="AD88" s="411">
        <f t="shared" si="22"/>
        <v>0</v>
      </c>
      <c r="AE88" s="411">
        <f t="shared" si="22"/>
        <v>0</v>
      </c>
      <c r="AF88" s="411">
        <f t="shared" si="22"/>
        <v>0</v>
      </c>
      <c r="AG88" s="411">
        <f t="shared" si="22"/>
        <v>0</v>
      </c>
      <c r="AH88" s="411">
        <f t="shared" si="22"/>
        <v>0</v>
      </c>
      <c r="AI88" s="411">
        <f t="shared" si="22"/>
        <v>0</v>
      </c>
      <c r="AJ88" s="411">
        <f t="shared" si="22"/>
        <v>0</v>
      </c>
      <c r="AK88" s="411">
        <f t="shared" si="22"/>
        <v>0</v>
      </c>
      <c r="AL88" s="411">
        <f t="shared" si="22"/>
        <v>0</v>
      </c>
      <c r="AM88" s="306"/>
    </row>
    <row r="89" spans="1:39" s="283" customFormat="1" ht="15.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v>0</v>
      </c>
      <c r="Z92" s="411">
        <v>0</v>
      </c>
      <c r="AA92" s="411">
        <v>0</v>
      </c>
      <c r="AB92" s="411">
        <v>0</v>
      </c>
      <c r="AC92" s="411">
        <f t="shared" ref="AC92:AL92" si="23">AC91</f>
        <v>0</v>
      </c>
      <c r="AD92" s="411">
        <f t="shared" si="23"/>
        <v>0</v>
      </c>
      <c r="AE92" s="411">
        <f t="shared" si="23"/>
        <v>0</v>
      </c>
      <c r="AF92" s="411">
        <f t="shared" si="23"/>
        <v>0</v>
      </c>
      <c r="AG92" s="411">
        <f t="shared" si="23"/>
        <v>0</v>
      </c>
      <c r="AH92" s="411">
        <f t="shared" si="23"/>
        <v>0</v>
      </c>
      <c r="AI92" s="411">
        <f t="shared" si="23"/>
        <v>0</v>
      </c>
      <c r="AJ92" s="411">
        <f t="shared" si="23"/>
        <v>0</v>
      </c>
      <c r="AK92" s="411">
        <f t="shared" si="23"/>
        <v>0</v>
      </c>
      <c r="AL92" s="411">
        <f t="shared" si="23"/>
        <v>0</v>
      </c>
      <c r="AM92" s="297"/>
    </row>
    <row r="93" spans="1:39" s="283" customFormat="1" ht="15.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v>0</v>
      </c>
      <c r="Z96" s="411">
        <v>0</v>
      </c>
      <c r="AA96" s="411">
        <v>0</v>
      </c>
      <c r="AB96" s="411">
        <v>0</v>
      </c>
      <c r="AC96" s="411">
        <f t="shared" ref="AC96:AL96" si="24">AC95</f>
        <v>0</v>
      </c>
      <c r="AD96" s="411">
        <f t="shared" si="24"/>
        <v>0</v>
      </c>
      <c r="AE96" s="411">
        <f t="shared" si="24"/>
        <v>0</v>
      </c>
      <c r="AF96" s="411">
        <f t="shared" si="24"/>
        <v>0</v>
      </c>
      <c r="AG96" s="411">
        <f t="shared" si="24"/>
        <v>0</v>
      </c>
      <c r="AH96" s="411">
        <f t="shared" si="24"/>
        <v>0</v>
      </c>
      <c r="AI96" s="411">
        <f t="shared" si="24"/>
        <v>0</v>
      </c>
      <c r="AJ96" s="411">
        <f t="shared" si="24"/>
        <v>0</v>
      </c>
      <c r="AK96" s="411">
        <f t="shared" si="24"/>
        <v>0</v>
      </c>
      <c r="AL96" s="411">
        <f t="shared" si="24"/>
        <v>0</v>
      </c>
      <c r="AM96" s="297"/>
    </row>
    <row r="97" spans="1:39" s="283" customFormat="1" ht="15.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9"/>
      <c r="B99" s="315" t="s">
        <v>214</v>
      </c>
      <c r="C99" s="291" t="s">
        <v>163</v>
      </c>
      <c r="D99" s="295"/>
      <c r="E99" s="295"/>
      <c r="F99" s="295"/>
      <c r="G99" s="295"/>
      <c r="H99" s="295"/>
      <c r="I99" s="295"/>
      <c r="J99" s="295"/>
      <c r="K99" s="295"/>
      <c r="L99" s="295"/>
      <c r="M99" s="295"/>
      <c r="N99" s="295">
        <v>0</v>
      </c>
      <c r="O99" s="295"/>
      <c r="P99" s="295"/>
      <c r="Q99" s="295"/>
      <c r="R99" s="295"/>
      <c r="S99" s="295"/>
      <c r="T99" s="295"/>
      <c r="U99" s="295"/>
      <c r="V99" s="295"/>
      <c r="W99" s="295"/>
      <c r="X99" s="295"/>
      <c r="Y99" s="411">
        <v>0</v>
      </c>
      <c r="Z99" s="411">
        <v>0</v>
      </c>
      <c r="AA99" s="411">
        <v>0</v>
      </c>
      <c r="AB99" s="411">
        <v>0</v>
      </c>
      <c r="AC99" s="411">
        <f t="shared" ref="AC99:AL99" si="25">AC98</f>
        <v>0</v>
      </c>
      <c r="AD99" s="411">
        <f t="shared" si="25"/>
        <v>0</v>
      </c>
      <c r="AE99" s="411">
        <f t="shared" si="25"/>
        <v>0</v>
      </c>
      <c r="AF99" s="411">
        <f t="shared" si="25"/>
        <v>0</v>
      </c>
      <c r="AG99" s="411">
        <f t="shared" si="25"/>
        <v>0</v>
      </c>
      <c r="AH99" s="411">
        <f t="shared" si="25"/>
        <v>0</v>
      </c>
      <c r="AI99" s="411">
        <f t="shared" si="25"/>
        <v>0</v>
      </c>
      <c r="AJ99" s="411">
        <f t="shared" si="25"/>
        <v>0</v>
      </c>
      <c r="AK99" s="411">
        <f t="shared" si="25"/>
        <v>0</v>
      </c>
      <c r="AL99" s="411">
        <f t="shared" si="25"/>
        <v>0</v>
      </c>
      <c r="AM99" s="311"/>
    </row>
    <row r="100" spans="1:39" s="283" customFormat="1" ht="15.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9">
        <v>26</v>
      </c>
      <c r="B102" s="321" t="s">
        <v>16</v>
      </c>
      <c r="C102" s="291" t="s">
        <v>25</v>
      </c>
      <c r="D102" s="295"/>
      <c r="E102" s="295"/>
      <c r="F102" s="295"/>
      <c r="G102" s="295"/>
      <c r="H102" s="295"/>
      <c r="I102" s="295"/>
      <c r="J102" s="295"/>
      <c r="K102" s="295">
        <v>45368.783459999999</v>
      </c>
      <c r="L102" s="295"/>
      <c r="M102" s="295"/>
      <c r="N102" s="295">
        <v>12</v>
      </c>
      <c r="O102" s="295"/>
      <c r="P102" s="295"/>
      <c r="Q102" s="295"/>
      <c r="R102" s="295"/>
      <c r="S102" s="295"/>
      <c r="T102" s="295"/>
      <c r="U102" s="295"/>
      <c r="V102" s="295">
        <v>7.8078000000000003</v>
      </c>
      <c r="W102" s="295"/>
      <c r="X102" s="295"/>
      <c r="Y102" s="410"/>
      <c r="Z102" s="410">
        <v>0.1</v>
      </c>
      <c r="AA102" s="410">
        <v>0.89996694840546365</v>
      </c>
      <c r="AB102" s="410"/>
      <c r="AC102" s="410"/>
      <c r="AD102" s="410"/>
      <c r="AE102" s="415"/>
      <c r="AF102" s="415"/>
      <c r="AG102" s="415"/>
      <c r="AH102" s="415"/>
      <c r="AI102" s="415"/>
      <c r="AJ102" s="415"/>
      <c r="AK102" s="415"/>
      <c r="AL102" s="415"/>
      <c r="AM102" s="296">
        <f>SUM(Y102:AL102)</f>
        <v>0.99996694840546363</v>
      </c>
    </row>
    <row r="103" spans="1:39" s="283" customFormat="1" ht="15.5" outlineLevel="1">
      <c r="A103" s="509"/>
      <c r="B103" s="315" t="s">
        <v>214</v>
      </c>
      <c r="C103" s="291" t="s">
        <v>163</v>
      </c>
      <c r="D103" s="295"/>
      <c r="E103" s="295"/>
      <c r="F103" s="295"/>
      <c r="G103" s="295"/>
      <c r="H103" s="295"/>
      <c r="I103" s="295"/>
      <c r="J103" s="295"/>
      <c r="K103" s="295"/>
      <c r="L103" s="295"/>
      <c r="M103" s="295"/>
      <c r="N103" s="295">
        <v>12</v>
      </c>
      <c r="O103" s="295"/>
      <c r="P103" s="295"/>
      <c r="Q103" s="295"/>
      <c r="R103" s="295"/>
      <c r="S103" s="295"/>
      <c r="T103" s="295"/>
      <c r="U103" s="295"/>
      <c r="V103" s="295"/>
      <c r="W103" s="295"/>
      <c r="X103" s="295"/>
      <c r="Y103" s="411">
        <v>0</v>
      </c>
      <c r="Z103" s="411">
        <v>0.1</v>
      </c>
      <c r="AA103" s="411">
        <v>0.89996694840546365</v>
      </c>
      <c r="AB103" s="411">
        <v>0</v>
      </c>
      <c r="AC103" s="411">
        <f t="shared" ref="AC103:AL103" si="26">AC102</f>
        <v>0</v>
      </c>
      <c r="AD103" s="411">
        <f t="shared" si="26"/>
        <v>0</v>
      </c>
      <c r="AE103" s="411">
        <f t="shared" si="26"/>
        <v>0</v>
      </c>
      <c r="AF103" s="411">
        <f t="shared" si="26"/>
        <v>0</v>
      </c>
      <c r="AG103" s="411">
        <f t="shared" si="26"/>
        <v>0</v>
      </c>
      <c r="AH103" s="411">
        <f t="shared" si="26"/>
        <v>0</v>
      </c>
      <c r="AI103" s="411">
        <f t="shared" si="26"/>
        <v>0</v>
      </c>
      <c r="AJ103" s="411">
        <f t="shared" si="26"/>
        <v>0</v>
      </c>
      <c r="AK103" s="411">
        <f t="shared" si="26"/>
        <v>0</v>
      </c>
      <c r="AL103" s="411">
        <f t="shared" si="26"/>
        <v>0</v>
      </c>
      <c r="AM103" s="306"/>
    </row>
    <row r="104" spans="1:39" s="309" customFormat="1" ht="15.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9">
        <v>27</v>
      </c>
      <c r="B105" s="321" t="s">
        <v>17</v>
      </c>
      <c r="C105" s="291" t="s">
        <v>25</v>
      </c>
      <c r="D105" s="295"/>
      <c r="E105" s="295"/>
      <c r="F105" s="295"/>
      <c r="G105" s="295"/>
      <c r="H105" s="295"/>
      <c r="I105" s="295"/>
      <c r="J105" s="295"/>
      <c r="K105" s="295">
        <v>689.27227455540913</v>
      </c>
      <c r="L105" s="295"/>
      <c r="M105" s="295"/>
      <c r="N105" s="295">
        <v>12</v>
      </c>
      <c r="O105" s="295"/>
      <c r="P105" s="295"/>
      <c r="Q105" s="295"/>
      <c r="R105" s="295"/>
      <c r="S105" s="295"/>
      <c r="T105" s="295"/>
      <c r="U105" s="295"/>
      <c r="V105" s="295">
        <v>0.13420410330128682</v>
      </c>
      <c r="W105" s="295"/>
      <c r="X105" s="295"/>
      <c r="Y105" s="410">
        <v>0</v>
      </c>
      <c r="Z105" s="410">
        <v>1</v>
      </c>
      <c r="AA105" s="410"/>
      <c r="AB105" s="410"/>
      <c r="AC105" s="410"/>
      <c r="AD105" s="410"/>
      <c r="AE105" s="415"/>
      <c r="AF105" s="415"/>
      <c r="AG105" s="415"/>
      <c r="AH105" s="415"/>
      <c r="AI105" s="415"/>
      <c r="AJ105" s="415"/>
      <c r="AK105" s="415"/>
      <c r="AL105" s="415"/>
      <c r="AM105" s="296">
        <f>SUM(Y105:AL105)</f>
        <v>1</v>
      </c>
    </row>
    <row r="106" spans="1:39" s="283" customFormat="1" ht="15.5" outlineLevel="1">
      <c r="A106" s="509"/>
      <c r="B106" s="315" t="s">
        <v>214</v>
      </c>
      <c r="C106" s="291" t="s">
        <v>163</v>
      </c>
      <c r="D106" s="295"/>
      <c r="E106" s="295"/>
      <c r="F106" s="295"/>
      <c r="G106" s="295"/>
      <c r="H106" s="295"/>
      <c r="I106" s="295"/>
      <c r="J106" s="295"/>
      <c r="K106" s="295">
        <v>0</v>
      </c>
      <c r="L106" s="295"/>
      <c r="M106" s="295"/>
      <c r="N106" s="295">
        <v>12</v>
      </c>
      <c r="O106" s="295"/>
      <c r="P106" s="295"/>
      <c r="Q106" s="295"/>
      <c r="R106" s="295"/>
      <c r="S106" s="295"/>
      <c r="T106" s="295"/>
      <c r="U106" s="295"/>
      <c r="V106" s="295">
        <v>0</v>
      </c>
      <c r="W106" s="295"/>
      <c r="X106" s="295"/>
      <c r="Y106" s="411">
        <v>0</v>
      </c>
      <c r="Z106" s="411">
        <v>1</v>
      </c>
      <c r="AA106" s="411">
        <v>0</v>
      </c>
      <c r="AB106" s="411">
        <v>0</v>
      </c>
      <c r="AC106" s="411">
        <f t="shared" ref="AC106:AL106" si="27">AC105</f>
        <v>0</v>
      </c>
      <c r="AD106" s="411">
        <f t="shared" si="27"/>
        <v>0</v>
      </c>
      <c r="AE106" s="411">
        <f t="shared" si="27"/>
        <v>0</v>
      </c>
      <c r="AF106" s="411">
        <f t="shared" si="27"/>
        <v>0</v>
      </c>
      <c r="AG106" s="411">
        <f t="shared" si="27"/>
        <v>0</v>
      </c>
      <c r="AH106" s="411">
        <f t="shared" si="27"/>
        <v>0</v>
      </c>
      <c r="AI106" s="411">
        <f t="shared" si="27"/>
        <v>0</v>
      </c>
      <c r="AJ106" s="411">
        <f t="shared" si="27"/>
        <v>0</v>
      </c>
      <c r="AK106" s="411">
        <f t="shared" si="27"/>
        <v>0</v>
      </c>
      <c r="AL106" s="411">
        <f t="shared" si="27"/>
        <v>0</v>
      </c>
      <c r="AM106" s="306"/>
    </row>
    <row r="107" spans="1:39" s="309" customFormat="1" ht="15.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5" outlineLevel="1">
      <c r="A109" s="509"/>
      <c r="B109" s="315" t="s">
        <v>214</v>
      </c>
      <c r="C109" s="291" t="s">
        <v>163</v>
      </c>
      <c r="D109" s="295"/>
      <c r="E109" s="295"/>
      <c r="F109" s="295"/>
      <c r="G109" s="295"/>
      <c r="H109" s="295"/>
      <c r="I109" s="295"/>
      <c r="J109" s="295"/>
      <c r="K109" s="295"/>
      <c r="L109" s="295"/>
      <c r="M109" s="295"/>
      <c r="N109" s="295">
        <v>0</v>
      </c>
      <c r="O109" s="295"/>
      <c r="P109" s="295"/>
      <c r="Q109" s="295"/>
      <c r="R109" s="295"/>
      <c r="S109" s="295"/>
      <c r="T109" s="295"/>
      <c r="U109" s="295"/>
      <c r="V109" s="295"/>
      <c r="W109" s="295"/>
      <c r="X109" s="295"/>
      <c r="Y109" s="411">
        <v>0</v>
      </c>
      <c r="Z109" s="411">
        <v>0</v>
      </c>
      <c r="AA109" s="411">
        <v>0</v>
      </c>
      <c r="AB109" s="411">
        <v>0</v>
      </c>
      <c r="AC109" s="411">
        <f t="shared" ref="AC109:AK109" si="28">AC108</f>
        <v>0</v>
      </c>
      <c r="AD109" s="411">
        <f t="shared" si="28"/>
        <v>0</v>
      </c>
      <c r="AE109" s="411">
        <f t="shared" si="28"/>
        <v>0</v>
      </c>
      <c r="AF109" s="411">
        <f t="shared" si="28"/>
        <v>0</v>
      </c>
      <c r="AG109" s="411">
        <f t="shared" si="28"/>
        <v>0</v>
      </c>
      <c r="AH109" s="411">
        <f t="shared" si="28"/>
        <v>0</v>
      </c>
      <c r="AI109" s="411">
        <f t="shared" si="28"/>
        <v>0</v>
      </c>
      <c r="AJ109" s="411">
        <f t="shared" si="28"/>
        <v>0</v>
      </c>
      <c r="AK109" s="411">
        <f t="shared" si="28"/>
        <v>0</v>
      </c>
      <c r="AL109" s="411">
        <f>AL108</f>
        <v>0</v>
      </c>
      <c r="AM109" s="297"/>
    </row>
    <row r="110" spans="1:39" s="309" customFormat="1" ht="15.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5" outlineLevel="1">
      <c r="A112" s="509"/>
      <c r="B112" s="324" t="s">
        <v>214</v>
      </c>
      <c r="C112" s="291" t="s">
        <v>163</v>
      </c>
      <c r="D112" s="295"/>
      <c r="E112" s="295"/>
      <c r="F112" s="295"/>
      <c r="G112" s="295"/>
      <c r="H112" s="295"/>
      <c r="I112" s="295"/>
      <c r="J112" s="295"/>
      <c r="K112" s="295"/>
      <c r="L112" s="295"/>
      <c r="M112" s="295"/>
      <c r="N112" s="295">
        <v>0</v>
      </c>
      <c r="O112" s="295"/>
      <c r="P112" s="295"/>
      <c r="Q112" s="295"/>
      <c r="R112" s="295"/>
      <c r="S112" s="295"/>
      <c r="T112" s="295"/>
      <c r="U112" s="295"/>
      <c r="V112" s="295"/>
      <c r="W112" s="295"/>
      <c r="X112" s="295"/>
      <c r="Y112" s="411">
        <v>0</v>
      </c>
      <c r="Z112" s="411">
        <v>0</v>
      </c>
      <c r="AA112" s="411">
        <v>0</v>
      </c>
      <c r="AB112" s="411">
        <v>0</v>
      </c>
      <c r="AC112" s="411">
        <f t="shared" ref="AC112:AK112" si="29">AC111</f>
        <v>0</v>
      </c>
      <c r="AD112" s="411">
        <f t="shared" si="29"/>
        <v>0</v>
      </c>
      <c r="AE112" s="411">
        <f t="shared" si="29"/>
        <v>0</v>
      </c>
      <c r="AF112" s="411">
        <f t="shared" si="29"/>
        <v>0</v>
      </c>
      <c r="AG112" s="411">
        <f t="shared" si="29"/>
        <v>0</v>
      </c>
      <c r="AH112" s="411">
        <f t="shared" si="29"/>
        <v>0</v>
      </c>
      <c r="AI112" s="411">
        <f t="shared" si="29"/>
        <v>0</v>
      </c>
      <c r="AJ112" s="411">
        <f t="shared" si="29"/>
        <v>0</v>
      </c>
      <c r="AK112" s="411">
        <f t="shared" si="29"/>
        <v>0</v>
      </c>
      <c r="AL112" s="411">
        <f>AL111</f>
        <v>0</v>
      </c>
      <c r="AM112" s="505"/>
    </row>
    <row r="113" spans="1:39" s="283" customFormat="1" ht="15.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5" outlineLevel="1">
      <c r="A115" s="509"/>
      <c r="B115" s="324" t="s">
        <v>214</v>
      </c>
      <c r="C115" s="291" t="s">
        <v>163</v>
      </c>
      <c r="D115" s="295"/>
      <c r="E115" s="295"/>
      <c r="F115" s="295"/>
      <c r="G115" s="295"/>
      <c r="H115" s="295"/>
      <c r="I115" s="295"/>
      <c r="J115" s="295"/>
      <c r="K115" s="295"/>
      <c r="L115" s="295"/>
      <c r="M115" s="295"/>
      <c r="N115" s="295">
        <v>0</v>
      </c>
      <c r="O115" s="295"/>
      <c r="P115" s="295"/>
      <c r="Q115" s="295"/>
      <c r="R115" s="295"/>
      <c r="S115" s="295"/>
      <c r="T115" s="295"/>
      <c r="U115" s="295"/>
      <c r="V115" s="295"/>
      <c r="W115" s="295"/>
      <c r="X115" s="295"/>
      <c r="Y115" s="411">
        <v>0</v>
      </c>
      <c r="Z115" s="411">
        <v>0</v>
      </c>
      <c r="AA115" s="411">
        <v>0</v>
      </c>
      <c r="AB115" s="411">
        <v>0</v>
      </c>
      <c r="AC115" s="411">
        <f t="shared" ref="AC115:AL115" si="30">AC114</f>
        <v>0</v>
      </c>
      <c r="AD115" s="411">
        <f t="shared" si="30"/>
        <v>0</v>
      </c>
      <c r="AE115" s="411">
        <f t="shared" si="30"/>
        <v>0</v>
      </c>
      <c r="AF115" s="411">
        <f t="shared" si="30"/>
        <v>0</v>
      </c>
      <c r="AG115" s="411">
        <f t="shared" si="30"/>
        <v>0</v>
      </c>
      <c r="AH115" s="411">
        <f t="shared" si="30"/>
        <v>0</v>
      </c>
      <c r="AI115" s="411">
        <f t="shared" si="30"/>
        <v>0</v>
      </c>
      <c r="AJ115" s="411">
        <f t="shared" si="30"/>
        <v>0</v>
      </c>
      <c r="AK115" s="411">
        <f t="shared" si="30"/>
        <v>0</v>
      </c>
      <c r="AL115" s="411">
        <f t="shared" si="30"/>
        <v>0</v>
      </c>
      <c r="AM115" s="505"/>
    </row>
    <row r="116" spans="1:39" s="283" customFormat="1" ht="15.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5" outlineLevel="1">
      <c r="A119" s="509"/>
      <c r="B119" s="324" t="s">
        <v>214</v>
      </c>
      <c r="C119" s="291" t="s">
        <v>163</v>
      </c>
      <c r="D119" s="295"/>
      <c r="E119" s="295"/>
      <c r="F119" s="295"/>
      <c r="G119" s="295"/>
      <c r="H119" s="295"/>
      <c r="I119" s="295"/>
      <c r="J119" s="295"/>
      <c r="K119" s="295"/>
      <c r="L119" s="295"/>
      <c r="M119" s="295"/>
      <c r="N119" s="295">
        <v>0</v>
      </c>
      <c r="O119" s="295"/>
      <c r="P119" s="295"/>
      <c r="Q119" s="295"/>
      <c r="R119" s="295"/>
      <c r="S119" s="295"/>
      <c r="T119" s="295"/>
      <c r="U119" s="295"/>
      <c r="V119" s="295"/>
      <c r="W119" s="295"/>
      <c r="X119" s="295"/>
      <c r="Y119" s="411">
        <v>0</v>
      </c>
      <c r="Z119" s="411">
        <v>0</v>
      </c>
      <c r="AA119" s="411">
        <v>0</v>
      </c>
      <c r="AB119" s="411">
        <v>0</v>
      </c>
      <c r="AC119" s="411">
        <f t="shared" ref="AC119:AL119" si="31">AC118</f>
        <v>0</v>
      </c>
      <c r="AD119" s="411">
        <f t="shared" si="31"/>
        <v>0</v>
      </c>
      <c r="AE119" s="411">
        <f t="shared" si="31"/>
        <v>0</v>
      </c>
      <c r="AF119" s="411">
        <f t="shared" si="31"/>
        <v>0</v>
      </c>
      <c r="AG119" s="411">
        <f t="shared" si="31"/>
        <v>0</v>
      </c>
      <c r="AH119" s="411">
        <f t="shared" si="31"/>
        <v>0</v>
      </c>
      <c r="AI119" s="411">
        <f t="shared" si="31"/>
        <v>0</v>
      </c>
      <c r="AJ119" s="411">
        <f t="shared" si="31"/>
        <v>0</v>
      </c>
      <c r="AK119" s="411">
        <f t="shared" si="31"/>
        <v>0</v>
      </c>
      <c r="AL119" s="411">
        <f t="shared" si="31"/>
        <v>0</v>
      </c>
      <c r="AM119" s="505"/>
    </row>
    <row r="120" spans="1:39" s="283" customFormat="1" ht="15.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5" outlineLevel="1">
      <c r="A122" s="509"/>
      <c r="B122" s="324" t="s">
        <v>214</v>
      </c>
      <c r="C122" s="291" t="s">
        <v>163</v>
      </c>
      <c r="D122" s="295"/>
      <c r="E122" s="295"/>
      <c r="F122" s="295"/>
      <c r="G122" s="295"/>
      <c r="H122" s="295"/>
      <c r="I122" s="295"/>
      <c r="J122" s="295"/>
      <c r="K122" s="295"/>
      <c r="L122" s="295"/>
      <c r="M122" s="295"/>
      <c r="N122" s="295">
        <v>0</v>
      </c>
      <c r="O122" s="295"/>
      <c r="P122" s="295"/>
      <c r="Q122" s="295"/>
      <c r="R122" s="295"/>
      <c r="S122" s="295"/>
      <c r="T122" s="295"/>
      <c r="U122" s="295"/>
      <c r="V122" s="295"/>
      <c r="W122" s="295"/>
      <c r="X122" s="295"/>
      <c r="Y122" s="411">
        <v>0</v>
      </c>
      <c r="Z122" s="411">
        <v>0</v>
      </c>
      <c r="AA122" s="411">
        <v>0</v>
      </c>
      <c r="AB122" s="411">
        <v>0</v>
      </c>
      <c r="AC122" s="411">
        <f t="shared" ref="AC122:AL122" si="32">AC121</f>
        <v>0</v>
      </c>
      <c r="AD122" s="411">
        <f t="shared" si="32"/>
        <v>0</v>
      </c>
      <c r="AE122" s="411">
        <f t="shared" si="32"/>
        <v>0</v>
      </c>
      <c r="AF122" s="411">
        <f t="shared" si="32"/>
        <v>0</v>
      </c>
      <c r="AG122" s="411">
        <f t="shared" si="32"/>
        <v>0</v>
      </c>
      <c r="AH122" s="411">
        <f t="shared" si="32"/>
        <v>0</v>
      </c>
      <c r="AI122" s="411">
        <f t="shared" si="32"/>
        <v>0</v>
      </c>
      <c r="AJ122" s="411">
        <f t="shared" si="32"/>
        <v>0</v>
      </c>
      <c r="AK122" s="411">
        <f t="shared" si="32"/>
        <v>0</v>
      </c>
      <c r="AL122" s="411">
        <f t="shared" si="32"/>
        <v>0</v>
      </c>
      <c r="AM122" s="505"/>
    </row>
    <row r="123" spans="1:39" s="283" customFormat="1" ht="15.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5" outlineLevel="1">
      <c r="A125" s="509"/>
      <c r="B125" s="324" t="s">
        <v>214</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f t="shared" ref="AC125:AL125" si="33">AC124</f>
        <v>0</v>
      </c>
      <c r="AD125" s="411">
        <f t="shared" si="33"/>
        <v>0</v>
      </c>
      <c r="AE125" s="411">
        <f t="shared" si="33"/>
        <v>0</v>
      </c>
      <c r="AF125" s="411">
        <f t="shared" si="33"/>
        <v>0</v>
      </c>
      <c r="AG125" s="411">
        <f t="shared" si="33"/>
        <v>0</v>
      </c>
      <c r="AH125" s="411">
        <f t="shared" si="33"/>
        <v>0</v>
      </c>
      <c r="AI125" s="411">
        <f t="shared" si="33"/>
        <v>0</v>
      </c>
      <c r="AJ125" s="411">
        <f t="shared" si="33"/>
        <v>0</v>
      </c>
      <c r="AK125" s="411">
        <f t="shared" si="33"/>
        <v>0</v>
      </c>
      <c r="AL125" s="411">
        <f t="shared" si="33"/>
        <v>0</v>
      </c>
      <c r="AM125" s="505"/>
    </row>
    <row r="126" spans="1:39" s="283" customFormat="1" ht="15.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9"/>
      <c r="B127" s="327" t="s">
        <v>237</v>
      </c>
      <c r="C127" s="328"/>
      <c r="D127" s="328">
        <f>SUM(D22:D125)</f>
        <v>0</v>
      </c>
      <c r="E127" s="328">
        <f t="shared" ref="E127:K127" si="34">SUM(E22:E125)</f>
        <v>0</v>
      </c>
      <c r="F127" s="328">
        <f t="shared" si="34"/>
        <v>0</v>
      </c>
      <c r="G127" s="328">
        <f t="shared" si="34"/>
        <v>0</v>
      </c>
      <c r="H127" s="328">
        <f t="shared" si="34"/>
        <v>0</v>
      </c>
      <c r="I127" s="328">
        <f t="shared" si="34"/>
        <v>0</v>
      </c>
      <c r="J127" s="328">
        <f t="shared" si="34"/>
        <v>0</v>
      </c>
      <c r="K127" s="328">
        <f t="shared" si="34"/>
        <v>632498.55516419909</v>
      </c>
      <c r="L127" s="328"/>
      <c r="M127" s="328"/>
      <c r="N127" s="328"/>
      <c r="O127" s="328">
        <f>SUM(O22:O125)</f>
        <v>0</v>
      </c>
      <c r="P127" s="328">
        <f t="shared" ref="P127:X127" si="35">SUM(P22:P125)</f>
        <v>0</v>
      </c>
      <c r="Q127" s="328">
        <f t="shared" si="35"/>
        <v>0</v>
      </c>
      <c r="R127" s="328">
        <f t="shared" si="35"/>
        <v>0</v>
      </c>
      <c r="S127" s="328">
        <f t="shared" si="35"/>
        <v>0</v>
      </c>
      <c r="T127" s="328">
        <f t="shared" si="35"/>
        <v>0</v>
      </c>
      <c r="U127" s="328">
        <f t="shared" si="35"/>
        <v>0</v>
      </c>
      <c r="V127" s="328">
        <f t="shared" si="35"/>
        <v>111.18598341893188</v>
      </c>
      <c r="W127" s="328">
        <f t="shared" si="35"/>
        <v>0</v>
      </c>
      <c r="X127" s="328">
        <f t="shared" si="35"/>
        <v>0</v>
      </c>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1.9400000000000001E-2</v>
      </c>
      <c r="Z130" s="341">
        <f>HLOOKUP(Z$20,'3.  Distribution Rates'!$C$122:$P$133,3,FALSE)</f>
        <v>1.54E-2</v>
      </c>
      <c r="AA130" s="341">
        <f>HLOOKUP(AA$20,'3.  Distribution Rates'!$C$122:$P$133,3,FALSE)</f>
        <v>2.9674999999999998</v>
      </c>
      <c r="AB130" s="341">
        <f>HLOOKUP(AB$20,'3.  Distribution Rates'!$C$122:$P$133,3,FALSE)</f>
        <v>8.5460999999999991</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6">Y127*Y130</f>
        <v>0</v>
      </c>
      <c r="Z131" s="346">
        <f t="shared" si="36"/>
        <v>0</v>
      </c>
      <c r="AA131" s="347">
        <f t="shared" si="36"/>
        <v>0</v>
      </c>
      <c r="AB131" s="347">
        <f t="shared" si="36"/>
        <v>0</v>
      </c>
      <c r="AC131" s="347">
        <f t="shared" si="36"/>
        <v>0</v>
      </c>
      <c r="AD131" s="347">
        <f t="shared" si="36"/>
        <v>0</v>
      </c>
      <c r="AE131" s="347">
        <f>AE127*AE130</f>
        <v>0</v>
      </c>
      <c r="AF131" s="347">
        <f t="shared" ref="AF131:AL131" si="37">AF127*AF130</f>
        <v>0</v>
      </c>
      <c r="AG131" s="347">
        <f t="shared" si="37"/>
        <v>0</v>
      </c>
      <c r="AH131" s="347">
        <f t="shared" si="37"/>
        <v>0</v>
      </c>
      <c r="AI131" s="347">
        <f t="shared" si="37"/>
        <v>0</v>
      </c>
      <c r="AJ131" s="347">
        <f t="shared" si="37"/>
        <v>0</v>
      </c>
      <c r="AK131" s="347">
        <f t="shared" si="37"/>
        <v>0</v>
      </c>
      <c r="AL131" s="347">
        <f t="shared" si="37"/>
        <v>0</v>
      </c>
      <c r="AM131" s="407">
        <f>SUM(Y131:AL131)</f>
        <v>0</v>
      </c>
    </row>
    <row r="132" spans="1:40" s="303" customFormat="1" ht="15.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8">Y128*Y130</f>
        <v>0</v>
      </c>
      <c r="Z132" s="347">
        <f t="shared" si="38"/>
        <v>0</v>
      </c>
      <c r="AA132" s="347">
        <f t="shared" si="38"/>
        <v>0</v>
      </c>
      <c r="AB132" s="347">
        <f t="shared" si="38"/>
        <v>0</v>
      </c>
      <c r="AC132" s="347">
        <f t="shared" si="38"/>
        <v>0</v>
      </c>
      <c r="AD132" s="347">
        <f t="shared" si="38"/>
        <v>0</v>
      </c>
      <c r="AE132" s="347">
        <f>AE128*AE130</f>
        <v>0</v>
      </c>
      <c r="AF132" s="347">
        <f t="shared" ref="AF132:AL132" si="39">AF128*AF130</f>
        <v>0</v>
      </c>
      <c r="AG132" s="347">
        <f t="shared" si="39"/>
        <v>0</v>
      </c>
      <c r="AH132" s="347">
        <f t="shared" si="39"/>
        <v>0</v>
      </c>
      <c r="AI132" s="347">
        <f t="shared" si="39"/>
        <v>0</v>
      </c>
      <c r="AJ132" s="347">
        <f t="shared" si="39"/>
        <v>0</v>
      </c>
      <c r="AK132" s="347">
        <f t="shared" si="39"/>
        <v>0</v>
      </c>
      <c r="AL132" s="347">
        <f t="shared" si="39"/>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70507.669562300536</v>
      </c>
      <c r="Z141" s="291">
        <f>SUMPRODUCT(K22:K125,Z22:Z125)</f>
        <v>69610.807875068072</v>
      </c>
      <c r="AA141" s="291">
        <f>IF(AA21="kW",SUMPRODUCT(N22:N125,V22:V125,AA22:AA125),SUMPRODUCT(K22:K125,AA22:AA125))</f>
        <v>900.73096843841608</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586</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27" t="s">
        <v>211</v>
      </c>
      <c r="C147" s="829" t="s">
        <v>33</v>
      </c>
      <c r="D147" s="284" t="s">
        <v>422</v>
      </c>
      <c r="E147" s="831" t="s">
        <v>209</v>
      </c>
      <c r="F147" s="832"/>
      <c r="G147" s="832"/>
      <c r="H147" s="832"/>
      <c r="I147" s="832"/>
      <c r="J147" s="832"/>
      <c r="K147" s="832"/>
      <c r="L147" s="832"/>
      <c r="M147" s="833"/>
      <c r="N147" s="834" t="s">
        <v>213</v>
      </c>
      <c r="O147" s="284" t="s">
        <v>423</v>
      </c>
      <c r="P147" s="831" t="s">
        <v>212</v>
      </c>
      <c r="Q147" s="832"/>
      <c r="R147" s="832"/>
      <c r="S147" s="832"/>
      <c r="T147" s="832"/>
      <c r="U147" s="832"/>
      <c r="V147" s="832"/>
      <c r="W147" s="832"/>
      <c r="X147" s="833"/>
      <c r="Y147" s="824" t="s">
        <v>243</v>
      </c>
      <c r="Z147" s="825"/>
      <c r="AA147" s="825"/>
      <c r="AB147" s="825"/>
      <c r="AC147" s="825"/>
      <c r="AD147" s="825"/>
      <c r="AE147" s="825"/>
      <c r="AF147" s="825"/>
      <c r="AG147" s="825"/>
      <c r="AH147" s="825"/>
      <c r="AI147" s="825"/>
      <c r="AJ147" s="825"/>
      <c r="AK147" s="825"/>
      <c r="AL147" s="825"/>
      <c r="AM147" s="826"/>
    </row>
    <row r="148" spans="1:39" ht="60.75" customHeight="1">
      <c r="B148" s="828"/>
      <c r="C148" s="830"/>
      <c r="D148" s="285">
        <v>2012</v>
      </c>
      <c r="E148" s="285">
        <v>2013</v>
      </c>
      <c r="F148" s="285">
        <v>2014</v>
      </c>
      <c r="G148" s="285">
        <v>2015</v>
      </c>
      <c r="H148" s="285">
        <v>2016</v>
      </c>
      <c r="I148" s="285">
        <v>2017</v>
      </c>
      <c r="J148" s="285">
        <v>2018</v>
      </c>
      <c r="K148" s="285">
        <v>2019</v>
      </c>
      <c r="L148" s="285">
        <v>2020</v>
      </c>
      <c r="M148" s="285">
        <v>2021</v>
      </c>
      <c r="N148" s="83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v>
      </c>
      <c r="AB148" s="285" t="str">
        <f>'1.  LRAMVA Summary'!G52</f>
        <v>Street Lights</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1</v>
      </c>
      <c r="Z151" s="411">
        <v>0</v>
      </c>
      <c r="AA151" s="411">
        <v>0</v>
      </c>
      <c r="AB151" s="411">
        <v>0</v>
      </c>
      <c r="AC151" s="411">
        <f t="shared" ref="AC151:AL151" si="40">AC150</f>
        <v>0</v>
      </c>
      <c r="AD151" s="411">
        <f t="shared" si="40"/>
        <v>0</v>
      </c>
      <c r="AE151" s="411">
        <f t="shared" si="40"/>
        <v>0</v>
      </c>
      <c r="AF151" s="411">
        <f t="shared" si="40"/>
        <v>0</v>
      </c>
      <c r="AG151" s="411">
        <f t="shared" si="40"/>
        <v>0</v>
      </c>
      <c r="AH151" s="411">
        <f t="shared" si="40"/>
        <v>0</v>
      </c>
      <c r="AI151" s="411">
        <f t="shared" si="40"/>
        <v>0</v>
      </c>
      <c r="AJ151" s="411">
        <f t="shared" si="40"/>
        <v>0</v>
      </c>
      <c r="AK151" s="411">
        <f t="shared" si="40"/>
        <v>0</v>
      </c>
      <c r="AL151" s="411">
        <f t="shared" si="40"/>
        <v>0</v>
      </c>
      <c r="AM151" s="505"/>
    </row>
    <row r="152" spans="1:39" ht="15.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1</v>
      </c>
      <c r="Z154" s="411">
        <v>0</v>
      </c>
      <c r="AA154" s="411">
        <v>0</v>
      </c>
      <c r="AB154" s="411">
        <v>0</v>
      </c>
      <c r="AC154" s="411">
        <f t="shared" ref="AC154:AL154" si="41">AC153</f>
        <v>0</v>
      </c>
      <c r="AD154" s="411">
        <f t="shared" si="41"/>
        <v>0</v>
      </c>
      <c r="AE154" s="411">
        <f t="shared" si="41"/>
        <v>0</v>
      </c>
      <c r="AF154" s="411">
        <f t="shared" si="41"/>
        <v>0</v>
      </c>
      <c r="AG154" s="411">
        <f t="shared" si="41"/>
        <v>0</v>
      </c>
      <c r="AH154" s="411">
        <f t="shared" si="41"/>
        <v>0</v>
      </c>
      <c r="AI154" s="411">
        <f t="shared" si="41"/>
        <v>0</v>
      </c>
      <c r="AJ154" s="411">
        <f t="shared" si="41"/>
        <v>0</v>
      </c>
      <c r="AK154" s="411">
        <f t="shared" si="41"/>
        <v>0</v>
      </c>
      <c r="AL154" s="411">
        <f t="shared" si="41"/>
        <v>0</v>
      </c>
      <c r="AM154" s="505"/>
    </row>
    <row r="155" spans="1:39" ht="15.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9">
        <v>3</v>
      </c>
      <c r="B156" s="294" t="s">
        <v>3</v>
      </c>
      <c r="C156" s="291" t="s">
        <v>25</v>
      </c>
      <c r="D156" s="295"/>
      <c r="E156" s="295"/>
      <c r="F156" s="295"/>
      <c r="G156" s="295"/>
      <c r="H156" s="295"/>
      <c r="I156" s="295"/>
      <c r="J156" s="295">
        <v>36357.285507396438</v>
      </c>
      <c r="K156" s="295"/>
      <c r="L156" s="295"/>
      <c r="M156" s="295"/>
      <c r="N156" s="291"/>
      <c r="O156" s="295"/>
      <c r="P156" s="295"/>
      <c r="Q156" s="295"/>
      <c r="R156" s="295"/>
      <c r="S156" s="295"/>
      <c r="T156" s="295"/>
      <c r="U156" s="295">
        <v>20.576908208506538</v>
      </c>
      <c r="V156" s="295"/>
      <c r="W156" s="295"/>
      <c r="X156" s="295"/>
      <c r="Y156" s="410">
        <v>1</v>
      </c>
      <c r="Z156" s="410"/>
      <c r="AA156" s="410"/>
      <c r="AB156" s="410"/>
      <c r="AC156" s="410"/>
      <c r="AD156" s="410"/>
      <c r="AE156" s="410"/>
      <c r="AF156" s="410"/>
      <c r="AG156" s="410"/>
      <c r="AH156" s="410"/>
      <c r="AI156" s="410"/>
      <c r="AJ156" s="410"/>
      <c r="AK156" s="410"/>
      <c r="AL156" s="410"/>
      <c r="AM156" s="296">
        <f>SUM(Y156:AL156)</f>
        <v>1</v>
      </c>
    </row>
    <row r="157" spans="1:39" ht="15.5" outlineLevel="1">
      <c r="B157" s="294" t="s">
        <v>244</v>
      </c>
      <c r="C157" s="291" t="s">
        <v>163</v>
      </c>
      <c r="D157" s="295"/>
      <c r="E157" s="295"/>
      <c r="F157" s="295"/>
      <c r="G157" s="295"/>
      <c r="H157" s="295"/>
      <c r="I157" s="295"/>
      <c r="J157" s="295">
        <v>672.044893839</v>
      </c>
      <c r="K157" s="295"/>
      <c r="L157" s="295"/>
      <c r="M157" s="295"/>
      <c r="N157" s="468"/>
      <c r="O157" s="295"/>
      <c r="P157" s="295"/>
      <c r="Q157" s="295"/>
      <c r="R157" s="295"/>
      <c r="S157" s="295"/>
      <c r="T157" s="295"/>
      <c r="U157" s="295">
        <v>0.37643429369291181</v>
      </c>
      <c r="V157" s="295"/>
      <c r="W157" s="295"/>
      <c r="X157" s="295"/>
      <c r="Y157" s="411">
        <v>1</v>
      </c>
      <c r="Z157" s="411">
        <v>0</v>
      </c>
      <c r="AA157" s="411">
        <v>0</v>
      </c>
      <c r="AB157" s="411">
        <v>0</v>
      </c>
      <c r="AC157" s="411">
        <f t="shared" ref="AC157:AL157" si="42">AC156</f>
        <v>0</v>
      </c>
      <c r="AD157" s="411">
        <f t="shared" si="42"/>
        <v>0</v>
      </c>
      <c r="AE157" s="411">
        <f t="shared" si="42"/>
        <v>0</v>
      </c>
      <c r="AF157" s="411">
        <f t="shared" si="42"/>
        <v>0</v>
      </c>
      <c r="AG157" s="411">
        <f t="shared" si="42"/>
        <v>0</v>
      </c>
      <c r="AH157" s="411">
        <f t="shared" si="42"/>
        <v>0</v>
      </c>
      <c r="AI157" s="411">
        <f t="shared" si="42"/>
        <v>0</v>
      </c>
      <c r="AJ157" s="411">
        <f t="shared" si="42"/>
        <v>0</v>
      </c>
      <c r="AK157" s="411">
        <f t="shared" si="42"/>
        <v>0</v>
      </c>
      <c r="AL157" s="411">
        <f t="shared" si="42"/>
        <v>0</v>
      </c>
      <c r="AM157" s="505"/>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9">
        <v>4</v>
      </c>
      <c r="B159" s="294" t="s">
        <v>4</v>
      </c>
      <c r="C159" s="291" t="s">
        <v>25</v>
      </c>
      <c r="D159" s="295"/>
      <c r="E159" s="295"/>
      <c r="F159" s="295"/>
      <c r="G159" s="295"/>
      <c r="H159" s="295"/>
      <c r="I159" s="295"/>
      <c r="J159" s="295">
        <v>775.30279073698091</v>
      </c>
      <c r="K159" s="295"/>
      <c r="L159" s="295"/>
      <c r="M159" s="295"/>
      <c r="N159" s="291"/>
      <c r="O159" s="295"/>
      <c r="P159" s="295"/>
      <c r="Q159" s="295"/>
      <c r="R159" s="295"/>
      <c r="S159" s="295"/>
      <c r="T159" s="295"/>
      <c r="U159" s="295">
        <v>0.23396311607770909</v>
      </c>
      <c r="V159" s="295"/>
      <c r="W159" s="295"/>
      <c r="X159" s="295"/>
      <c r="Y159" s="410">
        <v>1</v>
      </c>
      <c r="Z159" s="410"/>
      <c r="AA159" s="410"/>
      <c r="AB159" s="410"/>
      <c r="AC159" s="410"/>
      <c r="AD159" s="410"/>
      <c r="AE159" s="410"/>
      <c r="AF159" s="410"/>
      <c r="AG159" s="410"/>
      <c r="AH159" s="410"/>
      <c r="AI159" s="410"/>
      <c r="AJ159" s="410"/>
      <c r="AK159" s="410"/>
      <c r="AL159" s="410"/>
      <c r="AM159" s="296">
        <f>SUM(Y159:AL159)</f>
        <v>1</v>
      </c>
    </row>
    <row r="160" spans="1:39" ht="15.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1</v>
      </c>
      <c r="Z160" s="411">
        <v>0</v>
      </c>
      <c r="AA160" s="411">
        <v>0</v>
      </c>
      <c r="AB160" s="411">
        <v>0</v>
      </c>
      <c r="AC160" s="411">
        <f t="shared" ref="AC160:AL160" si="43">AC159</f>
        <v>0</v>
      </c>
      <c r="AD160" s="411">
        <f t="shared" si="43"/>
        <v>0</v>
      </c>
      <c r="AE160" s="411">
        <f t="shared" si="43"/>
        <v>0</v>
      </c>
      <c r="AF160" s="411">
        <f t="shared" si="43"/>
        <v>0</v>
      </c>
      <c r="AG160" s="411">
        <f t="shared" si="43"/>
        <v>0</v>
      </c>
      <c r="AH160" s="411">
        <f t="shared" si="43"/>
        <v>0</v>
      </c>
      <c r="AI160" s="411">
        <f t="shared" si="43"/>
        <v>0</v>
      </c>
      <c r="AJ160" s="411">
        <f t="shared" si="43"/>
        <v>0</v>
      </c>
      <c r="AK160" s="411">
        <f t="shared" si="43"/>
        <v>0</v>
      </c>
      <c r="AL160" s="411">
        <f t="shared" si="43"/>
        <v>0</v>
      </c>
      <c r="AM160" s="505"/>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9">
        <v>5</v>
      </c>
      <c r="B162" s="294" t="s">
        <v>5</v>
      </c>
      <c r="C162" s="291" t="s">
        <v>25</v>
      </c>
      <c r="D162" s="295"/>
      <c r="E162" s="295"/>
      <c r="F162" s="295"/>
      <c r="G162" s="295"/>
      <c r="H162" s="295"/>
      <c r="I162" s="295"/>
      <c r="J162" s="295">
        <v>15963.688619123597</v>
      </c>
      <c r="K162" s="295"/>
      <c r="L162" s="295"/>
      <c r="M162" s="295"/>
      <c r="N162" s="291"/>
      <c r="O162" s="295"/>
      <c r="P162" s="295"/>
      <c r="Q162" s="295"/>
      <c r="R162" s="295"/>
      <c r="S162" s="295"/>
      <c r="T162" s="295"/>
      <c r="U162" s="295">
        <v>1.0259819929737384</v>
      </c>
      <c r="V162" s="295"/>
      <c r="W162" s="295"/>
      <c r="X162" s="295"/>
      <c r="Y162" s="410">
        <v>1</v>
      </c>
      <c r="Z162" s="410"/>
      <c r="AA162" s="410"/>
      <c r="AB162" s="410"/>
      <c r="AC162" s="410"/>
      <c r="AD162" s="410"/>
      <c r="AE162" s="410"/>
      <c r="AF162" s="410"/>
      <c r="AG162" s="410"/>
      <c r="AH162" s="410"/>
      <c r="AI162" s="410"/>
      <c r="AJ162" s="410"/>
      <c r="AK162" s="410"/>
      <c r="AL162" s="410"/>
      <c r="AM162" s="296">
        <f>SUM(Y162:AL162)</f>
        <v>1</v>
      </c>
    </row>
    <row r="163" spans="1:39" ht="15.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1</v>
      </c>
      <c r="Z163" s="411">
        <v>0</v>
      </c>
      <c r="AA163" s="411">
        <v>0</v>
      </c>
      <c r="AB163" s="411">
        <v>0</v>
      </c>
      <c r="AC163" s="411">
        <f t="shared" ref="AC163:AL163" si="44">AC162</f>
        <v>0</v>
      </c>
      <c r="AD163" s="411">
        <f t="shared" si="44"/>
        <v>0</v>
      </c>
      <c r="AE163" s="411">
        <f t="shared" si="44"/>
        <v>0</v>
      </c>
      <c r="AF163" s="411">
        <f t="shared" si="44"/>
        <v>0</v>
      </c>
      <c r="AG163" s="411">
        <f t="shared" si="44"/>
        <v>0</v>
      </c>
      <c r="AH163" s="411">
        <f t="shared" si="44"/>
        <v>0</v>
      </c>
      <c r="AI163" s="411">
        <f t="shared" si="44"/>
        <v>0</v>
      </c>
      <c r="AJ163" s="411">
        <f t="shared" si="44"/>
        <v>0</v>
      </c>
      <c r="AK163" s="411">
        <f t="shared" si="44"/>
        <v>0</v>
      </c>
      <c r="AL163" s="411">
        <f t="shared" si="44"/>
        <v>0</v>
      </c>
      <c r="AM163" s="505"/>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v>0</v>
      </c>
      <c r="Z166" s="411">
        <v>0</v>
      </c>
      <c r="AA166" s="411">
        <v>0</v>
      </c>
      <c r="AB166" s="411">
        <v>0</v>
      </c>
      <c r="AC166" s="411">
        <f t="shared" ref="AC166:AL166" si="45">AC165</f>
        <v>0</v>
      </c>
      <c r="AD166" s="411">
        <f t="shared" si="45"/>
        <v>0</v>
      </c>
      <c r="AE166" s="411">
        <f t="shared" si="45"/>
        <v>0</v>
      </c>
      <c r="AF166" s="411">
        <f t="shared" si="45"/>
        <v>0</v>
      </c>
      <c r="AG166" s="411">
        <f t="shared" si="45"/>
        <v>0</v>
      </c>
      <c r="AH166" s="411">
        <f t="shared" si="45"/>
        <v>0</v>
      </c>
      <c r="AI166" s="411">
        <f t="shared" si="45"/>
        <v>0</v>
      </c>
      <c r="AJ166" s="411">
        <f t="shared" si="45"/>
        <v>0</v>
      </c>
      <c r="AK166" s="411">
        <f t="shared" si="45"/>
        <v>0</v>
      </c>
      <c r="AL166" s="411">
        <f t="shared" si="45"/>
        <v>0</v>
      </c>
      <c r="AM166" s="505"/>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v>0</v>
      </c>
      <c r="AA169" s="411">
        <v>0</v>
      </c>
      <c r="AB169" s="411">
        <v>0</v>
      </c>
      <c r="AC169" s="411">
        <f t="shared" ref="AC169:AL169" si="46">AC168</f>
        <v>0</v>
      </c>
      <c r="AD169" s="411">
        <f t="shared" si="46"/>
        <v>0</v>
      </c>
      <c r="AE169" s="411">
        <f t="shared" si="46"/>
        <v>0</v>
      </c>
      <c r="AF169" s="411">
        <f t="shared" si="46"/>
        <v>0</v>
      </c>
      <c r="AG169" s="411">
        <f t="shared" si="46"/>
        <v>0</v>
      </c>
      <c r="AH169" s="411">
        <f t="shared" si="46"/>
        <v>0</v>
      </c>
      <c r="AI169" s="411">
        <f t="shared" si="46"/>
        <v>0</v>
      </c>
      <c r="AJ169" s="411">
        <f t="shared" si="46"/>
        <v>0</v>
      </c>
      <c r="AK169" s="411">
        <f t="shared" si="46"/>
        <v>0</v>
      </c>
      <c r="AL169" s="411">
        <f t="shared" si="46"/>
        <v>0</v>
      </c>
      <c r="AM169" s="505"/>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v>0</v>
      </c>
      <c r="AA172" s="411">
        <v>0</v>
      </c>
      <c r="AB172" s="411">
        <v>0</v>
      </c>
      <c r="AC172" s="411">
        <f t="shared" ref="AC172:AL172" si="47">AC171</f>
        <v>0</v>
      </c>
      <c r="AD172" s="411">
        <f t="shared" si="47"/>
        <v>0</v>
      </c>
      <c r="AE172" s="411">
        <f t="shared" si="47"/>
        <v>0</v>
      </c>
      <c r="AF172" s="411">
        <f t="shared" si="47"/>
        <v>0</v>
      </c>
      <c r="AG172" s="411">
        <f t="shared" si="47"/>
        <v>0</v>
      </c>
      <c r="AH172" s="411">
        <f t="shared" si="47"/>
        <v>0</v>
      </c>
      <c r="AI172" s="411">
        <f t="shared" si="47"/>
        <v>0</v>
      </c>
      <c r="AJ172" s="411">
        <f t="shared" si="47"/>
        <v>0</v>
      </c>
      <c r="AK172" s="411">
        <f t="shared" si="47"/>
        <v>0</v>
      </c>
      <c r="AL172" s="411">
        <f t="shared" si="47"/>
        <v>0</v>
      </c>
      <c r="AM172" s="505"/>
    </row>
    <row r="173" spans="1:39" s="283" customFormat="1" ht="15.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v>0</v>
      </c>
      <c r="Z175" s="411">
        <v>0</v>
      </c>
      <c r="AA175" s="411">
        <v>0</v>
      </c>
      <c r="AB175" s="411">
        <v>0</v>
      </c>
      <c r="AC175" s="411">
        <f t="shared" ref="AC175:AL175" si="48">AC174</f>
        <v>0</v>
      </c>
      <c r="AD175" s="411">
        <f t="shared" si="48"/>
        <v>0</v>
      </c>
      <c r="AE175" s="411">
        <f t="shared" si="48"/>
        <v>0</v>
      </c>
      <c r="AF175" s="411">
        <f t="shared" si="48"/>
        <v>0</v>
      </c>
      <c r="AG175" s="411">
        <f t="shared" si="48"/>
        <v>0</v>
      </c>
      <c r="AH175" s="411">
        <f t="shared" si="48"/>
        <v>0</v>
      </c>
      <c r="AI175" s="411">
        <f t="shared" si="48"/>
        <v>0</v>
      </c>
      <c r="AJ175" s="411">
        <f t="shared" si="48"/>
        <v>0</v>
      </c>
      <c r="AK175" s="411">
        <f t="shared" si="48"/>
        <v>0</v>
      </c>
      <c r="AL175" s="411">
        <f t="shared" si="48"/>
        <v>0</v>
      </c>
      <c r="AM175" s="505"/>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5" outlineLevel="1">
      <c r="B179" s="294" t="s">
        <v>244</v>
      </c>
      <c r="C179" s="291" t="s">
        <v>163</v>
      </c>
      <c r="D179" s="295"/>
      <c r="E179" s="295"/>
      <c r="F179" s="295"/>
      <c r="G179" s="295"/>
      <c r="H179" s="295"/>
      <c r="I179" s="295"/>
      <c r="J179" s="295"/>
      <c r="K179" s="295"/>
      <c r="L179" s="295"/>
      <c r="M179" s="295"/>
      <c r="N179" s="295">
        <v>12</v>
      </c>
      <c r="O179" s="295"/>
      <c r="P179" s="295"/>
      <c r="Q179" s="295"/>
      <c r="R179" s="295"/>
      <c r="S179" s="295"/>
      <c r="T179" s="295"/>
      <c r="U179" s="295"/>
      <c r="V179" s="295"/>
      <c r="W179" s="295"/>
      <c r="X179" s="295"/>
      <c r="Y179" s="411">
        <v>0</v>
      </c>
      <c r="Z179" s="411">
        <v>0</v>
      </c>
      <c r="AA179" s="411">
        <v>0</v>
      </c>
      <c r="AB179" s="411">
        <v>0</v>
      </c>
      <c r="AC179" s="411">
        <f t="shared" ref="AC179:AL179" si="49">AC178</f>
        <v>0</v>
      </c>
      <c r="AD179" s="411">
        <f t="shared" si="49"/>
        <v>0</v>
      </c>
      <c r="AE179" s="411">
        <f t="shared" si="49"/>
        <v>0</v>
      </c>
      <c r="AF179" s="411">
        <f t="shared" si="49"/>
        <v>0</v>
      </c>
      <c r="AG179" s="411">
        <f t="shared" si="49"/>
        <v>0</v>
      </c>
      <c r="AH179" s="411">
        <f t="shared" si="49"/>
        <v>0</v>
      </c>
      <c r="AI179" s="411">
        <f t="shared" si="49"/>
        <v>0</v>
      </c>
      <c r="AJ179" s="411">
        <f t="shared" si="49"/>
        <v>0</v>
      </c>
      <c r="AK179" s="411">
        <f t="shared" si="49"/>
        <v>0</v>
      </c>
      <c r="AL179" s="411">
        <f t="shared" si="49"/>
        <v>0</v>
      </c>
      <c r="AM179" s="505"/>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9">
        <v>11</v>
      </c>
      <c r="B181" s="314" t="s">
        <v>21</v>
      </c>
      <c r="C181" s="291" t="s">
        <v>25</v>
      </c>
      <c r="D181" s="295"/>
      <c r="E181" s="295"/>
      <c r="F181" s="295"/>
      <c r="G181" s="295"/>
      <c r="H181" s="295"/>
      <c r="I181" s="295"/>
      <c r="J181" s="295">
        <v>31177.349960699186</v>
      </c>
      <c r="K181" s="295"/>
      <c r="L181" s="295"/>
      <c r="M181" s="295"/>
      <c r="N181" s="295">
        <v>12</v>
      </c>
      <c r="O181" s="295"/>
      <c r="P181" s="295"/>
      <c r="Q181" s="295"/>
      <c r="R181" s="295"/>
      <c r="S181" s="295"/>
      <c r="T181" s="295"/>
      <c r="U181" s="295">
        <v>6.9878182669706836</v>
      </c>
      <c r="V181" s="295"/>
      <c r="W181" s="295"/>
      <c r="X181" s="295"/>
      <c r="Y181" s="415"/>
      <c r="Z181" s="469">
        <v>1</v>
      </c>
      <c r="AA181" s="415"/>
      <c r="AB181" s="415"/>
      <c r="AC181" s="415"/>
      <c r="AD181" s="415"/>
      <c r="AE181" s="415"/>
      <c r="AF181" s="415"/>
      <c r="AG181" s="415"/>
      <c r="AH181" s="415"/>
      <c r="AI181" s="415"/>
      <c r="AJ181" s="415"/>
      <c r="AK181" s="415"/>
      <c r="AL181" s="415"/>
      <c r="AM181" s="296">
        <f>SUM(Y181:AL181)</f>
        <v>1</v>
      </c>
    </row>
    <row r="182" spans="1:39" ht="15.5" outlineLevel="1">
      <c r="B182" s="294" t="s">
        <v>244</v>
      </c>
      <c r="C182" s="291" t="s">
        <v>163</v>
      </c>
      <c r="D182" s="295"/>
      <c r="E182" s="295"/>
      <c r="F182" s="295"/>
      <c r="G182" s="295"/>
      <c r="H182" s="295"/>
      <c r="I182" s="295"/>
      <c r="J182" s="295">
        <v>2361.5729822610001</v>
      </c>
      <c r="K182" s="295"/>
      <c r="L182" s="295"/>
      <c r="M182" s="295"/>
      <c r="N182" s="295">
        <v>12</v>
      </c>
      <c r="O182" s="295"/>
      <c r="P182" s="295"/>
      <c r="Q182" s="295"/>
      <c r="R182" s="295"/>
      <c r="S182" s="295"/>
      <c r="T182" s="295"/>
      <c r="U182" s="295">
        <v>0.24135161399999999</v>
      </c>
      <c r="V182" s="295"/>
      <c r="W182" s="295"/>
      <c r="X182" s="295"/>
      <c r="Y182" s="411">
        <v>0</v>
      </c>
      <c r="Z182" s="411">
        <v>1</v>
      </c>
      <c r="AA182" s="411">
        <v>0</v>
      </c>
      <c r="AB182" s="411">
        <v>0</v>
      </c>
      <c r="AC182" s="411">
        <f t="shared" ref="AC182:AL182" si="50">AC181</f>
        <v>0</v>
      </c>
      <c r="AD182" s="411">
        <f t="shared" si="50"/>
        <v>0</v>
      </c>
      <c r="AE182" s="411">
        <f t="shared" si="50"/>
        <v>0</v>
      </c>
      <c r="AF182" s="411">
        <f t="shared" si="50"/>
        <v>0</v>
      </c>
      <c r="AG182" s="411">
        <f t="shared" si="50"/>
        <v>0</v>
      </c>
      <c r="AH182" s="411">
        <f t="shared" si="50"/>
        <v>0</v>
      </c>
      <c r="AI182" s="411">
        <f t="shared" si="50"/>
        <v>0</v>
      </c>
      <c r="AJ182" s="411">
        <f t="shared" si="50"/>
        <v>0</v>
      </c>
      <c r="AK182" s="411">
        <f t="shared" si="50"/>
        <v>0</v>
      </c>
      <c r="AL182" s="411">
        <f t="shared" si="50"/>
        <v>0</v>
      </c>
      <c r="AM182" s="505"/>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5" outlineLevel="1">
      <c r="B185" s="294" t="s">
        <v>244</v>
      </c>
      <c r="C185" s="291" t="s">
        <v>163</v>
      </c>
      <c r="D185" s="295"/>
      <c r="E185" s="295"/>
      <c r="F185" s="295"/>
      <c r="G185" s="295"/>
      <c r="H185" s="295"/>
      <c r="I185" s="295"/>
      <c r="J185" s="295"/>
      <c r="K185" s="295"/>
      <c r="L185" s="295"/>
      <c r="M185" s="295"/>
      <c r="N185" s="295">
        <v>3</v>
      </c>
      <c r="O185" s="295"/>
      <c r="P185" s="295"/>
      <c r="Q185" s="295"/>
      <c r="R185" s="295"/>
      <c r="S185" s="295"/>
      <c r="T185" s="295"/>
      <c r="U185" s="295"/>
      <c r="V185" s="295"/>
      <c r="W185" s="295"/>
      <c r="X185" s="295"/>
      <c r="Y185" s="411">
        <v>0</v>
      </c>
      <c r="Z185" s="411">
        <v>0</v>
      </c>
      <c r="AA185" s="411">
        <v>0</v>
      </c>
      <c r="AB185" s="411">
        <v>0</v>
      </c>
      <c r="AC185" s="411">
        <f t="shared" ref="AC185:AL185" si="51">AC184</f>
        <v>0</v>
      </c>
      <c r="AD185" s="411">
        <f t="shared" si="51"/>
        <v>0</v>
      </c>
      <c r="AE185" s="411">
        <f t="shared" si="51"/>
        <v>0</v>
      </c>
      <c r="AF185" s="411">
        <f t="shared" si="51"/>
        <v>0</v>
      </c>
      <c r="AG185" s="411">
        <f t="shared" si="51"/>
        <v>0</v>
      </c>
      <c r="AH185" s="411">
        <f t="shared" si="51"/>
        <v>0</v>
      </c>
      <c r="AI185" s="411">
        <f t="shared" si="51"/>
        <v>0</v>
      </c>
      <c r="AJ185" s="411">
        <f t="shared" si="51"/>
        <v>0</v>
      </c>
      <c r="AK185" s="411">
        <f t="shared" si="51"/>
        <v>0</v>
      </c>
      <c r="AL185" s="411">
        <f t="shared" si="51"/>
        <v>0</v>
      </c>
      <c r="AM185" s="505"/>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5" outlineLevel="1">
      <c r="B188" s="294" t="s">
        <v>244</v>
      </c>
      <c r="C188" s="291" t="s">
        <v>163</v>
      </c>
      <c r="D188" s="295"/>
      <c r="E188" s="295"/>
      <c r="F188" s="295"/>
      <c r="G188" s="295"/>
      <c r="H188" s="295"/>
      <c r="I188" s="295"/>
      <c r="J188" s="295"/>
      <c r="K188" s="295"/>
      <c r="L188" s="295"/>
      <c r="M188" s="295"/>
      <c r="N188" s="295">
        <v>12</v>
      </c>
      <c r="O188" s="295"/>
      <c r="P188" s="295"/>
      <c r="Q188" s="295"/>
      <c r="R188" s="295"/>
      <c r="S188" s="295"/>
      <c r="T188" s="295"/>
      <c r="U188" s="295"/>
      <c r="V188" s="295"/>
      <c r="W188" s="295"/>
      <c r="X188" s="295"/>
      <c r="Y188" s="411">
        <v>0</v>
      </c>
      <c r="Z188" s="411">
        <v>0</v>
      </c>
      <c r="AA188" s="411">
        <v>0</v>
      </c>
      <c r="AB188" s="411">
        <v>0</v>
      </c>
      <c r="AC188" s="411">
        <f t="shared" ref="AC188:AL188" si="52">AC187</f>
        <v>0</v>
      </c>
      <c r="AD188" s="411">
        <f t="shared" si="52"/>
        <v>0</v>
      </c>
      <c r="AE188" s="411">
        <f t="shared" si="52"/>
        <v>0</v>
      </c>
      <c r="AF188" s="411">
        <f t="shared" si="52"/>
        <v>0</v>
      </c>
      <c r="AG188" s="411">
        <f t="shared" si="52"/>
        <v>0</v>
      </c>
      <c r="AH188" s="411">
        <f t="shared" si="52"/>
        <v>0</v>
      </c>
      <c r="AI188" s="411">
        <f t="shared" si="52"/>
        <v>0</v>
      </c>
      <c r="AJ188" s="411">
        <f t="shared" si="52"/>
        <v>0</v>
      </c>
      <c r="AK188" s="411">
        <f t="shared" si="52"/>
        <v>0</v>
      </c>
      <c r="AL188" s="411">
        <f t="shared" si="52"/>
        <v>0</v>
      </c>
      <c r="AM188" s="505"/>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5" outlineLevel="1">
      <c r="B191" s="294" t="s">
        <v>244</v>
      </c>
      <c r="C191" s="291" t="s">
        <v>163</v>
      </c>
      <c r="D191" s="295"/>
      <c r="E191" s="295"/>
      <c r="F191" s="295"/>
      <c r="G191" s="295"/>
      <c r="H191" s="295"/>
      <c r="I191" s="295"/>
      <c r="J191" s="295"/>
      <c r="K191" s="295"/>
      <c r="L191" s="295"/>
      <c r="M191" s="295"/>
      <c r="N191" s="295">
        <v>12</v>
      </c>
      <c r="O191" s="295"/>
      <c r="P191" s="295"/>
      <c r="Q191" s="295"/>
      <c r="R191" s="295"/>
      <c r="S191" s="295"/>
      <c r="T191" s="295"/>
      <c r="U191" s="295"/>
      <c r="V191" s="295"/>
      <c r="W191" s="295"/>
      <c r="X191" s="295"/>
      <c r="Y191" s="411">
        <v>0</v>
      </c>
      <c r="Z191" s="411">
        <v>0</v>
      </c>
      <c r="AA191" s="411">
        <v>0</v>
      </c>
      <c r="AB191" s="411">
        <v>0</v>
      </c>
      <c r="AC191" s="411">
        <f t="shared" ref="AC191:AL191" si="53">AC190</f>
        <v>0</v>
      </c>
      <c r="AD191" s="411">
        <f t="shared" si="53"/>
        <v>0</v>
      </c>
      <c r="AE191" s="411">
        <f t="shared" si="53"/>
        <v>0</v>
      </c>
      <c r="AF191" s="411">
        <f t="shared" si="53"/>
        <v>0</v>
      </c>
      <c r="AG191" s="411">
        <f t="shared" si="53"/>
        <v>0</v>
      </c>
      <c r="AH191" s="411">
        <f t="shared" si="53"/>
        <v>0</v>
      </c>
      <c r="AI191" s="411">
        <f t="shared" si="53"/>
        <v>0</v>
      </c>
      <c r="AJ191" s="411">
        <f t="shared" si="53"/>
        <v>0</v>
      </c>
      <c r="AK191" s="411">
        <f t="shared" si="53"/>
        <v>0</v>
      </c>
      <c r="AL191" s="411">
        <f t="shared" si="53"/>
        <v>0</v>
      </c>
      <c r="AM191" s="505"/>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v>0</v>
      </c>
      <c r="Z194" s="411">
        <v>0</v>
      </c>
      <c r="AA194" s="411">
        <v>0</v>
      </c>
      <c r="AB194" s="411">
        <v>0</v>
      </c>
      <c r="AC194" s="411">
        <f t="shared" ref="AC194:AL194" si="54">AC193</f>
        <v>0</v>
      </c>
      <c r="AD194" s="411">
        <f t="shared" si="54"/>
        <v>0</v>
      </c>
      <c r="AE194" s="411">
        <f t="shared" si="54"/>
        <v>0</v>
      </c>
      <c r="AF194" s="411">
        <f t="shared" si="54"/>
        <v>0</v>
      </c>
      <c r="AG194" s="411">
        <f t="shared" si="54"/>
        <v>0</v>
      </c>
      <c r="AH194" s="411">
        <f t="shared" si="54"/>
        <v>0</v>
      </c>
      <c r="AI194" s="411">
        <f t="shared" si="54"/>
        <v>0</v>
      </c>
      <c r="AJ194" s="411">
        <f t="shared" si="54"/>
        <v>0</v>
      </c>
      <c r="AK194" s="411">
        <f t="shared" si="54"/>
        <v>0</v>
      </c>
      <c r="AL194" s="411">
        <f t="shared" si="54"/>
        <v>0</v>
      </c>
      <c r="AM194" s="505"/>
    </row>
    <row r="195" spans="1:39" s="283" customFormat="1" ht="15.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v>0</v>
      </c>
      <c r="Z197" s="411">
        <v>0</v>
      </c>
      <c r="AA197" s="411">
        <v>0</v>
      </c>
      <c r="AB197" s="411">
        <v>0</v>
      </c>
      <c r="AC197" s="411">
        <f t="shared" ref="AC197:AL197" si="55">AC196</f>
        <v>0</v>
      </c>
      <c r="AD197" s="411">
        <f t="shared" si="55"/>
        <v>0</v>
      </c>
      <c r="AE197" s="411">
        <f t="shared" si="55"/>
        <v>0</v>
      </c>
      <c r="AF197" s="411">
        <f t="shared" si="55"/>
        <v>0</v>
      </c>
      <c r="AG197" s="411">
        <f t="shared" si="55"/>
        <v>0</v>
      </c>
      <c r="AH197" s="411">
        <f t="shared" si="55"/>
        <v>0</v>
      </c>
      <c r="AI197" s="411">
        <f t="shared" si="55"/>
        <v>0</v>
      </c>
      <c r="AJ197" s="411">
        <f t="shared" si="55"/>
        <v>0</v>
      </c>
      <c r="AK197" s="411">
        <f t="shared" si="55"/>
        <v>0</v>
      </c>
      <c r="AL197" s="411">
        <f t="shared" si="55"/>
        <v>0</v>
      </c>
      <c r="AM197" s="505"/>
    </row>
    <row r="198" spans="1:39" s="283" customFormat="1" ht="15.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0</v>
      </c>
      <c r="AB200" s="411">
        <v>0</v>
      </c>
      <c r="AC200" s="411">
        <f t="shared" ref="AC200:AL200" si="56">AC199</f>
        <v>0</v>
      </c>
      <c r="AD200" s="411">
        <f t="shared" si="56"/>
        <v>0</v>
      </c>
      <c r="AE200" s="411">
        <f t="shared" si="56"/>
        <v>0</v>
      </c>
      <c r="AF200" s="411">
        <f t="shared" si="56"/>
        <v>0</v>
      </c>
      <c r="AG200" s="411">
        <f t="shared" si="56"/>
        <v>0</v>
      </c>
      <c r="AH200" s="411">
        <f t="shared" si="56"/>
        <v>0</v>
      </c>
      <c r="AI200" s="411">
        <f t="shared" si="56"/>
        <v>0</v>
      </c>
      <c r="AJ200" s="411">
        <f t="shared" si="56"/>
        <v>0</v>
      </c>
      <c r="AK200" s="411">
        <f t="shared" si="56"/>
        <v>0</v>
      </c>
      <c r="AL200" s="411">
        <f t="shared" si="56"/>
        <v>0</v>
      </c>
      <c r="AM200" s="505"/>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5" outlineLevel="1">
      <c r="B204" s="294" t="s">
        <v>244</v>
      </c>
      <c r="C204" s="291" t="s">
        <v>163</v>
      </c>
      <c r="D204" s="295"/>
      <c r="E204" s="295"/>
      <c r="F204" s="295"/>
      <c r="G204" s="295"/>
      <c r="H204" s="295"/>
      <c r="I204" s="295"/>
      <c r="J204" s="295"/>
      <c r="K204" s="295"/>
      <c r="L204" s="295"/>
      <c r="M204" s="295"/>
      <c r="N204" s="295">
        <v>12</v>
      </c>
      <c r="O204" s="295"/>
      <c r="P204" s="295"/>
      <c r="Q204" s="295"/>
      <c r="R204" s="295"/>
      <c r="S204" s="295"/>
      <c r="T204" s="295"/>
      <c r="U204" s="295"/>
      <c r="V204" s="295"/>
      <c r="W204" s="295"/>
      <c r="X204" s="295"/>
      <c r="Y204" s="411">
        <v>0</v>
      </c>
      <c r="Z204" s="411">
        <v>0</v>
      </c>
      <c r="AA204" s="411">
        <v>0</v>
      </c>
      <c r="AB204" s="411">
        <v>0</v>
      </c>
      <c r="AC204" s="411">
        <f t="shared" ref="AC204:AL204" si="57">AC203</f>
        <v>0</v>
      </c>
      <c r="AD204" s="411">
        <f t="shared" si="57"/>
        <v>0</v>
      </c>
      <c r="AE204" s="411">
        <f t="shared" si="57"/>
        <v>0</v>
      </c>
      <c r="AF204" s="411">
        <f t="shared" si="57"/>
        <v>0</v>
      </c>
      <c r="AG204" s="411">
        <f t="shared" si="57"/>
        <v>0</v>
      </c>
      <c r="AH204" s="411">
        <f t="shared" si="57"/>
        <v>0</v>
      </c>
      <c r="AI204" s="411">
        <f t="shared" si="57"/>
        <v>0</v>
      </c>
      <c r="AJ204" s="411">
        <f t="shared" si="57"/>
        <v>0</v>
      </c>
      <c r="AK204" s="411">
        <f t="shared" si="57"/>
        <v>0</v>
      </c>
      <c r="AL204" s="411">
        <f t="shared" si="57"/>
        <v>0</v>
      </c>
      <c r="AM204" s="505"/>
    </row>
    <row r="205" spans="1:39" ht="15.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5" outlineLevel="1">
      <c r="B207" s="294" t="s">
        <v>244</v>
      </c>
      <c r="C207" s="291" t="s">
        <v>163</v>
      </c>
      <c r="D207" s="295"/>
      <c r="E207" s="295"/>
      <c r="F207" s="295"/>
      <c r="G207" s="295"/>
      <c r="H207" s="295"/>
      <c r="I207" s="295"/>
      <c r="J207" s="295"/>
      <c r="K207" s="295"/>
      <c r="L207" s="295"/>
      <c r="M207" s="295"/>
      <c r="N207" s="295">
        <v>12</v>
      </c>
      <c r="O207" s="295"/>
      <c r="P207" s="295"/>
      <c r="Q207" s="295"/>
      <c r="R207" s="295"/>
      <c r="S207" s="295"/>
      <c r="T207" s="295"/>
      <c r="U207" s="295"/>
      <c r="V207" s="295"/>
      <c r="W207" s="295"/>
      <c r="X207" s="295"/>
      <c r="Y207" s="411">
        <v>0</v>
      </c>
      <c r="Z207" s="411">
        <v>0</v>
      </c>
      <c r="AA207" s="411">
        <v>0</v>
      </c>
      <c r="AB207" s="411">
        <v>0</v>
      </c>
      <c r="AC207" s="411">
        <f t="shared" ref="AC207:AL207" si="58">AC206</f>
        <v>0</v>
      </c>
      <c r="AD207" s="411">
        <f t="shared" si="58"/>
        <v>0</v>
      </c>
      <c r="AE207" s="411">
        <f t="shared" si="58"/>
        <v>0</v>
      </c>
      <c r="AF207" s="411">
        <f t="shared" si="58"/>
        <v>0</v>
      </c>
      <c r="AG207" s="411">
        <f t="shared" si="58"/>
        <v>0</v>
      </c>
      <c r="AH207" s="411">
        <f t="shared" si="58"/>
        <v>0</v>
      </c>
      <c r="AI207" s="411">
        <f t="shared" si="58"/>
        <v>0</v>
      </c>
      <c r="AJ207" s="411">
        <f t="shared" si="58"/>
        <v>0</v>
      </c>
      <c r="AK207" s="411">
        <f t="shared" si="58"/>
        <v>0</v>
      </c>
      <c r="AL207" s="411">
        <f t="shared" si="58"/>
        <v>0</v>
      </c>
      <c r="AM207" s="505"/>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5" outlineLevel="1">
      <c r="B210" s="294" t="s">
        <v>244</v>
      </c>
      <c r="C210" s="291" t="s">
        <v>163</v>
      </c>
      <c r="D210" s="295"/>
      <c r="E210" s="295"/>
      <c r="F210" s="295"/>
      <c r="G210" s="295"/>
      <c r="H210" s="295"/>
      <c r="I210" s="295"/>
      <c r="J210" s="295"/>
      <c r="K210" s="295"/>
      <c r="L210" s="295"/>
      <c r="M210" s="295"/>
      <c r="N210" s="295">
        <v>12</v>
      </c>
      <c r="O210" s="295"/>
      <c r="P210" s="295"/>
      <c r="Q210" s="295"/>
      <c r="R210" s="295"/>
      <c r="S210" s="295"/>
      <c r="T210" s="295"/>
      <c r="U210" s="295"/>
      <c r="V210" s="295"/>
      <c r="W210" s="295"/>
      <c r="X210" s="295"/>
      <c r="Y210" s="411">
        <v>0</v>
      </c>
      <c r="Z210" s="411">
        <v>0</v>
      </c>
      <c r="AA210" s="411">
        <v>0</v>
      </c>
      <c r="AB210" s="411">
        <v>0</v>
      </c>
      <c r="AC210" s="411">
        <f t="shared" ref="AC210:AL210" si="59">AC209</f>
        <v>0</v>
      </c>
      <c r="AD210" s="411">
        <f t="shared" si="59"/>
        <v>0</v>
      </c>
      <c r="AE210" s="411">
        <f t="shared" si="59"/>
        <v>0</v>
      </c>
      <c r="AF210" s="411">
        <f t="shared" si="59"/>
        <v>0</v>
      </c>
      <c r="AG210" s="411">
        <f t="shared" si="59"/>
        <v>0</v>
      </c>
      <c r="AH210" s="411">
        <f t="shared" si="59"/>
        <v>0</v>
      </c>
      <c r="AI210" s="411">
        <f t="shared" si="59"/>
        <v>0</v>
      </c>
      <c r="AJ210" s="411">
        <f t="shared" si="59"/>
        <v>0</v>
      </c>
      <c r="AK210" s="411">
        <f t="shared" si="59"/>
        <v>0</v>
      </c>
      <c r="AL210" s="411">
        <f t="shared" si="59"/>
        <v>0</v>
      </c>
      <c r="AM210" s="505"/>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9">
        <v>21</v>
      </c>
      <c r="B212" s="315" t="s">
        <v>22</v>
      </c>
      <c r="C212" s="291" t="s">
        <v>25</v>
      </c>
      <c r="D212" s="295"/>
      <c r="E212" s="295"/>
      <c r="F212" s="295"/>
      <c r="G212" s="295"/>
      <c r="H212" s="295"/>
      <c r="I212" s="295"/>
      <c r="J212" s="295">
        <v>512760.10944863799</v>
      </c>
      <c r="K212" s="295"/>
      <c r="L212" s="295"/>
      <c r="M212" s="295"/>
      <c r="N212" s="295">
        <v>12</v>
      </c>
      <c r="O212" s="295"/>
      <c r="P212" s="295"/>
      <c r="Q212" s="295"/>
      <c r="R212" s="295"/>
      <c r="S212" s="295"/>
      <c r="T212" s="295"/>
      <c r="U212" s="295">
        <v>97.745179615726215</v>
      </c>
      <c r="V212" s="295"/>
      <c r="W212" s="295"/>
      <c r="X212" s="295"/>
      <c r="Y212" s="410"/>
      <c r="Z212" s="415">
        <v>0.18</v>
      </c>
      <c r="AA212" s="415">
        <v>0.82378815174881259</v>
      </c>
      <c r="AB212" s="415"/>
      <c r="AC212" s="415"/>
      <c r="AD212" s="415"/>
      <c r="AE212" s="415"/>
      <c r="AF212" s="415"/>
      <c r="AG212" s="415"/>
      <c r="AH212" s="415"/>
      <c r="AI212" s="415"/>
      <c r="AJ212" s="415"/>
      <c r="AK212" s="415"/>
      <c r="AL212" s="415"/>
      <c r="AM212" s="296">
        <f>SUM(Y212:AL212)</f>
        <v>1.0037881517488125</v>
      </c>
    </row>
    <row r="213" spans="1:39" ht="15.5" outlineLevel="1">
      <c r="B213" s="294" t="s">
        <v>244</v>
      </c>
      <c r="C213" s="291" t="s">
        <v>163</v>
      </c>
      <c r="D213" s="295"/>
      <c r="E213" s="295"/>
      <c r="F213" s="295"/>
      <c r="G213" s="295"/>
      <c r="H213" s="295"/>
      <c r="I213" s="295"/>
      <c r="J213" s="295">
        <v>131339</v>
      </c>
      <c r="K213" s="295"/>
      <c r="L213" s="295"/>
      <c r="M213" s="295"/>
      <c r="N213" s="295">
        <v>12</v>
      </c>
      <c r="O213" s="295"/>
      <c r="P213" s="295"/>
      <c r="Q213" s="295"/>
      <c r="R213" s="295"/>
      <c r="S213" s="295"/>
      <c r="T213" s="295"/>
      <c r="U213" s="295">
        <v>22.58</v>
      </c>
      <c r="V213" s="295"/>
      <c r="W213" s="295"/>
      <c r="X213" s="295"/>
      <c r="Y213" s="411">
        <v>0</v>
      </c>
      <c r="Z213" s="411">
        <v>0.18</v>
      </c>
      <c r="AA213" s="411">
        <v>0.82378815174881259</v>
      </c>
      <c r="AB213" s="411">
        <v>0</v>
      </c>
      <c r="AC213" s="411">
        <f t="shared" ref="AC213:AL213" si="60">AC212</f>
        <v>0</v>
      </c>
      <c r="AD213" s="411">
        <f t="shared" si="60"/>
        <v>0</v>
      </c>
      <c r="AE213" s="411">
        <f t="shared" si="60"/>
        <v>0</v>
      </c>
      <c r="AF213" s="411">
        <f t="shared" si="60"/>
        <v>0</v>
      </c>
      <c r="AG213" s="411">
        <f t="shared" si="60"/>
        <v>0</v>
      </c>
      <c r="AH213" s="411">
        <f t="shared" si="60"/>
        <v>0</v>
      </c>
      <c r="AI213" s="411">
        <f t="shared" si="60"/>
        <v>0</v>
      </c>
      <c r="AJ213" s="411">
        <f t="shared" si="60"/>
        <v>0</v>
      </c>
      <c r="AK213" s="411">
        <f t="shared" si="60"/>
        <v>0</v>
      </c>
      <c r="AL213" s="411">
        <f t="shared" si="60"/>
        <v>0</v>
      </c>
      <c r="AM213" s="505"/>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v>0</v>
      </c>
      <c r="AC216" s="411">
        <f t="shared" ref="AC216:AL216" si="61">AC215</f>
        <v>0</v>
      </c>
      <c r="AD216" s="411">
        <f t="shared" si="61"/>
        <v>0</v>
      </c>
      <c r="AE216" s="411">
        <f t="shared" si="61"/>
        <v>0</v>
      </c>
      <c r="AF216" s="411">
        <f t="shared" si="61"/>
        <v>0</v>
      </c>
      <c r="AG216" s="411">
        <f t="shared" si="61"/>
        <v>0</v>
      </c>
      <c r="AH216" s="411">
        <f t="shared" si="61"/>
        <v>0</v>
      </c>
      <c r="AI216" s="411">
        <f t="shared" si="61"/>
        <v>0</v>
      </c>
      <c r="AJ216" s="411">
        <f t="shared" si="61"/>
        <v>0</v>
      </c>
      <c r="AK216" s="411">
        <f t="shared" si="61"/>
        <v>0</v>
      </c>
      <c r="AL216" s="411">
        <f t="shared" si="61"/>
        <v>0</v>
      </c>
      <c r="AM216" s="505"/>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9">
        <v>23</v>
      </c>
      <c r="B219" s="315" t="s">
        <v>14</v>
      </c>
      <c r="C219" s="291" t="s">
        <v>25</v>
      </c>
      <c r="D219" s="295"/>
      <c r="E219" s="295"/>
      <c r="F219" s="295"/>
      <c r="G219" s="295"/>
      <c r="H219" s="295"/>
      <c r="I219" s="295"/>
      <c r="J219" s="295">
        <v>1691.7400054931641</v>
      </c>
      <c r="K219" s="295"/>
      <c r="L219" s="295"/>
      <c r="M219" s="295"/>
      <c r="N219" s="291"/>
      <c r="O219" s="295"/>
      <c r="P219" s="295"/>
      <c r="Q219" s="295"/>
      <c r="R219" s="295"/>
      <c r="S219" s="295"/>
      <c r="T219" s="295"/>
      <c r="U219" s="295">
        <v>0.1031120512634516</v>
      </c>
      <c r="V219" s="295"/>
      <c r="W219" s="295"/>
      <c r="X219" s="295"/>
      <c r="Y219" s="470">
        <v>1</v>
      </c>
      <c r="Z219" s="410"/>
      <c r="AA219" s="410"/>
      <c r="AB219" s="410"/>
      <c r="AC219" s="410"/>
      <c r="AD219" s="410"/>
      <c r="AE219" s="410"/>
      <c r="AF219" s="410"/>
      <c r="AG219" s="410"/>
      <c r="AH219" s="410"/>
      <c r="AI219" s="410"/>
      <c r="AJ219" s="410"/>
      <c r="AK219" s="410"/>
      <c r="AL219" s="410"/>
      <c r="AM219" s="296">
        <f>SUM(Y219:AL219)</f>
        <v>1</v>
      </c>
    </row>
    <row r="220" spans="1:39" ht="15.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v>1</v>
      </c>
      <c r="Z220" s="411">
        <v>0</v>
      </c>
      <c r="AA220" s="411">
        <v>0</v>
      </c>
      <c r="AB220" s="411">
        <v>0</v>
      </c>
      <c r="AC220" s="411">
        <f t="shared" ref="AC220:AL220" si="62">AC219</f>
        <v>0</v>
      </c>
      <c r="AD220" s="411">
        <f t="shared" si="62"/>
        <v>0</v>
      </c>
      <c r="AE220" s="411">
        <f t="shared" si="62"/>
        <v>0</v>
      </c>
      <c r="AF220" s="411">
        <f t="shared" si="62"/>
        <v>0</v>
      </c>
      <c r="AG220" s="411">
        <f t="shared" si="62"/>
        <v>0</v>
      </c>
      <c r="AH220" s="411">
        <f t="shared" si="62"/>
        <v>0</v>
      </c>
      <c r="AI220" s="411">
        <f t="shared" si="62"/>
        <v>0</v>
      </c>
      <c r="AJ220" s="411">
        <f t="shared" si="62"/>
        <v>0</v>
      </c>
      <c r="AK220" s="411">
        <f t="shared" si="62"/>
        <v>0</v>
      </c>
      <c r="AL220" s="411">
        <f t="shared" si="62"/>
        <v>0</v>
      </c>
      <c r="AM220" s="505"/>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v>0</v>
      </c>
      <c r="Z224" s="411">
        <v>0</v>
      </c>
      <c r="AA224" s="411">
        <v>0</v>
      </c>
      <c r="AB224" s="411">
        <v>0</v>
      </c>
      <c r="AC224" s="411">
        <f t="shared" ref="AC224:AL224" si="63">AC223</f>
        <v>0</v>
      </c>
      <c r="AD224" s="411">
        <f t="shared" si="63"/>
        <v>0</v>
      </c>
      <c r="AE224" s="411">
        <f t="shared" si="63"/>
        <v>0</v>
      </c>
      <c r="AF224" s="411">
        <f t="shared" si="63"/>
        <v>0</v>
      </c>
      <c r="AG224" s="411">
        <f t="shared" si="63"/>
        <v>0</v>
      </c>
      <c r="AH224" s="411">
        <f t="shared" si="63"/>
        <v>0</v>
      </c>
      <c r="AI224" s="411">
        <f t="shared" si="63"/>
        <v>0</v>
      </c>
      <c r="AJ224" s="411">
        <f t="shared" si="63"/>
        <v>0</v>
      </c>
      <c r="AK224" s="411">
        <f t="shared" si="63"/>
        <v>0</v>
      </c>
      <c r="AL224" s="411">
        <f t="shared" si="63"/>
        <v>0</v>
      </c>
      <c r="AM224" s="505"/>
    </row>
    <row r="225" spans="1:39" s="283" customFormat="1" ht="15.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9"/>
      <c r="B227" s="315" t="s">
        <v>244</v>
      </c>
      <c r="C227" s="291" t="s">
        <v>163</v>
      </c>
      <c r="D227" s="295"/>
      <c r="E227" s="295"/>
      <c r="F227" s="295"/>
      <c r="G227" s="295"/>
      <c r="H227" s="295"/>
      <c r="I227" s="295"/>
      <c r="J227" s="295"/>
      <c r="K227" s="295"/>
      <c r="L227" s="295"/>
      <c r="M227" s="295"/>
      <c r="N227" s="295">
        <v>0</v>
      </c>
      <c r="O227" s="295"/>
      <c r="P227" s="295"/>
      <c r="Q227" s="295"/>
      <c r="R227" s="295"/>
      <c r="S227" s="295"/>
      <c r="T227" s="295"/>
      <c r="U227" s="295"/>
      <c r="V227" s="295"/>
      <c r="W227" s="295"/>
      <c r="X227" s="295"/>
      <c r="Y227" s="411">
        <v>0</v>
      </c>
      <c r="Z227" s="411">
        <v>0</v>
      </c>
      <c r="AA227" s="411">
        <v>0</v>
      </c>
      <c r="AB227" s="411">
        <v>0</v>
      </c>
      <c r="AC227" s="411">
        <f t="shared" ref="AC227:AL227" si="64">AC226</f>
        <v>0</v>
      </c>
      <c r="AD227" s="411">
        <f t="shared" si="64"/>
        <v>0</v>
      </c>
      <c r="AE227" s="411">
        <f t="shared" si="64"/>
        <v>0</v>
      </c>
      <c r="AF227" s="411">
        <f t="shared" si="64"/>
        <v>0</v>
      </c>
      <c r="AG227" s="411">
        <f t="shared" si="64"/>
        <v>0</v>
      </c>
      <c r="AH227" s="411">
        <f t="shared" si="64"/>
        <v>0</v>
      </c>
      <c r="AI227" s="411">
        <f t="shared" si="64"/>
        <v>0</v>
      </c>
      <c r="AJ227" s="411">
        <f t="shared" si="64"/>
        <v>0</v>
      </c>
      <c r="AK227" s="411">
        <f t="shared" si="64"/>
        <v>0</v>
      </c>
      <c r="AL227" s="411">
        <f t="shared" si="64"/>
        <v>0</v>
      </c>
      <c r="AM227" s="505"/>
    </row>
    <row r="228" spans="1:39" s="283" customFormat="1" ht="15.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5" outlineLevel="1">
      <c r="B231" s="294" t="s">
        <v>244</v>
      </c>
      <c r="C231" s="291" t="s">
        <v>163</v>
      </c>
      <c r="D231" s="295"/>
      <c r="E231" s="295"/>
      <c r="F231" s="295"/>
      <c r="G231" s="295"/>
      <c r="H231" s="295"/>
      <c r="I231" s="295"/>
      <c r="J231" s="295"/>
      <c r="K231" s="295"/>
      <c r="L231" s="295"/>
      <c r="M231" s="295"/>
      <c r="N231" s="295">
        <v>12</v>
      </c>
      <c r="O231" s="295"/>
      <c r="P231" s="295"/>
      <c r="Q231" s="295"/>
      <c r="R231" s="295"/>
      <c r="S231" s="295"/>
      <c r="T231" s="295"/>
      <c r="U231" s="295"/>
      <c r="V231" s="295"/>
      <c r="W231" s="295"/>
      <c r="X231" s="295"/>
      <c r="Y231" s="411">
        <v>0</v>
      </c>
      <c r="Z231" s="411">
        <v>0</v>
      </c>
      <c r="AA231" s="411">
        <v>0</v>
      </c>
      <c r="AB231" s="411">
        <v>0</v>
      </c>
      <c r="AC231" s="411">
        <f t="shared" ref="AC231:AL231" si="65">AC230</f>
        <v>0</v>
      </c>
      <c r="AD231" s="411">
        <f t="shared" si="65"/>
        <v>0</v>
      </c>
      <c r="AE231" s="411">
        <f t="shared" si="65"/>
        <v>0</v>
      </c>
      <c r="AF231" s="411">
        <f t="shared" si="65"/>
        <v>0</v>
      </c>
      <c r="AG231" s="411">
        <f t="shared" si="65"/>
        <v>0</v>
      </c>
      <c r="AH231" s="411">
        <f t="shared" si="65"/>
        <v>0</v>
      </c>
      <c r="AI231" s="411">
        <f t="shared" si="65"/>
        <v>0</v>
      </c>
      <c r="AJ231" s="411">
        <f t="shared" si="65"/>
        <v>0</v>
      </c>
      <c r="AK231" s="411">
        <f t="shared" si="65"/>
        <v>0</v>
      </c>
      <c r="AL231" s="411">
        <f t="shared" si="65"/>
        <v>0</v>
      </c>
      <c r="AM231" s="505"/>
    </row>
    <row r="232" spans="1:39" ht="15.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9">
        <v>27</v>
      </c>
      <c r="B233" s="321" t="s">
        <v>17</v>
      </c>
      <c r="C233" s="291" t="s">
        <v>25</v>
      </c>
      <c r="D233" s="295"/>
      <c r="E233" s="295"/>
      <c r="F233" s="295"/>
      <c r="G233" s="295"/>
      <c r="H233" s="295"/>
      <c r="I233" s="295"/>
      <c r="J233" s="295">
        <v>130.88168655347397</v>
      </c>
      <c r="K233" s="295"/>
      <c r="L233" s="295"/>
      <c r="M233" s="295"/>
      <c r="N233" s="295">
        <v>12</v>
      </c>
      <c r="O233" s="295"/>
      <c r="P233" s="295"/>
      <c r="Q233" s="295"/>
      <c r="R233" s="295"/>
      <c r="S233" s="295"/>
      <c r="T233" s="295"/>
      <c r="U233" s="295"/>
      <c r="V233" s="295"/>
      <c r="W233" s="295"/>
      <c r="X233" s="295"/>
      <c r="Y233" s="426">
        <v>0</v>
      </c>
      <c r="Z233" s="415">
        <v>1</v>
      </c>
      <c r="AA233" s="415"/>
      <c r="AB233" s="415"/>
      <c r="AC233" s="415"/>
      <c r="AD233" s="415"/>
      <c r="AE233" s="415"/>
      <c r="AF233" s="415"/>
      <c r="AG233" s="415"/>
      <c r="AH233" s="415"/>
      <c r="AI233" s="415"/>
      <c r="AJ233" s="415"/>
      <c r="AK233" s="415"/>
      <c r="AL233" s="415"/>
      <c r="AM233" s="296">
        <f>SUM(Y233:AL233)</f>
        <v>1</v>
      </c>
    </row>
    <row r="234" spans="1:39" ht="15.5" outlineLevel="1">
      <c r="B234" s="294" t="s">
        <v>244</v>
      </c>
      <c r="C234" s="291" t="s">
        <v>163</v>
      </c>
      <c r="D234" s="295"/>
      <c r="E234" s="295"/>
      <c r="F234" s="295"/>
      <c r="G234" s="295"/>
      <c r="H234" s="295"/>
      <c r="I234" s="295"/>
      <c r="J234" s="295"/>
      <c r="K234" s="295"/>
      <c r="L234" s="295"/>
      <c r="M234" s="295"/>
      <c r="N234" s="295">
        <v>12</v>
      </c>
      <c r="O234" s="295"/>
      <c r="P234" s="295"/>
      <c r="Q234" s="295"/>
      <c r="R234" s="295"/>
      <c r="S234" s="295"/>
      <c r="T234" s="295"/>
      <c r="U234" s="295"/>
      <c r="V234" s="295"/>
      <c r="W234" s="295"/>
      <c r="X234" s="295"/>
      <c r="Y234" s="411">
        <v>0</v>
      </c>
      <c r="Z234" s="411">
        <v>1</v>
      </c>
      <c r="AA234" s="411">
        <v>0</v>
      </c>
      <c r="AB234" s="411">
        <v>0</v>
      </c>
      <c r="AC234" s="411">
        <f t="shared" ref="AC234:AL234" si="66">AC233</f>
        <v>0</v>
      </c>
      <c r="AD234" s="411">
        <f t="shared" si="66"/>
        <v>0</v>
      </c>
      <c r="AE234" s="411">
        <f t="shared" si="66"/>
        <v>0</v>
      </c>
      <c r="AF234" s="411">
        <f t="shared" si="66"/>
        <v>0</v>
      </c>
      <c r="AG234" s="411">
        <f t="shared" si="66"/>
        <v>0</v>
      </c>
      <c r="AH234" s="411">
        <f t="shared" si="66"/>
        <v>0</v>
      </c>
      <c r="AI234" s="411">
        <f t="shared" si="66"/>
        <v>0</v>
      </c>
      <c r="AJ234" s="411">
        <f t="shared" si="66"/>
        <v>0</v>
      </c>
      <c r="AK234" s="411">
        <f t="shared" si="66"/>
        <v>0</v>
      </c>
      <c r="AL234" s="411">
        <f t="shared" si="66"/>
        <v>0</v>
      </c>
      <c r="AM234" s="505"/>
    </row>
    <row r="235" spans="1:39" ht="15.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5" outlineLevel="1">
      <c r="B237" s="294" t="s">
        <v>244</v>
      </c>
      <c r="C237" s="291" t="s">
        <v>163</v>
      </c>
      <c r="D237" s="295"/>
      <c r="E237" s="295"/>
      <c r="F237" s="295"/>
      <c r="G237" s="295"/>
      <c r="H237" s="295"/>
      <c r="I237" s="295"/>
      <c r="J237" s="295"/>
      <c r="K237" s="295"/>
      <c r="L237" s="295"/>
      <c r="M237" s="295"/>
      <c r="N237" s="295">
        <v>0</v>
      </c>
      <c r="O237" s="295"/>
      <c r="P237" s="295"/>
      <c r="Q237" s="295"/>
      <c r="R237" s="295"/>
      <c r="S237" s="295"/>
      <c r="T237" s="295"/>
      <c r="U237" s="295"/>
      <c r="V237" s="295"/>
      <c r="W237" s="295"/>
      <c r="X237" s="295"/>
      <c r="Y237" s="411">
        <v>0</v>
      </c>
      <c r="Z237" s="411">
        <v>0</v>
      </c>
      <c r="AA237" s="411">
        <v>0</v>
      </c>
      <c r="AB237" s="411">
        <v>0</v>
      </c>
      <c r="AC237" s="411">
        <f t="shared" ref="AC237:AL237" si="67">AC236</f>
        <v>0</v>
      </c>
      <c r="AD237" s="411">
        <f t="shared" si="67"/>
        <v>0</v>
      </c>
      <c r="AE237" s="411">
        <f t="shared" si="67"/>
        <v>0</v>
      </c>
      <c r="AF237" s="411">
        <f t="shared" si="67"/>
        <v>0</v>
      </c>
      <c r="AG237" s="411">
        <f t="shared" si="67"/>
        <v>0</v>
      </c>
      <c r="AH237" s="411">
        <f t="shared" si="67"/>
        <v>0</v>
      </c>
      <c r="AI237" s="411">
        <f t="shared" si="67"/>
        <v>0</v>
      </c>
      <c r="AJ237" s="411">
        <f t="shared" si="67"/>
        <v>0</v>
      </c>
      <c r="AK237" s="411">
        <f t="shared" si="67"/>
        <v>0</v>
      </c>
      <c r="AL237" s="411">
        <f t="shared" si="67"/>
        <v>0</v>
      </c>
      <c r="AM237" s="505"/>
    </row>
    <row r="238" spans="1:39" ht="15.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5" outlineLevel="1">
      <c r="B240" s="324" t="s">
        <v>244</v>
      </c>
      <c r="C240" s="291" t="s">
        <v>163</v>
      </c>
      <c r="D240" s="295"/>
      <c r="E240" s="295"/>
      <c r="F240" s="295"/>
      <c r="G240" s="295"/>
      <c r="H240" s="295"/>
      <c r="I240" s="295"/>
      <c r="J240" s="295"/>
      <c r="K240" s="295"/>
      <c r="L240" s="295"/>
      <c r="M240" s="295"/>
      <c r="N240" s="295">
        <v>0</v>
      </c>
      <c r="O240" s="295"/>
      <c r="P240" s="295"/>
      <c r="Q240" s="295"/>
      <c r="R240" s="295"/>
      <c r="S240" s="295"/>
      <c r="T240" s="295"/>
      <c r="U240" s="295"/>
      <c r="V240" s="295"/>
      <c r="W240" s="295"/>
      <c r="X240" s="295"/>
      <c r="Y240" s="411">
        <v>0</v>
      </c>
      <c r="Z240" s="411">
        <v>0</v>
      </c>
      <c r="AA240" s="411">
        <v>0</v>
      </c>
      <c r="AB240" s="411">
        <v>0</v>
      </c>
      <c r="AC240" s="411">
        <f t="shared" ref="AC240:AL240" si="68">AC239</f>
        <v>0</v>
      </c>
      <c r="AD240" s="411">
        <f t="shared" si="68"/>
        <v>0</v>
      </c>
      <c r="AE240" s="411">
        <f t="shared" si="68"/>
        <v>0</v>
      </c>
      <c r="AF240" s="411">
        <f t="shared" si="68"/>
        <v>0</v>
      </c>
      <c r="AG240" s="411">
        <f t="shared" si="68"/>
        <v>0</v>
      </c>
      <c r="AH240" s="411">
        <f t="shared" si="68"/>
        <v>0</v>
      </c>
      <c r="AI240" s="411">
        <f t="shared" si="68"/>
        <v>0</v>
      </c>
      <c r="AJ240" s="411">
        <f t="shared" si="68"/>
        <v>0</v>
      </c>
      <c r="AK240" s="411">
        <f t="shared" si="68"/>
        <v>0</v>
      </c>
      <c r="AL240" s="411">
        <f t="shared" si="68"/>
        <v>0</v>
      </c>
      <c r="AM240" s="505"/>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5" outlineLevel="1">
      <c r="A243" s="509"/>
      <c r="B243" s="324" t="s">
        <v>244</v>
      </c>
      <c r="C243" s="291" t="s">
        <v>163</v>
      </c>
      <c r="D243" s="295"/>
      <c r="E243" s="295"/>
      <c r="F243" s="295"/>
      <c r="G243" s="295"/>
      <c r="H243" s="295"/>
      <c r="I243" s="295"/>
      <c r="J243" s="295"/>
      <c r="K243" s="295"/>
      <c r="L243" s="295"/>
      <c r="M243" s="295"/>
      <c r="N243" s="295">
        <v>0</v>
      </c>
      <c r="O243" s="295"/>
      <c r="P243" s="295"/>
      <c r="Q243" s="295"/>
      <c r="R243" s="295"/>
      <c r="S243" s="295"/>
      <c r="T243" s="295"/>
      <c r="U243" s="295"/>
      <c r="V243" s="295"/>
      <c r="W243" s="295"/>
      <c r="X243" s="295"/>
      <c r="Y243" s="411">
        <v>0</v>
      </c>
      <c r="Z243" s="411">
        <v>0</v>
      </c>
      <c r="AA243" s="411">
        <v>0</v>
      </c>
      <c r="AB243" s="411">
        <v>0</v>
      </c>
      <c r="AC243" s="411">
        <f t="shared" ref="AC243:AL243" si="69">AC242</f>
        <v>0</v>
      </c>
      <c r="AD243" s="411">
        <f t="shared" si="69"/>
        <v>0</v>
      </c>
      <c r="AE243" s="411">
        <f t="shared" si="69"/>
        <v>0</v>
      </c>
      <c r="AF243" s="411">
        <f t="shared" si="69"/>
        <v>0</v>
      </c>
      <c r="AG243" s="411">
        <f t="shared" si="69"/>
        <v>0</v>
      </c>
      <c r="AH243" s="411">
        <f t="shared" si="69"/>
        <v>0</v>
      </c>
      <c r="AI243" s="411">
        <f t="shared" si="69"/>
        <v>0</v>
      </c>
      <c r="AJ243" s="411">
        <f t="shared" si="69"/>
        <v>0</v>
      </c>
      <c r="AK243" s="411">
        <f t="shared" si="69"/>
        <v>0</v>
      </c>
      <c r="AL243" s="411">
        <f t="shared" si="69"/>
        <v>0</v>
      </c>
      <c r="AM243" s="505"/>
    </row>
    <row r="244" spans="1:39" s="283" customFormat="1" ht="15.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5" outlineLevel="1">
      <c r="A247" s="509"/>
      <c r="B247" s="324" t="s">
        <v>244</v>
      </c>
      <c r="C247" s="291" t="s">
        <v>163</v>
      </c>
      <c r="D247" s="295"/>
      <c r="E247" s="295"/>
      <c r="F247" s="295"/>
      <c r="G247" s="295"/>
      <c r="H247" s="295"/>
      <c r="I247" s="295"/>
      <c r="J247" s="295"/>
      <c r="K247" s="295"/>
      <c r="L247" s="295"/>
      <c r="M247" s="295"/>
      <c r="N247" s="295">
        <v>0</v>
      </c>
      <c r="O247" s="295"/>
      <c r="P247" s="295"/>
      <c r="Q247" s="295"/>
      <c r="R247" s="295"/>
      <c r="S247" s="295"/>
      <c r="T247" s="295"/>
      <c r="U247" s="295"/>
      <c r="V247" s="295"/>
      <c r="W247" s="295"/>
      <c r="X247" s="295"/>
      <c r="Y247" s="411">
        <v>0</v>
      </c>
      <c r="Z247" s="411">
        <v>0</v>
      </c>
      <c r="AA247" s="411">
        <v>0</v>
      </c>
      <c r="AB247" s="411">
        <v>0</v>
      </c>
      <c r="AC247" s="411">
        <f t="shared" ref="AC247:AL247" si="70">AC246</f>
        <v>0</v>
      </c>
      <c r="AD247" s="411">
        <f t="shared" si="70"/>
        <v>0</v>
      </c>
      <c r="AE247" s="411">
        <f t="shared" si="70"/>
        <v>0</v>
      </c>
      <c r="AF247" s="411">
        <f t="shared" si="70"/>
        <v>0</v>
      </c>
      <c r="AG247" s="411">
        <f t="shared" si="70"/>
        <v>0</v>
      </c>
      <c r="AH247" s="411">
        <f t="shared" si="70"/>
        <v>0</v>
      </c>
      <c r="AI247" s="411">
        <f t="shared" si="70"/>
        <v>0</v>
      </c>
      <c r="AJ247" s="411">
        <f t="shared" si="70"/>
        <v>0</v>
      </c>
      <c r="AK247" s="411">
        <f t="shared" si="70"/>
        <v>0</v>
      </c>
      <c r="AL247" s="411">
        <f t="shared" si="70"/>
        <v>0</v>
      </c>
      <c r="AM247" s="505"/>
    </row>
    <row r="248" spans="1:39" s="283" customFormat="1" ht="15.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5" outlineLevel="1">
      <c r="A250" s="509"/>
      <c r="B250" s="324" t="s">
        <v>244</v>
      </c>
      <c r="C250" s="291" t="s">
        <v>163</v>
      </c>
      <c r="D250" s="295"/>
      <c r="E250" s="295"/>
      <c r="F250" s="295"/>
      <c r="G250" s="295"/>
      <c r="H250" s="295"/>
      <c r="I250" s="295"/>
      <c r="J250" s="295"/>
      <c r="K250" s="295"/>
      <c r="L250" s="295"/>
      <c r="M250" s="295"/>
      <c r="N250" s="295">
        <v>0</v>
      </c>
      <c r="O250" s="295"/>
      <c r="P250" s="295"/>
      <c r="Q250" s="295"/>
      <c r="R250" s="295"/>
      <c r="S250" s="295"/>
      <c r="T250" s="295"/>
      <c r="U250" s="295"/>
      <c r="V250" s="295"/>
      <c r="W250" s="295"/>
      <c r="X250" s="295"/>
      <c r="Y250" s="411">
        <v>0</v>
      </c>
      <c r="Z250" s="411">
        <v>0</v>
      </c>
      <c r="AA250" s="411">
        <v>0</v>
      </c>
      <c r="AB250" s="411">
        <v>0</v>
      </c>
      <c r="AC250" s="411">
        <f t="shared" ref="AC250:AL250" si="71">AC249</f>
        <v>0</v>
      </c>
      <c r="AD250" s="411">
        <f t="shared" si="71"/>
        <v>0</v>
      </c>
      <c r="AE250" s="411">
        <f t="shared" si="71"/>
        <v>0</v>
      </c>
      <c r="AF250" s="411">
        <f t="shared" si="71"/>
        <v>0</v>
      </c>
      <c r="AG250" s="411">
        <f t="shared" si="71"/>
        <v>0</v>
      </c>
      <c r="AH250" s="411">
        <f t="shared" si="71"/>
        <v>0</v>
      </c>
      <c r="AI250" s="411">
        <f t="shared" si="71"/>
        <v>0</v>
      </c>
      <c r="AJ250" s="411">
        <f t="shared" si="71"/>
        <v>0</v>
      </c>
      <c r="AK250" s="411">
        <f t="shared" si="71"/>
        <v>0</v>
      </c>
      <c r="AL250" s="411">
        <f t="shared" si="71"/>
        <v>0</v>
      </c>
      <c r="AM250" s="505"/>
    </row>
    <row r="251" spans="1:39" s="283" customFormat="1" ht="15.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5" outlineLevel="1">
      <c r="A253" s="509"/>
      <c r="B253" s="324" t="s">
        <v>244</v>
      </c>
      <c r="C253" s="291" t="s">
        <v>163</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11">
        <v>0</v>
      </c>
      <c r="Z253" s="411">
        <v>0</v>
      </c>
      <c r="AA253" s="411">
        <v>0</v>
      </c>
      <c r="AB253" s="411">
        <v>0</v>
      </c>
      <c r="AC253" s="411">
        <f t="shared" ref="AC253:AL253" si="72">AC252</f>
        <v>0</v>
      </c>
      <c r="AD253" s="411">
        <f t="shared" si="72"/>
        <v>0</v>
      </c>
      <c r="AE253" s="411">
        <f t="shared" si="72"/>
        <v>0</v>
      </c>
      <c r="AF253" s="411">
        <f t="shared" si="72"/>
        <v>0</v>
      </c>
      <c r="AG253" s="411">
        <f t="shared" si="72"/>
        <v>0</v>
      </c>
      <c r="AH253" s="411">
        <f t="shared" si="72"/>
        <v>0</v>
      </c>
      <c r="AI253" s="411">
        <f t="shared" si="72"/>
        <v>0</v>
      </c>
      <c r="AJ253" s="411">
        <f t="shared" si="72"/>
        <v>0</v>
      </c>
      <c r="AK253" s="411">
        <f t="shared" si="72"/>
        <v>0</v>
      </c>
      <c r="AL253" s="411">
        <f t="shared" si="72"/>
        <v>0</v>
      </c>
      <c r="AM253" s="505"/>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0</v>
      </c>
      <c r="E255" s="329">
        <f t="shared" ref="E255:L255" si="73">SUM(E150:E253)</f>
        <v>0</v>
      </c>
      <c r="F255" s="329">
        <f t="shared" si="73"/>
        <v>0</v>
      </c>
      <c r="G255" s="329">
        <f t="shared" si="73"/>
        <v>0</v>
      </c>
      <c r="H255" s="329">
        <f t="shared" si="73"/>
        <v>0</v>
      </c>
      <c r="I255" s="329">
        <f t="shared" si="73"/>
        <v>0</v>
      </c>
      <c r="J255" s="329">
        <f t="shared" si="73"/>
        <v>733228.97589474078</v>
      </c>
      <c r="K255" s="329">
        <f t="shared" si="73"/>
        <v>0</v>
      </c>
      <c r="L255" s="329">
        <f t="shared" si="73"/>
        <v>0</v>
      </c>
      <c r="M255" s="329"/>
      <c r="N255" s="329"/>
      <c r="O255" s="329">
        <f>SUM(O150:O253)</f>
        <v>0</v>
      </c>
      <c r="P255" s="329">
        <f t="shared" ref="P255:X255" si="74">SUM(P150:P253)</f>
        <v>0</v>
      </c>
      <c r="Q255" s="329">
        <f t="shared" si="74"/>
        <v>0</v>
      </c>
      <c r="R255" s="329">
        <f t="shared" si="74"/>
        <v>0</v>
      </c>
      <c r="S255" s="329">
        <f t="shared" si="74"/>
        <v>0</v>
      </c>
      <c r="T255" s="329">
        <f t="shared" si="74"/>
        <v>0</v>
      </c>
      <c r="U255" s="329">
        <f t="shared" si="74"/>
        <v>149.87074915921124</v>
      </c>
      <c r="V255" s="329">
        <f t="shared" si="74"/>
        <v>0</v>
      </c>
      <c r="W255" s="329">
        <f t="shared" si="74"/>
        <v>0</v>
      </c>
      <c r="X255" s="329">
        <f t="shared" si="74"/>
        <v>0</v>
      </c>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1.95E-2</v>
      </c>
      <c r="Z258" s="341">
        <f>HLOOKUP(Z$20,'3.  Distribution Rates'!$C$122:$P$133,4,FALSE)</f>
        <v>1.55E-2</v>
      </c>
      <c r="AA258" s="341">
        <f>HLOOKUP(AA$20,'3.  Distribution Rates'!$C$122:$P$133,4,FALSE)</f>
        <v>2.9866999999999999</v>
      </c>
      <c r="AB258" s="341">
        <f>HLOOKUP(AB$20,'3.  Distribution Rates'!$C$122:$P$133,4,FALSE)</f>
        <v>8.6013999999999999</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5">Y135*Y258</f>
        <v>0</v>
      </c>
      <c r="Z259" s="378">
        <f t="shared" si="75"/>
        <v>0</v>
      </c>
      <c r="AA259" s="378">
        <f t="shared" si="75"/>
        <v>0</v>
      </c>
      <c r="AB259" s="378">
        <f t="shared" si="75"/>
        <v>0</v>
      </c>
      <c r="AC259" s="378">
        <f t="shared" si="75"/>
        <v>0</v>
      </c>
      <c r="AD259" s="378">
        <f t="shared" si="75"/>
        <v>0</v>
      </c>
      <c r="AE259" s="378">
        <f t="shared" si="75"/>
        <v>0</v>
      </c>
      <c r="AF259" s="378">
        <f t="shared" si="75"/>
        <v>0</v>
      </c>
      <c r="AG259" s="378">
        <f t="shared" si="75"/>
        <v>0</v>
      </c>
      <c r="AH259" s="378">
        <f t="shared" si="75"/>
        <v>0</v>
      </c>
      <c r="AI259" s="378">
        <f t="shared" si="75"/>
        <v>0</v>
      </c>
      <c r="AJ259" s="378">
        <f t="shared" si="75"/>
        <v>0</v>
      </c>
      <c r="AK259" s="378">
        <f t="shared" si="75"/>
        <v>0</v>
      </c>
      <c r="AL259" s="378">
        <f t="shared" si="75"/>
        <v>0</v>
      </c>
      <c r="AM259" s="629">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6">Y255*Y258</f>
        <v>0</v>
      </c>
      <c r="Z260" s="378">
        <f t="shared" si="76"/>
        <v>0</v>
      </c>
      <c r="AA260" s="379">
        <f t="shared" si="76"/>
        <v>0</v>
      </c>
      <c r="AB260" s="379">
        <f t="shared" si="76"/>
        <v>0</v>
      </c>
      <c r="AC260" s="379">
        <f t="shared" si="76"/>
        <v>0</v>
      </c>
      <c r="AD260" s="379">
        <f t="shared" si="76"/>
        <v>0</v>
      </c>
      <c r="AE260" s="379">
        <f t="shared" si="76"/>
        <v>0</v>
      </c>
      <c r="AF260" s="379">
        <f t="shared" ref="AF260:AL260" si="77">AF255*AF258</f>
        <v>0</v>
      </c>
      <c r="AG260" s="379">
        <f t="shared" si="77"/>
        <v>0</v>
      </c>
      <c r="AH260" s="379">
        <f t="shared" si="77"/>
        <v>0</v>
      </c>
      <c r="AI260" s="379">
        <f t="shared" si="77"/>
        <v>0</v>
      </c>
      <c r="AJ260" s="379">
        <f t="shared" si="77"/>
        <v>0</v>
      </c>
      <c r="AK260" s="379">
        <f t="shared" si="77"/>
        <v>0</v>
      </c>
      <c r="AL260" s="379">
        <f t="shared" si="77"/>
        <v>0</v>
      </c>
      <c r="AM260" s="629">
        <f>SUM(Y260:AL260)</f>
        <v>0</v>
      </c>
    </row>
    <row r="261" spans="1:41" s="380" customFormat="1" ht="15.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8">SUM(Z259:Z260)</f>
        <v>0</v>
      </c>
      <c r="AA261" s="346">
        <f t="shared" si="78"/>
        <v>0</v>
      </c>
      <c r="AB261" s="346">
        <f t="shared" si="78"/>
        <v>0</v>
      </c>
      <c r="AC261" s="346">
        <f t="shared" si="78"/>
        <v>0</v>
      </c>
      <c r="AD261" s="346">
        <f t="shared" si="78"/>
        <v>0</v>
      </c>
      <c r="AE261" s="346">
        <f t="shared" si="78"/>
        <v>0</v>
      </c>
      <c r="AF261" s="346">
        <f t="shared" ref="AF261:AL261" si="79">SUM(AF259:AF260)</f>
        <v>0</v>
      </c>
      <c r="AG261" s="346">
        <f t="shared" si="79"/>
        <v>0</v>
      </c>
      <c r="AH261" s="346">
        <f t="shared" si="79"/>
        <v>0</v>
      </c>
      <c r="AI261" s="346">
        <f t="shared" si="79"/>
        <v>0</v>
      </c>
      <c r="AJ261" s="346">
        <f t="shared" si="79"/>
        <v>0</v>
      </c>
      <c r="AK261" s="346">
        <f t="shared" si="79"/>
        <v>0</v>
      </c>
      <c r="AL261" s="346">
        <f t="shared" si="79"/>
        <v>0</v>
      </c>
      <c r="AM261" s="407">
        <f>SUM(AM259:AM260)</f>
        <v>0</v>
      </c>
    </row>
    <row r="262" spans="1:41" s="380" customFormat="1" ht="15.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80">Y256*Y258</f>
        <v>0</v>
      </c>
      <c r="Z262" s="347">
        <f t="shared" si="80"/>
        <v>0</v>
      </c>
      <c r="AA262" s="347">
        <f t="shared" si="80"/>
        <v>0</v>
      </c>
      <c r="AB262" s="347">
        <f t="shared" si="80"/>
        <v>0</v>
      </c>
      <c r="AC262" s="347">
        <f t="shared" si="80"/>
        <v>0</v>
      </c>
      <c r="AD262" s="347">
        <f t="shared" si="80"/>
        <v>0</v>
      </c>
      <c r="AE262" s="347">
        <f t="shared" si="80"/>
        <v>0</v>
      </c>
      <c r="AF262" s="347">
        <f t="shared" ref="AF262:AL262" si="81">AF256*AF258</f>
        <v>0</v>
      </c>
      <c r="AG262" s="347">
        <f t="shared" si="81"/>
        <v>0</v>
      </c>
      <c r="AH262" s="347">
        <f t="shared" si="81"/>
        <v>0</v>
      </c>
      <c r="AI262" s="347">
        <f t="shared" si="81"/>
        <v>0</v>
      </c>
      <c r="AJ262" s="347">
        <f t="shared" si="81"/>
        <v>0</v>
      </c>
      <c r="AK262" s="347">
        <f t="shared" si="81"/>
        <v>0</v>
      </c>
      <c r="AL262" s="347">
        <f t="shared" si="81"/>
        <v>0</v>
      </c>
      <c r="AM262" s="407">
        <f>SUM(Y262:AL262)</f>
        <v>0</v>
      </c>
    </row>
    <row r="263" spans="1:41" s="380" customFormat="1" ht="15.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55460.061816589179</v>
      </c>
      <c r="Z270" s="291">
        <f>SUMPRODUCT(J150:J253,Z150:Z253)</f>
        <v>149607.64433026849</v>
      </c>
      <c r="AA270" s="291">
        <f>IF(AA149="kW",SUMPRODUCT(N150:N253,U150:U253,AA150:AA253),SUMPRODUCT(J150:J253,AA150:AA253))</f>
        <v>1189.469487893796</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586</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27" t="s">
        <v>211</v>
      </c>
      <c r="C276" s="829" t="s">
        <v>33</v>
      </c>
      <c r="D276" s="284" t="s">
        <v>422</v>
      </c>
      <c r="E276" s="831" t="s">
        <v>209</v>
      </c>
      <c r="F276" s="832"/>
      <c r="G276" s="832"/>
      <c r="H276" s="832"/>
      <c r="I276" s="832"/>
      <c r="J276" s="832"/>
      <c r="K276" s="832"/>
      <c r="L276" s="832"/>
      <c r="M276" s="833"/>
      <c r="N276" s="834" t="s">
        <v>213</v>
      </c>
      <c r="O276" s="284" t="s">
        <v>423</v>
      </c>
      <c r="P276" s="831" t="s">
        <v>212</v>
      </c>
      <c r="Q276" s="832"/>
      <c r="R276" s="832"/>
      <c r="S276" s="832"/>
      <c r="T276" s="832"/>
      <c r="U276" s="832"/>
      <c r="V276" s="832"/>
      <c r="W276" s="832"/>
      <c r="X276" s="833"/>
      <c r="Y276" s="824" t="s">
        <v>243</v>
      </c>
      <c r="Z276" s="825"/>
      <c r="AA276" s="825"/>
      <c r="AB276" s="825"/>
      <c r="AC276" s="825"/>
      <c r="AD276" s="825"/>
      <c r="AE276" s="825"/>
      <c r="AF276" s="825"/>
      <c r="AG276" s="825"/>
      <c r="AH276" s="825"/>
      <c r="AI276" s="825"/>
      <c r="AJ276" s="825"/>
      <c r="AK276" s="825"/>
      <c r="AL276" s="825"/>
      <c r="AM276" s="826"/>
    </row>
    <row r="277" spans="1:39" ht="60.75" customHeight="1">
      <c r="B277" s="828"/>
      <c r="C277" s="830"/>
      <c r="D277" s="285">
        <v>2013</v>
      </c>
      <c r="E277" s="285">
        <v>2014</v>
      </c>
      <c r="F277" s="285">
        <v>2015</v>
      </c>
      <c r="G277" s="285">
        <v>2016</v>
      </c>
      <c r="H277" s="285">
        <v>2017</v>
      </c>
      <c r="I277" s="285">
        <v>2018</v>
      </c>
      <c r="J277" s="285">
        <v>2019</v>
      </c>
      <c r="K277" s="285">
        <v>2020</v>
      </c>
      <c r="L277" s="285">
        <v>2021</v>
      </c>
      <c r="M277" s="285">
        <v>2022</v>
      </c>
      <c r="N277" s="83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v>
      </c>
      <c r="AB277" s="285" t="str">
        <f>'1.  LRAMVA Summary'!G52</f>
        <v>Street Lights</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v>0</v>
      </c>
      <c r="Z280" s="411">
        <v>0</v>
      </c>
      <c r="AA280" s="411">
        <v>0</v>
      </c>
      <c r="AB280" s="411">
        <v>0</v>
      </c>
      <c r="AC280" s="411">
        <f t="shared" ref="AC280:AL280" si="82">AC279</f>
        <v>0</v>
      </c>
      <c r="AD280" s="411">
        <f t="shared" si="82"/>
        <v>0</v>
      </c>
      <c r="AE280" s="411">
        <f t="shared" si="82"/>
        <v>0</v>
      </c>
      <c r="AF280" s="411">
        <f t="shared" si="82"/>
        <v>0</v>
      </c>
      <c r="AG280" s="411">
        <f t="shared" si="82"/>
        <v>0</v>
      </c>
      <c r="AH280" s="411">
        <f t="shared" si="82"/>
        <v>0</v>
      </c>
      <c r="AI280" s="411">
        <f t="shared" si="82"/>
        <v>0</v>
      </c>
      <c r="AJ280" s="411">
        <f t="shared" si="82"/>
        <v>0</v>
      </c>
      <c r="AK280" s="411">
        <f t="shared" si="82"/>
        <v>0</v>
      </c>
      <c r="AL280" s="411">
        <f t="shared" si="82"/>
        <v>0</v>
      </c>
      <c r="AM280" s="297"/>
    </row>
    <row r="281" spans="1:39" ht="15.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v>0</v>
      </c>
      <c r="Z283" s="411">
        <v>0</v>
      </c>
      <c r="AA283" s="411">
        <v>0</v>
      </c>
      <c r="AB283" s="411">
        <v>0</v>
      </c>
      <c r="AC283" s="411">
        <f t="shared" ref="AC283:AL283" si="83">AC282</f>
        <v>0</v>
      </c>
      <c r="AD283" s="411">
        <f t="shared" si="83"/>
        <v>0</v>
      </c>
      <c r="AE283" s="411">
        <f t="shared" si="83"/>
        <v>0</v>
      </c>
      <c r="AF283" s="411">
        <f t="shared" si="83"/>
        <v>0</v>
      </c>
      <c r="AG283" s="411">
        <f t="shared" si="83"/>
        <v>0</v>
      </c>
      <c r="AH283" s="411">
        <f t="shared" si="83"/>
        <v>0</v>
      </c>
      <c r="AI283" s="411">
        <f t="shared" si="83"/>
        <v>0</v>
      </c>
      <c r="AJ283" s="411">
        <f t="shared" si="83"/>
        <v>0</v>
      </c>
      <c r="AK283" s="411">
        <f t="shared" si="83"/>
        <v>0</v>
      </c>
      <c r="AL283" s="411">
        <f t="shared" si="83"/>
        <v>0</v>
      </c>
      <c r="AM283" s="297"/>
    </row>
    <row r="284" spans="1:39" ht="15.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9">
        <v>3</v>
      </c>
      <c r="B285" s="294" t="s">
        <v>3</v>
      </c>
      <c r="C285" s="291" t="s">
        <v>25</v>
      </c>
      <c r="D285" s="295"/>
      <c r="E285" s="295"/>
      <c r="F285" s="295"/>
      <c r="G285" s="295"/>
      <c r="H285" s="295"/>
      <c r="I285" s="295">
        <v>28772.351002920997</v>
      </c>
      <c r="J285" s="295"/>
      <c r="K285" s="295"/>
      <c r="L285" s="295"/>
      <c r="M285" s="295"/>
      <c r="N285" s="291"/>
      <c r="O285" s="295"/>
      <c r="P285" s="295"/>
      <c r="Q285" s="295"/>
      <c r="R285" s="295"/>
      <c r="S285" s="295"/>
      <c r="T285" s="295">
        <v>15.851309246</v>
      </c>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c r="E286" s="295"/>
      <c r="F286" s="295"/>
      <c r="G286" s="295"/>
      <c r="H286" s="295"/>
      <c r="I286" s="295">
        <v>628.89948619999996</v>
      </c>
      <c r="J286" s="295"/>
      <c r="K286" s="295"/>
      <c r="L286" s="295"/>
      <c r="M286" s="295"/>
      <c r="N286" s="468"/>
      <c r="O286" s="295"/>
      <c r="P286" s="295"/>
      <c r="Q286" s="295"/>
      <c r="R286" s="295"/>
      <c r="S286" s="295"/>
      <c r="T286" s="295">
        <v>0.39527869399999999</v>
      </c>
      <c r="U286" s="295"/>
      <c r="V286" s="295"/>
      <c r="W286" s="295"/>
      <c r="X286" s="295"/>
      <c r="Y286" s="411">
        <v>1</v>
      </c>
      <c r="Z286" s="411">
        <v>0</v>
      </c>
      <c r="AA286" s="411">
        <v>0</v>
      </c>
      <c r="AB286" s="411">
        <v>0</v>
      </c>
      <c r="AC286" s="411">
        <f t="shared" ref="AC286:AL286" si="84">AC285</f>
        <v>0</v>
      </c>
      <c r="AD286" s="411">
        <f t="shared" si="84"/>
        <v>0</v>
      </c>
      <c r="AE286" s="411">
        <f t="shared" si="84"/>
        <v>0</v>
      </c>
      <c r="AF286" s="411">
        <f t="shared" si="84"/>
        <v>0</v>
      </c>
      <c r="AG286" s="411">
        <f t="shared" si="84"/>
        <v>0</v>
      </c>
      <c r="AH286" s="411">
        <f t="shared" si="84"/>
        <v>0</v>
      </c>
      <c r="AI286" s="411">
        <f t="shared" si="84"/>
        <v>0</v>
      </c>
      <c r="AJ286" s="411">
        <f t="shared" si="84"/>
        <v>0</v>
      </c>
      <c r="AK286" s="411">
        <f t="shared" si="84"/>
        <v>0</v>
      </c>
      <c r="AL286" s="411">
        <f t="shared" si="84"/>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9">
        <v>4</v>
      </c>
      <c r="B288" s="294" t="s">
        <v>4</v>
      </c>
      <c r="C288" s="291" t="s">
        <v>25</v>
      </c>
      <c r="D288" s="295"/>
      <c r="E288" s="295"/>
      <c r="F288" s="295"/>
      <c r="G288" s="295"/>
      <c r="H288" s="295"/>
      <c r="I288" s="295">
        <v>7505.6788636829997</v>
      </c>
      <c r="J288" s="295"/>
      <c r="K288" s="295"/>
      <c r="L288" s="295"/>
      <c r="M288" s="295"/>
      <c r="N288" s="291"/>
      <c r="O288" s="295"/>
      <c r="P288" s="295"/>
      <c r="Q288" s="295"/>
      <c r="R288" s="295"/>
      <c r="S288" s="295"/>
      <c r="T288" s="295">
        <v>0.510309291</v>
      </c>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c r="E289" s="295"/>
      <c r="F289" s="295"/>
      <c r="G289" s="295"/>
      <c r="H289" s="295"/>
      <c r="I289" s="295">
        <v>23</v>
      </c>
      <c r="J289" s="295"/>
      <c r="K289" s="295"/>
      <c r="L289" s="295"/>
      <c r="M289" s="295"/>
      <c r="N289" s="468"/>
      <c r="O289" s="295"/>
      <c r="P289" s="295"/>
      <c r="Q289" s="295"/>
      <c r="R289" s="295"/>
      <c r="S289" s="295"/>
      <c r="T289" s="295">
        <v>2E-3</v>
      </c>
      <c r="U289" s="295"/>
      <c r="V289" s="295"/>
      <c r="W289" s="295"/>
      <c r="X289" s="295"/>
      <c r="Y289" s="411">
        <v>1</v>
      </c>
      <c r="Z289" s="411">
        <v>0</v>
      </c>
      <c r="AA289" s="411">
        <v>0</v>
      </c>
      <c r="AB289" s="411">
        <v>0</v>
      </c>
      <c r="AC289" s="411">
        <f t="shared" ref="AC289:AL289" si="85">AC288</f>
        <v>0</v>
      </c>
      <c r="AD289" s="411">
        <f t="shared" si="85"/>
        <v>0</v>
      </c>
      <c r="AE289" s="411">
        <f t="shared" si="85"/>
        <v>0</v>
      </c>
      <c r="AF289" s="411">
        <f t="shared" si="85"/>
        <v>0</v>
      </c>
      <c r="AG289" s="411">
        <f t="shared" si="85"/>
        <v>0</v>
      </c>
      <c r="AH289" s="411">
        <f t="shared" si="85"/>
        <v>0</v>
      </c>
      <c r="AI289" s="411">
        <f t="shared" si="85"/>
        <v>0</v>
      </c>
      <c r="AJ289" s="411">
        <f t="shared" si="85"/>
        <v>0</v>
      </c>
      <c r="AK289" s="411">
        <f t="shared" si="85"/>
        <v>0</v>
      </c>
      <c r="AL289" s="411">
        <f t="shared" si="85"/>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9">
        <v>5</v>
      </c>
      <c r="B291" s="294" t="s">
        <v>5</v>
      </c>
      <c r="C291" s="291" t="s">
        <v>25</v>
      </c>
      <c r="D291" s="295"/>
      <c r="E291" s="295"/>
      <c r="F291" s="295"/>
      <c r="G291" s="295"/>
      <c r="H291" s="295"/>
      <c r="I291" s="295">
        <v>15077.768754236</v>
      </c>
      <c r="J291" s="295"/>
      <c r="K291" s="295"/>
      <c r="L291" s="295"/>
      <c r="M291" s="295"/>
      <c r="N291" s="291"/>
      <c r="O291" s="295"/>
      <c r="P291" s="295"/>
      <c r="Q291" s="295"/>
      <c r="R291" s="295"/>
      <c r="S291" s="295"/>
      <c r="T291" s="295">
        <v>1.0722575860000001</v>
      </c>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v>1</v>
      </c>
      <c r="Z292" s="411">
        <v>0</v>
      </c>
      <c r="AA292" s="411">
        <v>0</v>
      </c>
      <c r="AB292" s="411">
        <v>0</v>
      </c>
      <c r="AC292" s="411">
        <f t="shared" ref="AC292:AL292" si="86">AC291</f>
        <v>0</v>
      </c>
      <c r="AD292" s="411">
        <f t="shared" si="86"/>
        <v>0</v>
      </c>
      <c r="AE292" s="411">
        <f t="shared" si="86"/>
        <v>0</v>
      </c>
      <c r="AF292" s="411">
        <f t="shared" si="86"/>
        <v>0</v>
      </c>
      <c r="AG292" s="411">
        <f t="shared" si="86"/>
        <v>0</v>
      </c>
      <c r="AH292" s="411">
        <f t="shared" si="86"/>
        <v>0</v>
      </c>
      <c r="AI292" s="411">
        <f t="shared" si="86"/>
        <v>0</v>
      </c>
      <c r="AJ292" s="411">
        <f t="shared" si="86"/>
        <v>0</v>
      </c>
      <c r="AK292" s="411">
        <f t="shared" si="86"/>
        <v>0</v>
      </c>
      <c r="AL292" s="411">
        <f t="shared" si="86"/>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v>0</v>
      </c>
      <c r="Z295" s="411">
        <v>0</v>
      </c>
      <c r="AA295" s="411">
        <v>0</v>
      </c>
      <c r="AB295" s="411">
        <v>0</v>
      </c>
      <c r="AC295" s="411">
        <f t="shared" ref="AC295:AL295" si="87">AC294</f>
        <v>0</v>
      </c>
      <c r="AD295" s="411">
        <f t="shared" si="87"/>
        <v>0</v>
      </c>
      <c r="AE295" s="411">
        <f t="shared" si="87"/>
        <v>0</v>
      </c>
      <c r="AF295" s="411">
        <f t="shared" si="87"/>
        <v>0</v>
      </c>
      <c r="AG295" s="411">
        <f t="shared" si="87"/>
        <v>0</v>
      </c>
      <c r="AH295" s="411">
        <f t="shared" si="87"/>
        <v>0</v>
      </c>
      <c r="AI295" s="411">
        <f t="shared" si="87"/>
        <v>0</v>
      </c>
      <c r="AJ295" s="411">
        <f t="shared" si="87"/>
        <v>0</v>
      </c>
      <c r="AK295" s="411">
        <f t="shared" si="87"/>
        <v>0</v>
      </c>
      <c r="AL295" s="411">
        <f t="shared" si="87"/>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f t="shared" ref="AC298:AL298" si="88">AC297</f>
        <v>0</v>
      </c>
      <c r="AD298" s="411">
        <f t="shared" si="88"/>
        <v>0</v>
      </c>
      <c r="AE298" s="411">
        <f t="shared" si="88"/>
        <v>0</v>
      </c>
      <c r="AF298" s="411">
        <f t="shared" si="88"/>
        <v>0</v>
      </c>
      <c r="AG298" s="411">
        <f t="shared" si="88"/>
        <v>0</v>
      </c>
      <c r="AH298" s="411">
        <f t="shared" si="88"/>
        <v>0</v>
      </c>
      <c r="AI298" s="411">
        <f t="shared" si="88"/>
        <v>0</v>
      </c>
      <c r="AJ298" s="411">
        <f t="shared" si="88"/>
        <v>0</v>
      </c>
      <c r="AK298" s="411">
        <f t="shared" si="88"/>
        <v>0</v>
      </c>
      <c r="AL298" s="411">
        <f t="shared" si="88"/>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0</v>
      </c>
      <c r="Z301" s="411">
        <v>0</v>
      </c>
      <c r="AA301" s="411">
        <v>0</v>
      </c>
      <c r="AB301" s="411">
        <v>0</v>
      </c>
      <c r="AC301" s="411">
        <f t="shared" ref="AC301:AL301" si="89">AC300</f>
        <v>0</v>
      </c>
      <c r="AD301" s="411">
        <f t="shared" si="89"/>
        <v>0</v>
      </c>
      <c r="AE301" s="411">
        <f t="shared" si="89"/>
        <v>0</v>
      </c>
      <c r="AF301" s="411">
        <f t="shared" si="89"/>
        <v>0</v>
      </c>
      <c r="AG301" s="411">
        <f t="shared" si="89"/>
        <v>0</v>
      </c>
      <c r="AH301" s="411">
        <f t="shared" si="89"/>
        <v>0</v>
      </c>
      <c r="AI301" s="411">
        <f t="shared" si="89"/>
        <v>0</v>
      </c>
      <c r="AJ301" s="411">
        <f t="shared" si="89"/>
        <v>0</v>
      </c>
      <c r="AK301" s="411">
        <f t="shared" si="89"/>
        <v>0</v>
      </c>
      <c r="AL301" s="411">
        <f t="shared" si="89"/>
        <v>0</v>
      </c>
      <c r="AM301" s="297"/>
    </row>
    <row r="302" spans="1:39" s="283" customFormat="1" ht="15.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0</v>
      </c>
      <c r="Z304" s="411">
        <v>0</v>
      </c>
      <c r="AA304" s="411">
        <v>0</v>
      </c>
      <c r="AB304" s="411">
        <v>0</v>
      </c>
      <c r="AC304" s="411">
        <f t="shared" ref="AC304:AL304" si="90">AC303</f>
        <v>0</v>
      </c>
      <c r="AD304" s="411">
        <f t="shared" si="90"/>
        <v>0</v>
      </c>
      <c r="AE304" s="411">
        <f t="shared" si="90"/>
        <v>0</v>
      </c>
      <c r="AF304" s="411">
        <f t="shared" si="90"/>
        <v>0</v>
      </c>
      <c r="AG304" s="411">
        <f t="shared" si="90"/>
        <v>0</v>
      </c>
      <c r="AH304" s="411">
        <f t="shared" si="90"/>
        <v>0</v>
      </c>
      <c r="AI304" s="411">
        <f t="shared" si="90"/>
        <v>0</v>
      </c>
      <c r="AJ304" s="411">
        <f t="shared" si="90"/>
        <v>0</v>
      </c>
      <c r="AK304" s="411">
        <f t="shared" si="90"/>
        <v>0</v>
      </c>
      <c r="AL304" s="411">
        <f t="shared" si="90"/>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5" outlineLevel="1">
      <c r="B308" s="294" t="s">
        <v>249</v>
      </c>
      <c r="C308" s="291" t="s">
        <v>163</v>
      </c>
      <c r="D308" s="295"/>
      <c r="E308" s="295"/>
      <c r="F308" s="295"/>
      <c r="G308" s="295"/>
      <c r="H308" s="295"/>
      <c r="I308" s="295"/>
      <c r="J308" s="295"/>
      <c r="K308" s="295"/>
      <c r="L308" s="295"/>
      <c r="M308" s="295"/>
      <c r="N308" s="295">
        <v>12</v>
      </c>
      <c r="O308" s="295"/>
      <c r="P308" s="295"/>
      <c r="Q308" s="295"/>
      <c r="R308" s="295"/>
      <c r="S308" s="295"/>
      <c r="T308" s="295"/>
      <c r="U308" s="295"/>
      <c r="V308" s="295"/>
      <c r="W308" s="295"/>
      <c r="X308" s="295"/>
      <c r="Y308" s="411">
        <v>0</v>
      </c>
      <c r="Z308" s="411">
        <v>0</v>
      </c>
      <c r="AA308" s="411">
        <v>0</v>
      </c>
      <c r="AB308" s="411">
        <v>0</v>
      </c>
      <c r="AC308" s="411">
        <f t="shared" ref="AC308:AL308" si="91">AC307</f>
        <v>0</v>
      </c>
      <c r="AD308" s="411">
        <f t="shared" si="91"/>
        <v>0</v>
      </c>
      <c r="AE308" s="411">
        <f t="shared" si="91"/>
        <v>0</v>
      </c>
      <c r="AF308" s="411">
        <f t="shared" si="91"/>
        <v>0</v>
      </c>
      <c r="AG308" s="411">
        <f t="shared" si="91"/>
        <v>0</v>
      </c>
      <c r="AH308" s="411">
        <f t="shared" si="91"/>
        <v>0</v>
      </c>
      <c r="AI308" s="411">
        <f t="shared" si="91"/>
        <v>0</v>
      </c>
      <c r="AJ308" s="411">
        <f t="shared" si="91"/>
        <v>0</v>
      </c>
      <c r="AK308" s="411">
        <f t="shared" si="91"/>
        <v>0</v>
      </c>
      <c r="AL308" s="411">
        <f t="shared" si="91"/>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9">
        <v>11</v>
      </c>
      <c r="B310" s="314" t="s">
        <v>21</v>
      </c>
      <c r="C310" s="291" t="s">
        <v>25</v>
      </c>
      <c r="D310" s="295"/>
      <c r="E310" s="295"/>
      <c r="F310" s="295"/>
      <c r="G310" s="295"/>
      <c r="H310" s="295"/>
      <c r="I310" s="295">
        <v>13107.64721162</v>
      </c>
      <c r="J310" s="295"/>
      <c r="K310" s="295"/>
      <c r="L310" s="295"/>
      <c r="M310" s="295"/>
      <c r="N310" s="295">
        <v>12</v>
      </c>
      <c r="O310" s="295"/>
      <c r="P310" s="295"/>
      <c r="Q310" s="295"/>
      <c r="R310" s="295"/>
      <c r="S310" s="295"/>
      <c r="T310" s="295">
        <v>3.0890911330000002</v>
      </c>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1</v>
      </c>
      <c r="AA311" s="411">
        <v>0</v>
      </c>
      <c r="AB311" s="411">
        <v>0</v>
      </c>
      <c r="AC311" s="411">
        <f t="shared" ref="AC311:AL311" si="92">AC310</f>
        <v>0</v>
      </c>
      <c r="AD311" s="411">
        <f t="shared" si="92"/>
        <v>0</v>
      </c>
      <c r="AE311" s="411">
        <f t="shared" si="92"/>
        <v>0</v>
      </c>
      <c r="AF311" s="411">
        <f t="shared" si="92"/>
        <v>0</v>
      </c>
      <c r="AG311" s="411">
        <f t="shared" si="92"/>
        <v>0</v>
      </c>
      <c r="AH311" s="411">
        <f t="shared" si="92"/>
        <v>0</v>
      </c>
      <c r="AI311" s="411">
        <f t="shared" si="92"/>
        <v>0</v>
      </c>
      <c r="AJ311" s="411">
        <f t="shared" si="92"/>
        <v>0</v>
      </c>
      <c r="AK311" s="411">
        <f t="shared" si="92"/>
        <v>0</v>
      </c>
      <c r="AL311" s="411">
        <f t="shared" si="92"/>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5"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f t="shared" ref="AC314:AL314" si="93">AC313</f>
        <v>0</v>
      </c>
      <c r="AD314" s="411">
        <f t="shared" si="93"/>
        <v>0</v>
      </c>
      <c r="AE314" s="411">
        <f t="shared" si="93"/>
        <v>0</v>
      </c>
      <c r="AF314" s="411">
        <f t="shared" si="93"/>
        <v>0</v>
      </c>
      <c r="AG314" s="411">
        <f t="shared" si="93"/>
        <v>0</v>
      </c>
      <c r="AH314" s="411">
        <f t="shared" si="93"/>
        <v>0</v>
      </c>
      <c r="AI314" s="411">
        <f t="shared" si="93"/>
        <v>0</v>
      </c>
      <c r="AJ314" s="411">
        <f t="shared" si="93"/>
        <v>0</v>
      </c>
      <c r="AK314" s="411">
        <f t="shared" si="93"/>
        <v>0</v>
      </c>
      <c r="AL314" s="411">
        <f t="shared" si="93"/>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5" outlineLevel="1">
      <c r="B317" s="294" t="s">
        <v>249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f t="shared" ref="AC317:AL317" si="94">AC316</f>
        <v>0</v>
      </c>
      <c r="AD317" s="411">
        <f t="shared" si="94"/>
        <v>0</v>
      </c>
      <c r="AE317" s="411">
        <f t="shared" si="94"/>
        <v>0</v>
      </c>
      <c r="AF317" s="411">
        <f t="shared" si="94"/>
        <v>0</v>
      </c>
      <c r="AG317" s="411">
        <f t="shared" si="94"/>
        <v>0</v>
      </c>
      <c r="AH317" s="411">
        <f t="shared" si="94"/>
        <v>0</v>
      </c>
      <c r="AI317" s="411">
        <f t="shared" si="94"/>
        <v>0</v>
      </c>
      <c r="AJ317" s="411">
        <f t="shared" si="94"/>
        <v>0</v>
      </c>
      <c r="AK317" s="411">
        <f t="shared" si="94"/>
        <v>0</v>
      </c>
      <c r="AL317" s="411">
        <f t="shared" si="94"/>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5" outlineLevel="1">
      <c r="B320" s="294" t="s">
        <v>249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f t="shared" ref="AC320:AL320" si="95">AC319</f>
        <v>0</v>
      </c>
      <c r="AD320" s="411">
        <f t="shared" si="95"/>
        <v>0</v>
      </c>
      <c r="AE320" s="411">
        <f t="shared" si="95"/>
        <v>0</v>
      </c>
      <c r="AF320" s="411">
        <f t="shared" si="95"/>
        <v>0</v>
      </c>
      <c r="AG320" s="411">
        <f t="shared" si="95"/>
        <v>0</v>
      </c>
      <c r="AH320" s="411">
        <f t="shared" si="95"/>
        <v>0</v>
      </c>
      <c r="AI320" s="411">
        <f t="shared" si="95"/>
        <v>0</v>
      </c>
      <c r="AJ320" s="411">
        <f t="shared" si="95"/>
        <v>0</v>
      </c>
      <c r="AK320" s="411">
        <f t="shared" si="95"/>
        <v>0</v>
      </c>
      <c r="AL320" s="411">
        <f t="shared" si="95"/>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v>0</v>
      </c>
      <c r="AC323" s="411">
        <f t="shared" ref="AC323:AL323" si="96">AC322</f>
        <v>0</v>
      </c>
      <c r="AD323" s="411">
        <f t="shared" si="96"/>
        <v>0</v>
      </c>
      <c r="AE323" s="411">
        <f t="shared" si="96"/>
        <v>0</v>
      </c>
      <c r="AF323" s="411">
        <f t="shared" si="96"/>
        <v>0</v>
      </c>
      <c r="AG323" s="411">
        <f t="shared" si="96"/>
        <v>0</v>
      </c>
      <c r="AH323" s="411">
        <f t="shared" si="96"/>
        <v>0</v>
      </c>
      <c r="AI323" s="411">
        <f t="shared" si="96"/>
        <v>0</v>
      </c>
      <c r="AJ323" s="411">
        <f t="shared" si="96"/>
        <v>0</v>
      </c>
      <c r="AK323" s="411">
        <f t="shared" si="96"/>
        <v>0</v>
      </c>
      <c r="AL323" s="411">
        <f t="shared" si="96"/>
        <v>0</v>
      </c>
      <c r="AM323" s="311"/>
    </row>
    <row r="324" spans="1:39" s="283" customFormat="1" ht="15.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0</v>
      </c>
      <c r="AA326" s="411">
        <v>0</v>
      </c>
      <c r="AB326" s="411">
        <v>0</v>
      </c>
      <c r="AC326" s="411">
        <f t="shared" ref="AC326:AL326" si="97">AC325</f>
        <v>0</v>
      </c>
      <c r="AD326" s="411">
        <f t="shared" si="97"/>
        <v>0</v>
      </c>
      <c r="AE326" s="411">
        <f t="shared" si="97"/>
        <v>0</v>
      </c>
      <c r="AF326" s="411">
        <f t="shared" si="97"/>
        <v>0</v>
      </c>
      <c r="AG326" s="411">
        <f t="shared" si="97"/>
        <v>0</v>
      </c>
      <c r="AH326" s="411">
        <f t="shared" si="97"/>
        <v>0</v>
      </c>
      <c r="AI326" s="411">
        <f t="shared" si="97"/>
        <v>0</v>
      </c>
      <c r="AJ326" s="411">
        <f t="shared" si="97"/>
        <v>0</v>
      </c>
      <c r="AK326" s="411">
        <f t="shared" si="97"/>
        <v>0</v>
      </c>
      <c r="AL326" s="411">
        <f t="shared" si="97"/>
        <v>0</v>
      </c>
      <c r="AM326" s="311"/>
    </row>
    <row r="327" spans="1:39" s="283" customFormat="1" ht="15.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v>0</v>
      </c>
      <c r="AC329" s="411">
        <f t="shared" ref="AC329:AL329" si="98">AC328</f>
        <v>0</v>
      </c>
      <c r="AD329" s="411">
        <f t="shared" si="98"/>
        <v>0</v>
      </c>
      <c r="AE329" s="411">
        <f t="shared" si="98"/>
        <v>0</v>
      </c>
      <c r="AF329" s="411">
        <f t="shared" si="98"/>
        <v>0</v>
      </c>
      <c r="AG329" s="411">
        <f t="shared" si="98"/>
        <v>0</v>
      </c>
      <c r="AH329" s="411">
        <f t="shared" si="98"/>
        <v>0</v>
      </c>
      <c r="AI329" s="411">
        <f t="shared" si="98"/>
        <v>0</v>
      </c>
      <c r="AJ329" s="411">
        <f t="shared" si="98"/>
        <v>0</v>
      </c>
      <c r="AK329" s="411">
        <f t="shared" si="98"/>
        <v>0</v>
      </c>
      <c r="AL329" s="411">
        <f t="shared" si="98"/>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v>0</v>
      </c>
      <c r="Z333" s="411">
        <v>0</v>
      </c>
      <c r="AA333" s="411">
        <v>0</v>
      </c>
      <c r="AB333" s="411">
        <v>0</v>
      </c>
      <c r="AC333" s="411">
        <f t="shared" ref="AC333:AL333" si="99">AC332</f>
        <v>0</v>
      </c>
      <c r="AD333" s="411">
        <f t="shared" si="99"/>
        <v>0</v>
      </c>
      <c r="AE333" s="411">
        <f t="shared" si="99"/>
        <v>0</v>
      </c>
      <c r="AF333" s="411">
        <f t="shared" si="99"/>
        <v>0</v>
      </c>
      <c r="AG333" s="411">
        <f t="shared" si="99"/>
        <v>0</v>
      </c>
      <c r="AH333" s="411">
        <f t="shared" si="99"/>
        <v>0</v>
      </c>
      <c r="AI333" s="411">
        <f t="shared" si="99"/>
        <v>0</v>
      </c>
      <c r="AJ333" s="411">
        <f t="shared" si="99"/>
        <v>0</v>
      </c>
      <c r="AK333" s="411">
        <f t="shared" si="99"/>
        <v>0</v>
      </c>
      <c r="AL333" s="411">
        <f t="shared" si="99"/>
        <v>0</v>
      </c>
      <c r="AM333" s="297"/>
    </row>
    <row r="334" spans="1:39" ht="15.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v>0</v>
      </c>
      <c r="Z336" s="411">
        <v>0</v>
      </c>
      <c r="AA336" s="411">
        <v>0</v>
      </c>
      <c r="AB336" s="411">
        <v>0</v>
      </c>
      <c r="AC336" s="411">
        <f t="shared" ref="AC336:AL336" si="100">AC335</f>
        <v>0</v>
      </c>
      <c r="AD336" s="411">
        <f t="shared" si="100"/>
        <v>0</v>
      </c>
      <c r="AE336" s="411">
        <f t="shared" si="100"/>
        <v>0</v>
      </c>
      <c r="AF336" s="411">
        <f t="shared" si="100"/>
        <v>0</v>
      </c>
      <c r="AG336" s="411">
        <f t="shared" si="100"/>
        <v>0</v>
      </c>
      <c r="AH336" s="411">
        <f t="shared" si="100"/>
        <v>0</v>
      </c>
      <c r="AI336" s="411">
        <f t="shared" si="100"/>
        <v>0</v>
      </c>
      <c r="AJ336" s="411">
        <f t="shared" si="100"/>
        <v>0</v>
      </c>
      <c r="AK336" s="411">
        <f t="shared" si="100"/>
        <v>0</v>
      </c>
      <c r="AL336" s="411">
        <f t="shared" si="100"/>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v>0</v>
      </c>
      <c r="Z339" s="411">
        <v>0</v>
      </c>
      <c r="AA339" s="411">
        <v>0</v>
      </c>
      <c r="AB339" s="411">
        <v>0</v>
      </c>
      <c r="AC339" s="411">
        <f t="shared" ref="AC339:AL339" si="101">AC338</f>
        <v>0</v>
      </c>
      <c r="AD339" s="411">
        <f t="shared" si="101"/>
        <v>0</v>
      </c>
      <c r="AE339" s="411">
        <f t="shared" si="101"/>
        <v>0</v>
      </c>
      <c r="AF339" s="411">
        <f t="shared" si="101"/>
        <v>0</v>
      </c>
      <c r="AG339" s="411">
        <f t="shared" si="101"/>
        <v>0</v>
      </c>
      <c r="AH339" s="411">
        <f t="shared" si="101"/>
        <v>0</v>
      </c>
      <c r="AI339" s="411">
        <f t="shared" si="101"/>
        <v>0</v>
      </c>
      <c r="AJ339" s="411">
        <f t="shared" si="101"/>
        <v>0</v>
      </c>
      <c r="AK339" s="411">
        <f t="shared" si="101"/>
        <v>0</v>
      </c>
      <c r="AL339" s="411">
        <f t="shared" si="101"/>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9">
        <v>21</v>
      </c>
      <c r="B341" s="315" t="s">
        <v>22</v>
      </c>
      <c r="C341" s="291" t="s">
        <v>25</v>
      </c>
      <c r="D341" s="295"/>
      <c r="E341" s="295"/>
      <c r="F341" s="295"/>
      <c r="G341" s="295"/>
      <c r="H341" s="295"/>
      <c r="I341" s="295">
        <v>1180046.48841956</v>
      </c>
      <c r="J341" s="295"/>
      <c r="K341" s="295"/>
      <c r="L341" s="295"/>
      <c r="M341" s="295"/>
      <c r="N341" s="295">
        <v>12</v>
      </c>
      <c r="O341" s="295"/>
      <c r="P341" s="295"/>
      <c r="Q341" s="295"/>
      <c r="R341" s="295"/>
      <c r="S341" s="295"/>
      <c r="T341" s="295">
        <v>178.095763699</v>
      </c>
      <c r="U341" s="295"/>
      <c r="V341" s="295"/>
      <c r="W341" s="295"/>
      <c r="X341" s="295"/>
      <c r="Y341" s="410"/>
      <c r="Z341" s="415">
        <v>0.23481342888604817</v>
      </c>
      <c r="AA341" s="415">
        <v>0.76518657111395172</v>
      </c>
      <c r="AB341" s="415"/>
      <c r="AC341" s="415"/>
      <c r="AD341" s="415"/>
      <c r="AE341" s="415"/>
      <c r="AF341" s="415"/>
      <c r="AG341" s="415"/>
      <c r="AH341" s="415"/>
      <c r="AI341" s="415"/>
      <c r="AJ341" s="415"/>
      <c r="AK341" s="415"/>
      <c r="AL341" s="415"/>
      <c r="AM341" s="296">
        <f>SUM(Y341:AL341)</f>
        <v>0.99999999999999989</v>
      </c>
    </row>
    <row r="342" spans="1:39" ht="15.5" outlineLevel="1">
      <c r="B342" s="294" t="s">
        <v>249</v>
      </c>
      <c r="C342" s="291" t="s">
        <v>163</v>
      </c>
      <c r="D342" s="295"/>
      <c r="E342" s="295"/>
      <c r="F342" s="295"/>
      <c r="G342" s="295"/>
      <c r="H342" s="295"/>
      <c r="I342" s="295">
        <v>492234.8971</v>
      </c>
      <c r="J342" s="295"/>
      <c r="K342" s="295"/>
      <c r="L342" s="295"/>
      <c r="M342" s="295"/>
      <c r="N342" s="295">
        <v>12</v>
      </c>
      <c r="O342" s="295"/>
      <c r="P342" s="295"/>
      <c r="Q342" s="295"/>
      <c r="R342" s="295"/>
      <c r="S342" s="295"/>
      <c r="T342" s="295">
        <v>74.352075760000005</v>
      </c>
      <c r="U342" s="295"/>
      <c r="V342" s="295"/>
      <c r="W342" s="295"/>
      <c r="X342" s="295"/>
      <c r="Y342" s="411">
        <v>0</v>
      </c>
      <c r="Z342" s="411">
        <v>0.23481342888604817</v>
      </c>
      <c r="AA342" s="411">
        <v>0.76518657111395172</v>
      </c>
      <c r="AB342" s="411">
        <v>0</v>
      </c>
      <c r="AC342" s="411">
        <f t="shared" ref="AC342:AL342" si="102">AC341</f>
        <v>0</v>
      </c>
      <c r="AD342" s="411">
        <f t="shared" si="102"/>
        <v>0</v>
      </c>
      <c r="AE342" s="411">
        <f t="shared" si="102"/>
        <v>0</v>
      </c>
      <c r="AF342" s="411">
        <f t="shared" si="102"/>
        <v>0</v>
      </c>
      <c r="AG342" s="411">
        <f t="shared" si="102"/>
        <v>0</v>
      </c>
      <c r="AH342" s="411">
        <f t="shared" si="102"/>
        <v>0</v>
      </c>
      <c r="AI342" s="411">
        <f t="shared" si="102"/>
        <v>0</v>
      </c>
      <c r="AJ342" s="411">
        <f t="shared" si="102"/>
        <v>0</v>
      </c>
      <c r="AK342" s="411">
        <f t="shared" si="102"/>
        <v>0</v>
      </c>
      <c r="AL342" s="411">
        <f t="shared" si="102"/>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v>0</v>
      </c>
      <c r="AC345" s="411">
        <f t="shared" ref="AC345:AL345" si="103">AC344</f>
        <v>0</v>
      </c>
      <c r="AD345" s="411">
        <f t="shared" si="103"/>
        <v>0</v>
      </c>
      <c r="AE345" s="411">
        <f t="shared" si="103"/>
        <v>0</v>
      </c>
      <c r="AF345" s="411">
        <f t="shared" si="103"/>
        <v>0</v>
      </c>
      <c r="AG345" s="411">
        <f t="shared" si="103"/>
        <v>0</v>
      </c>
      <c r="AH345" s="411">
        <f t="shared" si="103"/>
        <v>0</v>
      </c>
      <c r="AI345" s="411">
        <f t="shared" si="103"/>
        <v>0</v>
      </c>
      <c r="AJ345" s="411">
        <f t="shared" si="103"/>
        <v>0</v>
      </c>
      <c r="AK345" s="411">
        <f t="shared" si="103"/>
        <v>0</v>
      </c>
      <c r="AL345" s="411">
        <f t="shared" si="103"/>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9">
        <v>23</v>
      </c>
      <c r="B348" s="315" t="s">
        <v>14</v>
      </c>
      <c r="C348" s="291" t="s">
        <v>25</v>
      </c>
      <c r="D348" s="295"/>
      <c r="E348" s="295"/>
      <c r="F348" s="295"/>
      <c r="G348" s="295"/>
      <c r="H348" s="295"/>
      <c r="I348" s="295">
        <v>10784.315605164</v>
      </c>
      <c r="J348" s="295"/>
      <c r="K348" s="295"/>
      <c r="L348" s="295"/>
      <c r="M348" s="295"/>
      <c r="N348" s="291"/>
      <c r="O348" s="295"/>
      <c r="P348" s="295"/>
      <c r="Q348" s="295"/>
      <c r="R348" s="295"/>
      <c r="S348" s="295"/>
      <c r="T348" s="295">
        <v>0.98234602100000001</v>
      </c>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v>1</v>
      </c>
      <c r="Z349" s="411">
        <v>0</v>
      </c>
      <c r="AA349" s="411">
        <v>0</v>
      </c>
      <c r="AB349" s="411">
        <v>0</v>
      </c>
      <c r="AC349" s="411">
        <f t="shared" ref="AC349:AL349" si="104">AC348</f>
        <v>0</v>
      </c>
      <c r="AD349" s="411">
        <f t="shared" si="104"/>
        <v>0</v>
      </c>
      <c r="AE349" s="411">
        <f t="shared" si="104"/>
        <v>0</v>
      </c>
      <c r="AF349" s="411">
        <f t="shared" si="104"/>
        <v>0</v>
      </c>
      <c r="AG349" s="411">
        <f t="shared" si="104"/>
        <v>0</v>
      </c>
      <c r="AH349" s="411">
        <f t="shared" si="104"/>
        <v>0</v>
      </c>
      <c r="AI349" s="411">
        <f t="shared" si="104"/>
        <v>0</v>
      </c>
      <c r="AJ349" s="411">
        <f t="shared" si="104"/>
        <v>0</v>
      </c>
      <c r="AK349" s="411">
        <f t="shared" si="104"/>
        <v>0</v>
      </c>
      <c r="AL349" s="411">
        <f t="shared" si="104"/>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v>0</v>
      </c>
      <c r="Z353" s="411">
        <v>0</v>
      </c>
      <c r="AA353" s="411">
        <v>0</v>
      </c>
      <c r="AB353" s="411">
        <v>0</v>
      </c>
      <c r="AC353" s="411">
        <f t="shared" ref="AC353:AL353" si="105">AC352</f>
        <v>0</v>
      </c>
      <c r="AD353" s="411">
        <f t="shared" si="105"/>
        <v>0</v>
      </c>
      <c r="AE353" s="411">
        <f t="shared" si="105"/>
        <v>0</v>
      </c>
      <c r="AF353" s="411">
        <f t="shared" si="105"/>
        <v>0</v>
      </c>
      <c r="AG353" s="411">
        <f t="shared" si="105"/>
        <v>0</v>
      </c>
      <c r="AH353" s="411">
        <f t="shared" si="105"/>
        <v>0</v>
      </c>
      <c r="AI353" s="411">
        <f t="shared" si="105"/>
        <v>0</v>
      </c>
      <c r="AJ353" s="411">
        <f t="shared" si="105"/>
        <v>0</v>
      </c>
      <c r="AK353" s="411">
        <f t="shared" si="105"/>
        <v>0</v>
      </c>
      <c r="AL353" s="411">
        <f t="shared" si="105"/>
        <v>0</v>
      </c>
      <c r="AM353" s="297"/>
    </row>
    <row r="354" spans="1:39" s="283" customFormat="1" ht="15.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9"/>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v>0</v>
      </c>
      <c r="Z356" s="411">
        <v>0</v>
      </c>
      <c r="AA356" s="411">
        <v>0</v>
      </c>
      <c r="AB356" s="411">
        <v>0</v>
      </c>
      <c r="AC356" s="411">
        <f t="shared" ref="AC356:AL356" si="106">AC355</f>
        <v>0</v>
      </c>
      <c r="AD356" s="411">
        <f t="shared" si="106"/>
        <v>0</v>
      </c>
      <c r="AE356" s="411">
        <f t="shared" si="106"/>
        <v>0</v>
      </c>
      <c r="AF356" s="411">
        <f t="shared" si="106"/>
        <v>0</v>
      </c>
      <c r="AG356" s="411">
        <f t="shared" si="106"/>
        <v>0</v>
      </c>
      <c r="AH356" s="411">
        <f t="shared" si="106"/>
        <v>0</v>
      </c>
      <c r="AI356" s="411">
        <f t="shared" si="106"/>
        <v>0</v>
      </c>
      <c r="AJ356" s="411">
        <f t="shared" si="106"/>
        <v>0</v>
      </c>
      <c r="AK356" s="411">
        <f t="shared" si="106"/>
        <v>0</v>
      </c>
      <c r="AL356" s="411">
        <f t="shared" si="106"/>
        <v>0</v>
      </c>
      <c r="AM356" s="311"/>
    </row>
    <row r="357" spans="1:39" s="283" customFormat="1" ht="15.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5"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v>0</v>
      </c>
      <c r="Z360" s="411">
        <v>0</v>
      </c>
      <c r="AA360" s="411">
        <v>0</v>
      </c>
      <c r="AB360" s="411">
        <v>0</v>
      </c>
      <c r="AC360" s="411">
        <f t="shared" ref="AC360:AL360" si="107">AC359</f>
        <v>0</v>
      </c>
      <c r="AD360" s="411">
        <f t="shared" si="107"/>
        <v>0</v>
      </c>
      <c r="AE360" s="411">
        <f t="shared" si="107"/>
        <v>0</v>
      </c>
      <c r="AF360" s="411">
        <f t="shared" si="107"/>
        <v>0</v>
      </c>
      <c r="AG360" s="411">
        <f t="shared" si="107"/>
        <v>0</v>
      </c>
      <c r="AH360" s="411">
        <f t="shared" si="107"/>
        <v>0</v>
      </c>
      <c r="AI360" s="411">
        <f t="shared" si="107"/>
        <v>0</v>
      </c>
      <c r="AJ360" s="411">
        <f t="shared" si="107"/>
        <v>0</v>
      </c>
      <c r="AK360" s="411">
        <f t="shared" si="107"/>
        <v>0</v>
      </c>
      <c r="AL360" s="411">
        <f t="shared" si="107"/>
        <v>0</v>
      </c>
      <c r="AM360" s="306"/>
    </row>
    <row r="361" spans="1:39" ht="15.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5"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v>0</v>
      </c>
      <c r="Z363" s="411">
        <v>0</v>
      </c>
      <c r="AA363" s="411">
        <v>0</v>
      </c>
      <c r="AB363" s="411">
        <v>0</v>
      </c>
      <c r="AC363" s="411">
        <f t="shared" ref="AC363:AL363" si="108">AC362</f>
        <v>0</v>
      </c>
      <c r="AD363" s="411">
        <f t="shared" si="108"/>
        <v>0</v>
      </c>
      <c r="AE363" s="411">
        <f t="shared" si="108"/>
        <v>0</v>
      </c>
      <c r="AF363" s="411">
        <f t="shared" si="108"/>
        <v>0</v>
      </c>
      <c r="AG363" s="411">
        <f t="shared" si="108"/>
        <v>0</v>
      </c>
      <c r="AH363" s="411">
        <f t="shared" si="108"/>
        <v>0</v>
      </c>
      <c r="AI363" s="411">
        <f t="shared" si="108"/>
        <v>0</v>
      </c>
      <c r="AJ363" s="411">
        <f t="shared" si="108"/>
        <v>0</v>
      </c>
      <c r="AK363" s="411">
        <f t="shared" si="108"/>
        <v>0</v>
      </c>
      <c r="AL363" s="411">
        <f t="shared" si="108"/>
        <v>0</v>
      </c>
      <c r="AM363" s="306"/>
    </row>
    <row r="364" spans="1:39" ht="15.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5"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v>0</v>
      </c>
      <c r="Z366" s="411">
        <v>0</v>
      </c>
      <c r="AA366" s="411">
        <v>0</v>
      </c>
      <c r="AB366" s="411">
        <v>0</v>
      </c>
      <c r="AC366" s="411">
        <f t="shared" ref="AC366:AL366" si="109">AC365</f>
        <v>0</v>
      </c>
      <c r="AD366" s="411">
        <f t="shared" si="109"/>
        <v>0</v>
      </c>
      <c r="AE366" s="411">
        <f t="shared" si="109"/>
        <v>0</v>
      </c>
      <c r="AF366" s="411">
        <f t="shared" si="109"/>
        <v>0</v>
      </c>
      <c r="AG366" s="411">
        <f t="shared" si="109"/>
        <v>0</v>
      </c>
      <c r="AH366" s="411">
        <f t="shared" si="109"/>
        <v>0</v>
      </c>
      <c r="AI366" s="411">
        <f t="shared" si="109"/>
        <v>0</v>
      </c>
      <c r="AJ366" s="411">
        <f t="shared" si="109"/>
        <v>0</v>
      </c>
      <c r="AK366" s="411">
        <f t="shared" si="109"/>
        <v>0</v>
      </c>
      <c r="AL366" s="411">
        <f t="shared" si="109"/>
        <v>0</v>
      </c>
      <c r="AM366" s="297"/>
    </row>
    <row r="367" spans="1:39" ht="15.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5"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v>0</v>
      </c>
      <c r="Z369" s="411">
        <v>0</v>
      </c>
      <c r="AA369" s="411">
        <v>0</v>
      </c>
      <c r="AB369" s="411">
        <v>0</v>
      </c>
      <c r="AC369" s="411">
        <f t="shared" ref="AC369:AL369" si="110">AC368</f>
        <v>0</v>
      </c>
      <c r="AD369" s="411">
        <f t="shared" si="110"/>
        <v>0</v>
      </c>
      <c r="AE369" s="411">
        <f t="shared" si="110"/>
        <v>0</v>
      </c>
      <c r="AF369" s="411">
        <f t="shared" si="110"/>
        <v>0</v>
      </c>
      <c r="AG369" s="411">
        <f t="shared" si="110"/>
        <v>0</v>
      </c>
      <c r="AH369" s="411">
        <f t="shared" si="110"/>
        <v>0</v>
      </c>
      <c r="AI369" s="411">
        <f t="shared" si="110"/>
        <v>0</v>
      </c>
      <c r="AJ369" s="411">
        <f t="shared" si="110"/>
        <v>0</v>
      </c>
      <c r="AK369" s="411">
        <f t="shared" si="110"/>
        <v>0</v>
      </c>
      <c r="AL369" s="411">
        <f t="shared" si="110"/>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5" outlineLevel="1">
      <c r="A372" s="509"/>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v>0</v>
      </c>
      <c r="Z372" s="411">
        <v>0</v>
      </c>
      <c r="AA372" s="411">
        <v>0</v>
      </c>
      <c r="AB372" s="411">
        <v>0</v>
      </c>
      <c r="AC372" s="411">
        <f t="shared" ref="AC372:AL372" si="111">AC371</f>
        <v>0</v>
      </c>
      <c r="AD372" s="411">
        <f t="shared" si="111"/>
        <v>0</v>
      </c>
      <c r="AE372" s="411">
        <f t="shared" si="111"/>
        <v>0</v>
      </c>
      <c r="AF372" s="411">
        <f t="shared" si="111"/>
        <v>0</v>
      </c>
      <c r="AG372" s="411">
        <f t="shared" si="111"/>
        <v>0</v>
      </c>
      <c r="AH372" s="411">
        <f t="shared" si="111"/>
        <v>0</v>
      </c>
      <c r="AI372" s="411">
        <f t="shared" si="111"/>
        <v>0</v>
      </c>
      <c r="AJ372" s="411">
        <f t="shared" si="111"/>
        <v>0</v>
      </c>
      <c r="AK372" s="411">
        <f t="shared" si="111"/>
        <v>0</v>
      </c>
      <c r="AL372" s="411">
        <f t="shared" si="111"/>
        <v>0</v>
      </c>
      <c r="AM372" s="297"/>
    </row>
    <row r="373" spans="1:39" s="283" customFormat="1" ht="15.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5" outlineLevel="1">
      <c r="A376" s="509"/>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f t="shared" ref="AC376:AL376" si="112">AC375</f>
        <v>0</v>
      </c>
      <c r="AD376" s="411">
        <f t="shared" si="112"/>
        <v>0</v>
      </c>
      <c r="AE376" s="411">
        <f t="shared" si="112"/>
        <v>0</v>
      </c>
      <c r="AF376" s="411">
        <f t="shared" si="112"/>
        <v>0</v>
      </c>
      <c r="AG376" s="411">
        <f t="shared" si="112"/>
        <v>0</v>
      </c>
      <c r="AH376" s="411">
        <f t="shared" si="112"/>
        <v>0</v>
      </c>
      <c r="AI376" s="411">
        <f t="shared" si="112"/>
        <v>0</v>
      </c>
      <c r="AJ376" s="411">
        <f t="shared" si="112"/>
        <v>0</v>
      </c>
      <c r="AK376" s="411">
        <f t="shared" si="112"/>
        <v>0</v>
      </c>
      <c r="AL376" s="411">
        <f t="shared" si="112"/>
        <v>0</v>
      </c>
      <c r="AM376" s="297"/>
    </row>
    <row r="377" spans="1:39" s="283" customFormat="1" ht="15.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5" outlineLevel="1">
      <c r="A379" s="509"/>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v>0</v>
      </c>
      <c r="Z379" s="411">
        <v>0</v>
      </c>
      <c r="AA379" s="411">
        <v>0</v>
      </c>
      <c r="AB379" s="411">
        <v>0</v>
      </c>
      <c r="AC379" s="411">
        <f t="shared" ref="AC379:AL379" si="113">AC378</f>
        <v>0</v>
      </c>
      <c r="AD379" s="411">
        <f t="shared" si="113"/>
        <v>0</v>
      </c>
      <c r="AE379" s="411">
        <f t="shared" si="113"/>
        <v>0</v>
      </c>
      <c r="AF379" s="411">
        <f t="shared" si="113"/>
        <v>0</v>
      </c>
      <c r="AG379" s="411">
        <f t="shared" si="113"/>
        <v>0</v>
      </c>
      <c r="AH379" s="411">
        <f t="shared" si="113"/>
        <v>0</v>
      </c>
      <c r="AI379" s="411">
        <f t="shared" si="113"/>
        <v>0</v>
      </c>
      <c r="AJ379" s="411">
        <f t="shared" si="113"/>
        <v>0</v>
      </c>
      <c r="AK379" s="411">
        <f t="shared" si="113"/>
        <v>0</v>
      </c>
      <c r="AL379" s="411">
        <f t="shared" si="113"/>
        <v>0</v>
      </c>
      <c r="AM379" s="297"/>
    </row>
    <row r="380" spans="1:39" s="283" customFormat="1" ht="15.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5" outlineLevel="1">
      <c r="A382" s="509"/>
      <c r="B382" s="324" t="s">
        <v>249</v>
      </c>
      <c r="C382" s="291" t="s">
        <v>163</v>
      </c>
      <c r="D382" s="295"/>
      <c r="E382" s="295"/>
      <c r="F382" s="295"/>
      <c r="G382" s="295"/>
      <c r="H382" s="295"/>
      <c r="I382" s="295"/>
      <c r="J382" s="295"/>
      <c r="K382" s="295"/>
      <c r="L382" s="295"/>
      <c r="M382" s="295"/>
      <c r="N382" s="295">
        <v>12</v>
      </c>
      <c r="O382" s="295"/>
      <c r="P382" s="295"/>
      <c r="Q382" s="295"/>
      <c r="R382" s="295"/>
      <c r="S382" s="295"/>
      <c r="T382" s="295"/>
      <c r="U382" s="295"/>
      <c r="V382" s="295"/>
      <c r="W382" s="295"/>
      <c r="X382" s="295"/>
      <c r="Y382" s="411">
        <v>0</v>
      </c>
      <c r="Z382" s="411">
        <v>0</v>
      </c>
      <c r="AA382" s="411">
        <v>0</v>
      </c>
      <c r="AB382" s="411">
        <v>0</v>
      </c>
      <c r="AC382" s="411">
        <f t="shared" ref="AC382:AK382" si="114">AC381</f>
        <v>0</v>
      </c>
      <c r="AD382" s="411">
        <f t="shared" si="114"/>
        <v>0</v>
      </c>
      <c r="AE382" s="411">
        <f t="shared" si="114"/>
        <v>0</v>
      </c>
      <c r="AF382" s="411">
        <f t="shared" si="114"/>
        <v>0</v>
      </c>
      <c r="AG382" s="411">
        <f t="shared" si="114"/>
        <v>0</v>
      </c>
      <c r="AH382" s="411">
        <f t="shared" si="114"/>
        <v>0</v>
      </c>
      <c r="AI382" s="411">
        <f t="shared" si="114"/>
        <v>0</v>
      </c>
      <c r="AJ382" s="411">
        <f t="shared" si="114"/>
        <v>0</v>
      </c>
      <c r="AK382" s="411">
        <f t="shared" si="114"/>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0</v>
      </c>
      <c r="E384" s="329">
        <f t="shared" ref="E384:M384" si="115">SUM(E279:E382)</f>
        <v>0</v>
      </c>
      <c r="F384" s="329">
        <f t="shared" si="115"/>
        <v>0</v>
      </c>
      <c r="G384" s="329">
        <f t="shared" si="115"/>
        <v>0</v>
      </c>
      <c r="H384" s="329">
        <f t="shared" si="115"/>
        <v>0</v>
      </c>
      <c r="I384" s="329">
        <f t="shared" si="115"/>
        <v>1748181.0464433839</v>
      </c>
      <c r="J384" s="329">
        <f t="shared" si="115"/>
        <v>0</v>
      </c>
      <c r="K384" s="329">
        <f t="shared" si="115"/>
        <v>0</v>
      </c>
      <c r="L384" s="329">
        <f t="shared" si="115"/>
        <v>0</v>
      </c>
      <c r="M384" s="329">
        <f t="shared" si="115"/>
        <v>0</v>
      </c>
      <c r="N384" s="329"/>
      <c r="O384" s="329">
        <f>SUM(O279:O382)</f>
        <v>0</v>
      </c>
      <c r="P384" s="329">
        <f t="shared" ref="P384:X384" si="116">SUM(P279:P382)</f>
        <v>0</v>
      </c>
      <c r="Q384" s="329">
        <f t="shared" si="116"/>
        <v>0</v>
      </c>
      <c r="R384" s="329">
        <f t="shared" si="116"/>
        <v>0</v>
      </c>
      <c r="S384" s="329">
        <f t="shared" si="116"/>
        <v>0</v>
      </c>
      <c r="T384" s="329">
        <f t="shared" si="116"/>
        <v>274.35043143000001</v>
      </c>
      <c r="U384" s="329">
        <f t="shared" si="116"/>
        <v>0</v>
      </c>
      <c r="V384" s="329">
        <f t="shared" si="116"/>
        <v>0</v>
      </c>
      <c r="W384" s="329">
        <f t="shared" si="116"/>
        <v>0</v>
      </c>
      <c r="X384" s="329">
        <f t="shared" si="116"/>
        <v>0</v>
      </c>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494885</v>
      </c>
      <c r="Z385" s="328">
        <f>HLOOKUP(Z277,'2. LRAMVA Threshold'!$B$42:$Q$53,5,FALSE)</f>
        <v>2573404</v>
      </c>
      <c r="AA385" s="328">
        <f>HLOOKUP(AA277,'2. LRAMVA Threshold'!$B$42:$Q$53,5,FALSE)</f>
        <v>576</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1.9900000000000001E-2</v>
      </c>
      <c r="Z387" s="341">
        <f>HLOOKUP(Z$20,'3.  Distribution Rates'!$C$122:$P$133,5,FALSE)</f>
        <v>1.5699999999999999E-2</v>
      </c>
      <c r="AA387" s="341">
        <f>HLOOKUP(AA$20,'3.  Distribution Rates'!$C$122:$P$133,5,FALSE)</f>
        <v>3.0550999999999999</v>
      </c>
      <c r="AB387" s="341">
        <f>HLOOKUP(AB$20,'3.  Distribution Rates'!$C$122:$P$133,5,FALSE)</f>
        <v>8.5136000000000003</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7">Y136*Y387</f>
        <v>0</v>
      </c>
      <c r="Z388" s="378">
        <f t="shared" si="117"/>
        <v>0</v>
      </c>
      <c r="AA388" s="378">
        <f t="shared" si="117"/>
        <v>0</v>
      </c>
      <c r="AB388" s="378">
        <f t="shared" si="117"/>
        <v>0</v>
      </c>
      <c r="AC388" s="378">
        <f t="shared" si="117"/>
        <v>0</v>
      </c>
      <c r="AD388" s="378">
        <f t="shared" si="117"/>
        <v>0</v>
      </c>
      <c r="AE388" s="378">
        <f t="shared" si="117"/>
        <v>0</v>
      </c>
      <c r="AF388" s="378">
        <f t="shared" si="117"/>
        <v>0</v>
      </c>
      <c r="AG388" s="378">
        <f t="shared" si="117"/>
        <v>0</v>
      </c>
      <c r="AH388" s="378">
        <f t="shared" si="117"/>
        <v>0</v>
      </c>
      <c r="AI388" s="378">
        <f t="shared" si="117"/>
        <v>0</v>
      </c>
      <c r="AJ388" s="378">
        <f t="shared" si="117"/>
        <v>0</v>
      </c>
      <c r="AK388" s="378">
        <f t="shared" si="117"/>
        <v>0</v>
      </c>
      <c r="AL388" s="378">
        <f t="shared" si="117"/>
        <v>0</v>
      </c>
      <c r="AM388" s="629">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8">Y265*Y387</f>
        <v>0</v>
      </c>
      <c r="Z389" s="378">
        <f t="shared" si="118"/>
        <v>0</v>
      </c>
      <c r="AA389" s="378">
        <f t="shared" si="118"/>
        <v>0</v>
      </c>
      <c r="AB389" s="378">
        <f t="shared" si="118"/>
        <v>0</v>
      </c>
      <c r="AC389" s="378">
        <f t="shared" si="118"/>
        <v>0</v>
      </c>
      <c r="AD389" s="378">
        <f t="shared" si="118"/>
        <v>0</v>
      </c>
      <c r="AE389" s="378">
        <f t="shared" si="118"/>
        <v>0</v>
      </c>
      <c r="AF389" s="378">
        <f t="shared" si="118"/>
        <v>0</v>
      </c>
      <c r="AG389" s="378">
        <f t="shared" si="118"/>
        <v>0</v>
      </c>
      <c r="AH389" s="378">
        <f t="shared" si="118"/>
        <v>0</v>
      </c>
      <c r="AI389" s="378">
        <f t="shared" si="118"/>
        <v>0</v>
      </c>
      <c r="AJ389" s="378">
        <f t="shared" si="118"/>
        <v>0</v>
      </c>
      <c r="AK389" s="378">
        <f t="shared" si="118"/>
        <v>0</v>
      </c>
      <c r="AL389" s="378">
        <f t="shared" si="118"/>
        <v>0</v>
      </c>
      <c r="AM389" s="629">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9">Z384*Z387</f>
        <v>0</v>
      </c>
      <c r="AA390" s="378">
        <f t="shared" si="119"/>
        <v>0</v>
      </c>
      <c r="AB390" s="378">
        <f t="shared" si="119"/>
        <v>0</v>
      </c>
      <c r="AC390" s="378">
        <f t="shared" si="119"/>
        <v>0</v>
      </c>
      <c r="AD390" s="378">
        <f t="shared" si="119"/>
        <v>0</v>
      </c>
      <c r="AE390" s="378">
        <f t="shared" si="119"/>
        <v>0</v>
      </c>
      <c r="AF390" s="378">
        <f t="shared" ref="AF390:AL390" si="120">AF384*AF387</f>
        <v>0</v>
      </c>
      <c r="AG390" s="378">
        <f t="shared" si="120"/>
        <v>0</v>
      </c>
      <c r="AH390" s="378">
        <f t="shared" si="120"/>
        <v>0</v>
      </c>
      <c r="AI390" s="378">
        <f t="shared" si="120"/>
        <v>0</v>
      </c>
      <c r="AJ390" s="378">
        <f t="shared" si="120"/>
        <v>0</v>
      </c>
      <c r="AK390" s="378">
        <f t="shared" si="120"/>
        <v>0</v>
      </c>
      <c r="AL390" s="378">
        <f t="shared" si="120"/>
        <v>0</v>
      </c>
      <c r="AM390" s="629">
        <f>SUM(Y390:AL390)</f>
        <v>0</v>
      </c>
    </row>
    <row r="391" spans="1:41" s="380" customFormat="1" ht="15.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1">SUM(AA388:AA390)</f>
        <v>0</v>
      </c>
      <c r="AB391" s="346">
        <f t="shared" si="121"/>
        <v>0</v>
      </c>
      <c r="AC391" s="346">
        <f t="shared" si="121"/>
        <v>0</v>
      </c>
      <c r="AD391" s="346">
        <f t="shared" si="121"/>
        <v>0</v>
      </c>
      <c r="AE391" s="346">
        <f t="shared" si="121"/>
        <v>0</v>
      </c>
      <c r="AF391" s="346">
        <f t="shared" ref="AF391:AL391" si="122">SUM(AF388:AF390)</f>
        <v>0</v>
      </c>
      <c r="AG391" s="346">
        <f t="shared" si="122"/>
        <v>0</v>
      </c>
      <c r="AH391" s="346">
        <f t="shared" si="122"/>
        <v>0</v>
      </c>
      <c r="AI391" s="346">
        <f t="shared" si="122"/>
        <v>0</v>
      </c>
      <c r="AJ391" s="346">
        <f t="shared" si="122"/>
        <v>0</v>
      </c>
      <c r="AK391" s="346">
        <f t="shared" si="122"/>
        <v>0</v>
      </c>
      <c r="AL391" s="346">
        <f t="shared" si="122"/>
        <v>0</v>
      </c>
      <c r="AM391" s="407">
        <f>SUM(AM388:AM390)</f>
        <v>0</v>
      </c>
    </row>
    <row r="392" spans="1:41" s="380" customFormat="1" ht="15.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3">Y385*Y387</f>
        <v>9848.2115000000013</v>
      </c>
      <c r="Z392" s="347">
        <f t="shared" si="123"/>
        <v>40402.442799999997</v>
      </c>
      <c r="AA392" s="347">
        <f t="shared" si="123"/>
        <v>1759.7375999999999</v>
      </c>
      <c r="AB392" s="347">
        <f t="shared" si="123"/>
        <v>0</v>
      </c>
      <c r="AC392" s="347">
        <f t="shared" si="123"/>
        <v>0</v>
      </c>
      <c r="AD392" s="347">
        <f t="shared" si="123"/>
        <v>0</v>
      </c>
      <c r="AE392" s="347">
        <f t="shared" si="123"/>
        <v>0</v>
      </c>
      <c r="AF392" s="347">
        <f t="shared" ref="AF392:AL392" si="124">AF385*AF387</f>
        <v>0</v>
      </c>
      <c r="AG392" s="347">
        <f t="shared" si="124"/>
        <v>0</v>
      </c>
      <c r="AH392" s="347">
        <f t="shared" si="124"/>
        <v>0</v>
      </c>
      <c r="AI392" s="347">
        <f t="shared" si="124"/>
        <v>0</v>
      </c>
      <c r="AJ392" s="347">
        <f t="shared" si="124"/>
        <v>0</v>
      </c>
      <c r="AK392" s="347">
        <f t="shared" si="124"/>
        <v>0</v>
      </c>
      <c r="AL392" s="347">
        <f t="shared" si="124"/>
        <v>0</v>
      </c>
      <c r="AM392" s="407">
        <f>SUM(Y392:AL392)</f>
        <v>52010.391899999995</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-52010.391899999995</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62792.013712204003</v>
      </c>
      <c r="Z399" s="291">
        <f>SUMPRODUCT(I279:I382,Z279:Z382)</f>
        <v>405781.77340777934</v>
      </c>
      <c r="AA399" s="291">
        <f>IF(AA278="kW",SUMPRODUCT(N279:N382,T279:T382,AA279:AA382),SUMPRODUCT(I279:I382,AA279:AA382))</f>
        <v>2318.0363599290908</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586</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27" t="s">
        <v>211</v>
      </c>
      <c r="C405" s="829" t="s">
        <v>33</v>
      </c>
      <c r="D405" s="284" t="s">
        <v>422</v>
      </c>
      <c r="E405" s="831" t="s">
        <v>209</v>
      </c>
      <c r="F405" s="832"/>
      <c r="G405" s="832"/>
      <c r="H405" s="832"/>
      <c r="I405" s="832"/>
      <c r="J405" s="832"/>
      <c r="K405" s="832"/>
      <c r="L405" s="832"/>
      <c r="M405" s="833"/>
      <c r="N405" s="834" t="s">
        <v>213</v>
      </c>
      <c r="O405" s="284" t="s">
        <v>423</v>
      </c>
      <c r="P405" s="831" t="s">
        <v>212</v>
      </c>
      <c r="Q405" s="832"/>
      <c r="R405" s="832"/>
      <c r="S405" s="832"/>
      <c r="T405" s="832"/>
      <c r="U405" s="832"/>
      <c r="V405" s="832"/>
      <c r="W405" s="832"/>
      <c r="X405" s="833"/>
      <c r="Y405" s="824" t="s">
        <v>243</v>
      </c>
      <c r="Z405" s="825"/>
      <c r="AA405" s="825"/>
      <c r="AB405" s="825"/>
      <c r="AC405" s="825"/>
      <c r="AD405" s="825"/>
      <c r="AE405" s="825"/>
      <c r="AF405" s="825"/>
      <c r="AG405" s="825"/>
      <c r="AH405" s="825"/>
      <c r="AI405" s="825"/>
      <c r="AJ405" s="825"/>
      <c r="AK405" s="825"/>
      <c r="AL405" s="825"/>
      <c r="AM405" s="826"/>
    </row>
    <row r="406" spans="1:40" ht="45.75" customHeight="1">
      <c r="B406" s="828"/>
      <c r="C406" s="830"/>
      <c r="D406" s="285">
        <v>2014</v>
      </c>
      <c r="E406" s="285">
        <v>2015</v>
      </c>
      <c r="F406" s="285">
        <v>2016</v>
      </c>
      <c r="G406" s="285">
        <v>2017</v>
      </c>
      <c r="H406" s="285">
        <v>2018</v>
      </c>
      <c r="I406" s="285">
        <v>2019</v>
      </c>
      <c r="J406" s="285">
        <v>2020</v>
      </c>
      <c r="K406" s="285">
        <v>2021</v>
      </c>
      <c r="L406" s="285">
        <v>2022</v>
      </c>
      <c r="M406" s="285">
        <v>2023</v>
      </c>
      <c r="N406" s="83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v>
      </c>
      <c r="AB406" s="285" t="str">
        <f>'1.  LRAMVA Summary'!G52</f>
        <v>Street Lights</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9">
        <v>1</v>
      </c>
      <c r="B408" s="294" t="s">
        <v>1</v>
      </c>
      <c r="C408" s="291" t="s">
        <v>25</v>
      </c>
      <c r="D408" s="295"/>
      <c r="E408" s="295"/>
      <c r="F408" s="295"/>
      <c r="G408" s="295"/>
      <c r="H408" s="295">
        <v>6127.9592362849489</v>
      </c>
      <c r="I408" s="295"/>
      <c r="J408" s="295"/>
      <c r="K408" s="295"/>
      <c r="L408" s="295"/>
      <c r="M408" s="295"/>
      <c r="N408" s="291"/>
      <c r="O408" s="295"/>
      <c r="P408" s="295"/>
      <c r="Q408" s="295"/>
      <c r="R408" s="295"/>
      <c r="S408" s="295">
        <v>0.90059033665548094</v>
      </c>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v>0</v>
      </c>
      <c r="AD409" s="411">
        <f t="shared" ref="AD409:AL409" si="125">AD408</f>
        <v>0</v>
      </c>
      <c r="AE409" s="411">
        <f t="shared" si="125"/>
        <v>0</v>
      </c>
      <c r="AF409" s="411">
        <f t="shared" si="125"/>
        <v>0</v>
      </c>
      <c r="AG409" s="411">
        <f t="shared" si="125"/>
        <v>0</v>
      </c>
      <c r="AH409" s="411">
        <f t="shared" si="125"/>
        <v>0</v>
      </c>
      <c r="AI409" s="411">
        <f t="shared" si="125"/>
        <v>0</v>
      </c>
      <c r="AJ409" s="411">
        <f t="shared" si="125"/>
        <v>0</v>
      </c>
      <c r="AK409" s="411">
        <f t="shared" si="125"/>
        <v>0</v>
      </c>
      <c r="AL409" s="411">
        <f t="shared" si="125"/>
        <v>0</v>
      </c>
      <c r="AM409" s="297"/>
    </row>
    <row r="410" spans="1:40" ht="15.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40" ht="15.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v>0</v>
      </c>
      <c r="AD412" s="411">
        <f t="shared" ref="AD412:AL412" si="126">AD411</f>
        <v>0</v>
      </c>
      <c r="AE412" s="411">
        <f t="shared" si="126"/>
        <v>0</v>
      </c>
      <c r="AF412" s="411">
        <f t="shared" si="126"/>
        <v>0</v>
      </c>
      <c r="AG412" s="411">
        <f t="shared" si="126"/>
        <v>0</v>
      </c>
      <c r="AH412" s="411">
        <f t="shared" si="126"/>
        <v>0</v>
      </c>
      <c r="AI412" s="411">
        <f t="shared" si="126"/>
        <v>0</v>
      </c>
      <c r="AJ412" s="411">
        <f t="shared" si="126"/>
        <v>0</v>
      </c>
      <c r="AK412" s="411">
        <f t="shared" si="126"/>
        <v>0</v>
      </c>
      <c r="AL412" s="411">
        <f t="shared" si="126"/>
        <v>0</v>
      </c>
      <c r="AM412" s="297"/>
    </row>
    <row r="413" spans="1:40" ht="15.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9">
        <v>3</v>
      </c>
      <c r="B414" s="294" t="s">
        <v>3</v>
      </c>
      <c r="C414" s="291" t="s">
        <v>25</v>
      </c>
      <c r="D414" s="295"/>
      <c r="E414" s="295"/>
      <c r="F414" s="295"/>
      <c r="G414" s="295"/>
      <c r="H414" s="295">
        <v>43485.945112000001</v>
      </c>
      <c r="I414" s="295"/>
      <c r="J414" s="295"/>
      <c r="K414" s="295"/>
      <c r="L414" s="295"/>
      <c r="M414" s="295"/>
      <c r="N414" s="291"/>
      <c r="O414" s="295"/>
      <c r="P414" s="295"/>
      <c r="Q414" s="295"/>
      <c r="R414" s="295"/>
      <c r="S414" s="295">
        <v>22.872256203999999</v>
      </c>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v>0</v>
      </c>
      <c r="AD415" s="411">
        <f t="shared" ref="AD415:AL415" si="127">AD414</f>
        <v>0</v>
      </c>
      <c r="AE415" s="411">
        <f t="shared" si="127"/>
        <v>0</v>
      </c>
      <c r="AF415" s="411">
        <f t="shared" si="127"/>
        <v>0</v>
      </c>
      <c r="AG415" s="411">
        <f t="shared" si="127"/>
        <v>0</v>
      </c>
      <c r="AH415" s="411">
        <f t="shared" si="127"/>
        <v>0</v>
      </c>
      <c r="AI415" s="411">
        <f t="shared" si="127"/>
        <v>0</v>
      </c>
      <c r="AJ415" s="411">
        <f t="shared" si="127"/>
        <v>0</v>
      </c>
      <c r="AK415" s="411">
        <f t="shared" si="127"/>
        <v>0</v>
      </c>
      <c r="AL415" s="411">
        <f t="shared" si="127"/>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9">
        <v>4</v>
      </c>
      <c r="B417" s="294" t="s">
        <v>4</v>
      </c>
      <c r="C417" s="291" t="s">
        <v>25</v>
      </c>
      <c r="D417" s="295"/>
      <c r="E417" s="295"/>
      <c r="F417" s="295"/>
      <c r="G417" s="295"/>
      <c r="H417" s="295">
        <v>35126.237560000001</v>
      </c>
      <c r="I417" s="295"/>
      <c r="J417" s="295"/>
      <c r="K417" s="295"/>
      <c r="L417" s="295"/>
      <c r="M417" s="295"/>
      <c r="N417" s="291"/>
      <c r="O417" s="295"/>
      <c r="P417" s="295"/>
      <c r="Q417" s="295"/>
      <c r="R417" s="295"/>
      <c r="S417" s="295">
        <v>2.6103511749999999</v>
      </c>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v>0</v>
      </c>
      <c r="AD418" s="411">
        <f t="shared" ref="AD418:AL418" si="128">AD417</f>
        <v>0</v>
      </c>
      <c r="AE418" s="411">
        <f t="shared" si="128"/>
        <v>0</v>
      </c>
      <c r="AF418" s="411">
        <f t="shared" si="128"/>
        <v>0</v>
      </c>
      <c r="AG418" s="411">
        <f t="shared" si="128"/>
        <v>0</v>
      </c>
      <c r="AH418" s="411">
        <f t="shared" si="128"/>
        <v>0</v>
      </c>
      <c r="AI418" s="411">
        <f t="shared" si="128"/>
        <v>0</v>
      </c>
      <c r="AJ418" s="411">
        <f t="shared" si="128"/>
        <v>0</v>
      </c>
      <c r="AK418" s="411">
        <f t="shared" si="128"/>
        <v>0</v>
      </c>
      <c r="AL418" s="411">
        <f t="shared" si="128"/>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9">
        <v>5</v>
      </c>
      <c r="B420" s="294" t="s">
        <v>5</v>
      </c>
      <c r="C420" s="291" t="s">
        <v>25</v>
      </c>
      <c r="D420" s="295"/>
      <c r="E420" s="295"/>
      <c r="F420" s="295"/>
      <c r="G420" s="295"/>
      <c r="H420" s="295">
        <v>117313.98639999999</v>
      </c>
      <c r="I420" s="295"/>
      <c r="J420" s="295"/>
      <c r="K420" s="295"/>
      <c r="L420" s="295"/>
      <c r="M420" s="295"/>
      <c r="N420" s="291"/>
      <c r="O420" s="295"/>
      <c r="P420" s="295"/>
      <c r="Q420" s="295"/>
      <c r="R420" s="295"/>
      <c r="S420" s="295">
        <v>7.7566649400000003</v>
      </c>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v>0</v>
      </c>
      <c r="AD421" s="411">
        <f t="shared" ref="AD421:AL421" si="129">AD420</f>
        <v>0</v>
      </c>
      <c r="AE421" s="411">
        <f t="shared" si="129"/>
        <v>0</v>
      </c>
      <c r="AF421" s="411">
        <f t="shared" si="129"/>
        <v>0</v>
      </c>
      <c r="AG421" s="411">
        <f t="shared" si="129"/>
        <v>0</v>
      </c>
      <c r="AH421" s="411">
        <f t="shared" si="129"/>
        <v>0</v>
      </c>
      <c r="AI421" s="411">
        <f t="shared" si="129"/>
        <v>0</v>
      </c>
      <c r="AJ421" s="411">
        <f t="shared" si="129"/>
        <v>0</v>
      </c>
      <c r="AK421" s="411">
        <f t="shared" si="129"/>
        <v>0</v>
      </c>
      <c r="AL421" s="411">
        <f t="shared" si="129"/>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v>0</v>
      </c>
      <c r="AD424" s="411">
        <f t="shared" ref="AD424:AL424" si="130">AD423</f>
        <v>0</v>
      </c>
      <c r="AE424" s="411">
        <f t="shared" si="130"/>
        <v>0</v>
      </c>
      <c r="AF424" s="411">
        <f t="shared" si="130"/>
        <v>0</v>
      </c>
      <c r="AG424" s="411">
        <f t="shared" si="130"/>
        <v>0</v>
      </c>
      <c r="AH424" s="411">
        <f t="shared" si="130"/>
        <v>0</v>
      </c>
      <c r="AI424" s="411">
        <f t="shared" si="130"/>
        <v>0</v>
      </c>
      <c r="AJ424" s="411">
        <f t="shared" si="130"/>
        <v>0</v>
      </c>
      <c r="AK424" s="411">
        <f t="shared" si="130"/>
        <v>0</v>
      </c>
      <c r="AL424" s="411">
        <f t="shared" si="130"/>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f t="shared" ref="AD427:AL427" si="131">AD426</f>
        <v>0</v>
      </c>
      <c r="AE427" s="411">
        <f t="shared" si="131"/>
        <v>0</v>
      </c>
      <c r="AF427" s="411">
        <f t="shared" si="131"/>
        <v>0</v>
      </c>
      <c r="AG427" s="411">
        <f t="shared" si="131"/>
        <v>0</v>
      </c>
      <c r="AH427" s="411">
        <f t="shared" si="131"/>
        <v>0</v>
      </c>
      <c r="AI427" s="411">
        <f t="shared" si="131"/>
        <v>0</v>
      </c>
      <c r="AJ427" s="411">
        <f t="shared" si="131"/>
        <v>0</v>
      </c>
      <c r="AK427" s="411">
        <f t="shared" si="131"/>
        <v>0</v>
      </c>
      <c r="AL427" s="411">
        <f t="shared" si="131"/>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v>0</v>
      </c>
      <c r="AD430" s="411">
        <f t="shared" ref="AD430:AL430" si="132">AD429</f>
        <v>0</v>
      </c>
      <c r="AE430" s="411">
        <f t="shared" si="132"/>
        <v>0</v>
      </c>
      <c r="AF430" s="411">
        <f t="shared" si="132"/>
        <v>0</v>
      </c>
      <c r="AG430" s="411">
        <f t="shared" si="132"/>
        <v>0</v>
      </c>
      <c r="AH430" s="411">
        <f t="shared" si="132"/>
        <v>0</v>
      </c>
      <c r="AI430" s="411">
        <f t="shared" si="132"/>
        <v>0</v>
      </c>
      <c r="AJ430" s="411">
        <f t="shared" si="132"/>
        <v>0</v>
      </c>
      <c r="AK430" s="411">
        <f t="shared" si="132"/>
        <v>0</v>
      </c>
      <c r="AL430" s="411">
        <f t="shared" si="132"/>
        <v>0</v>
      </c>
      <c r="AM430" s="297"/>
    </row>
    <row r="431" spans="1:39" s="283" customFormat="1" ht="15.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0</v>
      </c>
      <c r="Z433" s="411">
        <v>0</v>
      </c>
      <c r="AA433" s="411">
        <v>0</v>
      </c>
      <c r="AB433" s="411">
        <v>0</v>
      </c>
      <c r="AC433" s="411">
        <v>0</v>
      </c>
      <c r="AD433" s="411">
        <f t="shared" ref="AD433:AL433" si="133">AD432</f>
        <v>0</v>
      </c>
      <c r="AE433" s="411">
        <f t="shared" si="133"/>
        <v>0</v>
      </c>
      <c r="AF433" s="411">
        <f t="shared" si="133"/>
        <v>0</v>
      </c>
      <c r="AG433" s="411">
        <f t="shared" si="133"/>
        <v>0</v>
      </c>
      <c r="AH433" s="411">
        <f t="shared" si="133"/>
        <v>0</v>
      </c>
      <c r="AI433" s="411">
        <f t="shared" si="133"/>
        <v>0</v>
      </c>
      <c r="AJ433" s="411">
        <f t="shared" si="133"/>
        <v>0</v>
      </c>
      <c r="AK433" s="411">
        <f t="shared" si="133"/>
        <v>0</v>
      </c>
      <c r="AL433" s="411">
        <f t="shared" si="133"/>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v>0</v>
      </c>
      <c r="AD437" s="411">
        <f t="shared" ref="AD437:AL437" si="134">AD436</f>
        <v>0</v>
      </c>
      <c r="AE437" s="411">
        <f t="shared" si="134"/>
        <v>0</v>
      </c>
      <c r="AF437" s="411">
        <f t="shared" si="134"/>
        <v>0</v>
      </c>
      <c r="AG437" s="411">
        <f t="shared" si="134"/>
        <v>0</v>
      </c>
      <c r="AH437" s="411">
        <f t="shared" si="134"/>
        <v>0</v>
      </c>
      <c r="AI437" s="411">
        <f t="shared" si="134"/>
        <v>0</v>
      </c>
      <c r="AJ437" s="411">
        <f t="shared" si="134"/>
        <v>0</v>
      </c>
      <c r="AK437" s="411">
        <f t="shared" si="134"/>
        <v>0</v>
      </c>
      <c r="AL437" s="411">
        <f t="shared" si="134"/>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9">
        <v>11</v>
      </c>
      <c r="B439" s="314" t="s">
        <v>21</v>
      </c>
      <c r="C439" s="291" t="s">
        <v>25</v>
      </c>
      <c r="D439" s="295"/>
      <c r="E439" s="295"/>
      <c r="F439" s="295"/>
      <c r="G439" s="295"/>
      <c r="H439" s="295">
        <v>184101.22510000001</v>
      </c>
      <c r="I439" s="295"/>
      <c r="J439" s="295"/>
      <c r="K439" s="295"/>
      <c r="L439" s="295"/>
      <c r="M439" s="295"/>
      <c r="N439" s="295">
        <v>12</v>
      </c>
      <c r="O439" s="295"/>
      <c r="P439" s="295"/>
      <c r="Q439" s="295"/>
      <c r="R439" s="295"/>
      <c r="S439" s="295">
        <v>45.809722090000001</v>
      </c>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f t="shared" ref="AD440:AL440" si="135">AD439</f>
        <v>0</v>
      </c>
      <c r="AE440" s="411">
        <f t="shared" si="135"/>
        <v>0</v>
      </c>
      <c r="AF440" s="411">
        <f t="shared" si="135"/>
        <v>0</v>
      </c>
      <c r="AG440" s="411">
        <f t="shared" si="135"/>
        <v>0</v>
      </c>
      <c r="AH440" s="411">
        <f t="shared" si="135"/>
        <v>0</v>
      </c>
      <c r="AI440" s="411">
        <f t="shared" si="135"/>
        <v>0</v>
      </c>
      <c r="AJ440" s="411">
        <f t="shared" si="135"/>
        <v>0</v>
      </c>
      <c r="AK440" s="411">
        <f t="shared" si="135"/>
        <v>0</v>
      </c>
      <c r="AL440" s="411">
        <f t="shared" si="135"/>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f t="shared" ref="AD443:AL443" si="136">AD442</f>
        <v>0</v>
      </c>
      <c r="AE443" s="411">
        <f t="shared" si="136"/>
        <v>0</v>
      </c>
      <c r="AF443" s="411">
        <f t="shared" si="136"/>
        <v>0</v>
      </c>
      <c r="AG443" s="411">
        <f t="shared" si="136"/>
        <v>0</v>
      </c>
      <c r="AH443" s="411">
        <f t="shared" si="136"/>
        <v>0</v>
      </c>
      <c r="AI443" s="411">
        <f t="shared" si="136"/>
        <v>0</v>
      </c>
      <c r="AJ443" s="411">
        <f t="shared" si="136"/>
        <v>0</v>
      </c>
      <c r="AK443" s="411">
        <f t="shared" si="136"/>
        <v>0</v>
      </c>
      <c r="AL443" s="411">
        <f t="shared" si="136"/>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f t="shared" ref="AD446:AL446" si="137">AD445</f>
        <v>0</v>
      </c>
      <c r="AE446" s="411">
        <f t="shared" si="137"/>
        <v>0</v>
      </c>
      <c r="AF446" s="411">
        <f t="shared" si="137"/>
        <v>0</v>
      </c>
      <c r="AG446" s="411">
        <f t="shared" si="137"/>
        <v>0</v>
      </c>
      <c r="AH446" s="411">
        <f t="shared" si="137"/>
        <v>0</v>
      </c>
      <c r="AI446" s="411">
        <f t="shared" si="137"/>
        <v>0</v>
      </c>
      <c r="AJ446" s="411">
        <f t="shared" si="137"/>
        <v>0</v>
      </c>
      <c r="AK446" s="411">
        <f t="shared" si="137"/>
        <v>0</v>
      </c>
      <c r="AL446" s="411">
        <f t="shared" si="137"/>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15"/>
      <c r="AB448" s="415"/>
      <c r="AC448" s="415"/>
      <c r="AD448" s="415"/>
      <c r="AE448" s="415"/>
      <c r="AF448" s="415"/>
      <c r="AG448" s="415"/>
      <c r="AH448" s="415"/>
      <c r="AI448" s="415"/>
      <c r="AJ448" s="415"/>
      <c r="AK448" s="415"/>
      <c r="AL448" s="415"/>
      <c r="AM448" s="296">
        <f>SUM(Y448:AL448)</f>
        <v>0</v>
      </c>
    </row>
    <row r="449" spans="1:39" ht="15.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1</v>
      </c>
      <c r="AB449" s="411">
        <v>2</v>
      </c>
      <c r="AC449" s="411">
        <v>3</v>
      </c>
      <c r="AD449" s="411">
        <f t="shared" ref="AD449:AL449" si="138">AD448</f>
        <v>0</v>
      </c>
      <c r="AE449" s="411">
        <f t="shared" si="138"/>
        <v>0</v>
      </c>
      <c r="AF449" s="411">
        <f t="shared" si="138"/>
        <v>0</v>
      </c>
      <c r="AG449" s="411">
        <f t="shared" si="138"/>
        <v>0</v>
      </c>
      <c r="AH449" s="411">
        <f t="shared" si="138"/>
        <v>0</v>
      </c>
      <c r="AI449" s="411">
        <f t="shared" si="138"/>
        <v>0</v>
      </c>
      <c r="AJ449" s="411">
        <f t="shared" si="138"/>
        <v>0</v>
      </c>
      <c r="AK449" s="411">
        <f t="shared" si="138"/>
        <v>0</v>
      </c>
      <c r="AL449" s="411">
        <f t="shared" si="138"/>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f t="shared" ref="AD452:AL452" si="139">AD451</f>
        <v>0</v>
      </c>
      <c r="AE452" s="411">
        <f t="shared" si="139"/>
        <v>0</v>
      </c>
      <c r="AF452" s="411">
        <f t="shared" si="139"/>
        <v>0</v>
      </c>
      <c r="AG452" s="411">
        <f t="shared" si="139"/>
        <v>0</v>
      </c>
      <c r="AH452" s="411">
        <f t="shared" si="139"/>
        <v>0</v>
      </c>
      <c r="AI452" s="411">
        <f t="shared" si="139"/>
        <v>0</v>
      </c>
      <c r="AJ452" s="411">
        <f t="shared" si="139"/>
        <v>0</v>
      </c>
      <c r="AK452" s="411">
        <f t="shared" si="139"/>
        <v>0</v>
      </c>
      <c r="AL452" s="411">
        <f t="shared" si="139"/>
        <v>0</v>
      </c>
      <c r="AM452" s="311"/>
    </row>
    <row r="453" spans="1:39" s="283" customFormat="1" ht="15.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f t="shared" ref="AD455:AL455" si="140">AD454</f>
        <v>0</v>
      </c>
      <c r="AE455" s="411">
        <f t="shared" si="140"/>
        <v>0</v>
      </c>
      <c r="AF455" s="411">
        <f t="shared" si="140"/>
        <v>0</v>
      </c>
      <c r="AG455" s="411">
        <f t="shared" si="140"/>
        <v>0</v>
      </c>
      <c r="AH455" s="411">
        <f t="shared" si="140"/>
        <v>0</v>
      </c>
      <c r="AI455" s="411">
        <f t="shared" si="140"/>
        <v>0</v>
      </c>
      <c r="AJ455" s="411">
        <f t="shared" si="140"/>
        <v>0</v>
      </c>
      <c r="AK455" s="411">
        <f t="shared" si="140"/>
        <v>0</v>
      </c>
      <c r="AL455" s="411">
        <f t="shared" si="140"/>
        <v>0</v>
      </c>
      <c r="AM455" s="311"/>
    </row>
    <row r="456" spans="1:39" s="283" customFormat="1" ht="15.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v>0</v>
      </c>
      <c r="AD458" s="411">
        <f t="shared" ref="AD458:AL458" si="141">AD457</f>
        <v>0</v>
      </c>
      <c r="AE458" s="411">
        <f t="shared" si="141"/>
        <v>0</v>
      </c>
      <c r="AF458" s="411">
        <f t="shared" si="141"/>
        <v>0</v>
      </c>
      <c r="AG458" s="411">
        <f t="shared" si="141"/>
        <v>0</v>
      </c>
      <c r="AH458" s="411">
        <f t="shared" si="141"/>
        <v>0</v>
      </c>
      <c r="AI458" s="411">
        <f t="shared" si="141"/>
        <v>0</v>
      </c>
      <c r="AJ458" s="411">
        <f t="shared" si="141"/>
        <v>0</v>
      </c>
      <c r="AK458" s="411">
        <f t="shared" si="141"/>
        <v>0</v>
      </c>
      <c r="AL458" s="411">
        <f t="shared" si="141"/>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0</v>
      </c>
      <c r="AC462" s="411">
        <v>0</v>
      </c>
      <c r="AD462" s="411">
        <f t="shared" ref="AD462:AL462" si="142">AD461</f>
        <v>0</v>
      </c>
      <c r="AE462" s="411">
        <f t="shared" si="142"/>
        <v>0</v>
      </c>
      <c r="AF462" s="411">
        <f t="shared" si="142"/>
        <v>0</v>
      </c>
      <c r="AG462" s="411">
        <f t="shared" si="142"/>
        <v>0</v>
      </c>
      <c r="AH462" s="411">
        <f t="shared" si="142"/>
        <v>0</v>
      </c>
      <c r="AI462" s="411">
        <f t="shared" si="142"/>
        <v>0</v>
      </c>
      <c r="AJ462" s="411">
        <f t="shared" si="142"/>
        <v>0</v>
      </c>
      <c r="AK462" s="411">
        <f t="shared" si="142"/>
        <v>0</v>
      </c>
      <c r="AL462" s="411">
        <f t="shared" si="142"/>
        <v>0</v>
      </c>
      <c r="AM462" s="297"/>
    </row>
    <row r="463" spans="1:39" ht="15.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f t="shared" ref="AD465:AL465" si="143">AD464</f>
        <v>0</v>
      </c>
      <c r="AE465" s="411">
        <f t="shared" si="143"/>
        <v>0</v>
      </c>
      <c r="AF465" s="411">
        <f t="shared" si="143"/>
        <v>0</v>
      </c>
      <c r="AG465" s="411">
        <f t="shared" si="143"/>
        <v>0</v>
      </c>
      <c r="AH465" s="411">
        <f t="shared" si="143"/>
        <v>0</v>
      </c>
      <c r="AI465" s="411">
        <f t="shared" si="143"/>
        <v>0</v>
      </c>
      <c r="AJ465" s="411">
        <f t="shared" si="143"/>
        <v>0</v>
      </c>
      <c r="AK465" s="411">
        <f t="shared" si="143"/>
        <v>0</v>
      </c>
      <c r="AL465" s="411">
        <f t="shared" si="143"/>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0</v>
      </c>
      <c r="AD468" s="411">
        <f t="shared" ref="AD468:AL468" si="144">AD467</f>
        <v>0</v>
      </c>
      <c r="AE468" s="411">
        <f t="shared" si="144"/>
        <v>0</v>
      </c>
      <c r="AF468" s="411">
        <f t="shared" si="144"/>
        <v>0</v>
      </c>
      <c r="AG468" s="411">
        <f t="shared" si="144"/>
        <v>0</v>
      </c>
      <c r="AH468" s="411">
        <f t="shared" si="144"/>
        <v>0</v>
      </c>
      <c r="AI468" s="411">
        <f t="shared" si="144"/>
        <v>0</v>
      </c>
      <c r="AJ468" s="411">
        <f t="shared" si="144"/>
        <v>0</v>
      </c>
      <c r="AK468" s="411">
        <f t="shared" si="144"/>
        <v>0</v>
      </c>
      <c r="AL468" s="411">
        <f t="shared" si="144"/>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9">
        <v>21</v>
      </c>
      <c r="B470" s="315" t="s">
        <v>22</v>
      </c>
      <c r="C470" s="291" t="s">
        <v>25</v>
      </c>
      <c r="D470" s="295"/>
      <c r="E470" s="295"/>
      <c r="F470" s="295"/>
      <c r="G470" s="295"/>
      <c r="H470" s="295">
        <v>2112016.6239999998</v>
      </c>
      <c r="I470" s="295"/>
      <c r="J470" s="295"/>
      <c r="K470" s="295"/>
      <c r="L470" s="295"/>
      <c r="M470" s="295"/>
      <c r="N470" s="295">
        <v>12</v>
      </c>
      <c r="O470" s="295"/>
      <c r="P470" s="295"/>
      <c r="Q470" s="295"/>
      <c r="R470" s="295"/>
      <c r="S470" s="295">
        <v>263.07134239999999</v>
      </c>
      <c r="T470" s="295"/>
      <c r="U470" s="295"/>
      <c r="V470" s="295"/>
      <c r="W470" s="295"/>
      <c r="X470" s="295"/>
      <c r="Y470" s="410"/>
      <c r="Z470" s="415">
        <v>8.4769040607803797E-2</v>
      </c>
      <c r="AA470" s="415">
        <v>0.91</v>
      </c>
      <c r="AB470" s="415">
        <v>0.01</v>
      </c>
      <c r="AC470" s="415"/>
      <c r="AD470" s="415"/>
      <c r="AE470" s="415"/>
      <c r="AF470" s="415"/>
      <c r="AG470" s="415"/>
      <c r="AH470" s="415"/>
      <c r="AI470" s="415"/>
      <c r="AJ470" s="415"/>
      <c r="AK470" s="415"/>
      <c r="AL470" s="415"/>
      <c r="AM470" s="296">
        <f>SUM(Y470:AL470)</f>
        <v>1.0047690406078038</v>
      </c>
    </row>
    <row r="471" spans="1:39" ht="15.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8.4769040607803797E-2</v>
      </c>
      <c r="AA471" s="411">
        <v>0.91</v>
      </c>
      <c r="AB471" s="411">
        <v>0.01</v>
      </c>
      <c r="AC471" s="411">
        <v>0</v>
      </c>
      <c r="AD471" s="411">
        <f t="shared" ref="AD471:AL471" si="145">AD470</f>
        <v>0</v>
      </c>
      <c r="AE471" s="411">
        <f t="shared" si="145"/>
        <v>0</v>
      </c>
      <c r="AF471" s="411">
        <f t="shared" si="145"/>
        <v>0</v>
      </c>
      <c r="AG471" s="411">
        <f t="shared" si="145"/>
        <v>0</v>
      </c>
      <c r="AH471" s="411">
        <f t="shared" si="145"/>
        <v>0</v>
      </c>
      <c r="AI471" s="411">
        <f t="shared" si="145"/>
        <v>0</v>
      </c>
      <c r="AJ471" s="411">
        <f t="shared" si="145"/>
        <v>0</v>
      </c>
      <c r="AK471" s="411">
        <f t="shared" si="145"/>
        <v>0</v>
      </c>
      <c r="AL471" s="411">
        <f t="shared" si="145"/>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v>0</v>
      </c>
      <c r="AD474" s="411">
        <f t="shared" ref="AD474:AL474" si="146">AD473</f>
        <v>0</v>
      </c>
      <c r="AE474" s="411">
        <f t="shared" si="146"/>
        <v>0</v>
      </c>
      <c r="AF474" s="411">
        <f t="shared" si="146"/>
        <v>0</v>
      </c>
      <c r="AG474" s="411">
        <f t="shared" si="146"/>
        <v>0</v>
      </c>
      <c r="AH474" s="411">
        <f t="shared" si="146"/>
        <v>0</v>
      </c>
      <c r="AI474" s="411">
        <f t="shared" si="146"/>
        <v>0</v>
      </c>
      <c r="AJ474" s="411">
        <f t="shared" si="146"/>
        <v>0</v>
      </c>
      <c r="AK474" s="411">
        <f t="shared" si="146"/>
        <v>0</v>
      </c>
      <c r="AL474" s="411">
        <f t="shared" si="146"/>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9">
        <v>23</v>
      </c>
      <c r="B477" s="315" t="s">
        <v>14</v>
      </c>
      <c r="C477" s="291" t="s">
        <v>25</v>
      </c>
      <c r="D477" s="295"/>
      <c r="E477" s="295"/>
      <c r="F477" s="295"/>
      <c r="G477" s="295"/>
      <c r="H477" s="295">
        <v>14704.70917</v>
      </c>
      <c r="I477" s="295"/>
      <c r="J477" s="295"/>
      <c r="K477" s="295"/>
      <c r="L477" s="295"/>
      <c r="M477" s="295"/>
      <c r="N477" s="291"/>
      <c r="O477" s="295"/>
      <c r="P477" s="295"/>
      <c r="Q477" s="295"/>
      <c r="R477" s="295"/>
      <c r="S477" s="295">
        <v>3.1796123449999998</v>
      </c>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v>0</v>
      </c>
      <c r="AC478" s="411">
        <v>0</v>
      </c>
      <c r="AD478" s="411">
        <f t="shared" ref="AD478:AL478" si="147">AD477</f>
        <v>0</v>
      </c>
      <c r="AE478" s="411">
        <f t="shared" si="147"/>
        <v>0</v>
      </c>
      <c r="AF478" s="411">
        <f t="shared" si="147"/>
        <v>0</v>
      </c>
      <c r="AG478" s="411">
        <f t="shared" si="147"/>
        <v>0</v>
      </c>
      <c r="AH478" s="411">
        <f t="shared" si="147"/>
        <v>0</v>
      </c>
      <c r="AI478" s="411">
        <f t="shared" si="147"/>
        <v>0</v>
      </c>
      <c r="AJ478" s="411">
        <f t="shared" si="147"/>
        <v>0</v>
      </c>
      <c r="AK478" s="411">
        <f t="shared" si="147"/>
        <v>0</v>
      </c>
      <c r="AL478" s="411">
        <f t="shared" si="147"/>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v>0</v>
      </c>
      <c r="AD482" s="411">
        <f t="shared" ref="AD482:AL482" si="148">AD481</f>
        <v>0</v>
      </c>
      <c r="AE482" s="411">
        <f t="shared" si="148"/>
        <v>0</v>
      </c>
      <c r="AF482" s="411">
        <f t="shared" si="148"/>
        <v>0</v>
      </c>
      <c r="AG482" s="411">
        <f t="shared" si="148"/>
        <v>0</v>
      </c>
      <c r="AH482" s="411">
        <f t="shared" si="148"/>
        <v>0</v>
      </c>
      <c r="AI482" s="411">
        <f t="shared" si="148"/>
        <v>0</v>
      </c>
      <c r="AJ482" s="411">
        <f t="shared" si="148"/>
        <v>0</v>
      </c>
      <c r="AK482" s="411">
        <f t="shared" si="148"/>
        <v>0</v>
      </c>
      <c r="AL482" s="411">
        <f t="shared" si="148"/>
        <v>0</v>
      </c>
      <c r="AM482" s="297"/>
    </row>
    <row r="483" spans="1:39" s="283" customFormat="1" ht="15.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v>0</v>
      </c>
      <c r="AD485" s="411">
        <f t="shared" ref="AD485:AL485" si="149">AD484</f>
        <v>0</v>
      </c>
      <c r="AE485" s="411">
        <f t="shared" si="149"/>
        <v>0</v>
      </c>
      <c r="AF485" s="411">
        <f t="shared" si="149"/>
        <v>0</v>
      </c>
      <c r="AG485" s="411">
        <f t="shared" si="149"/>
        <v>0</v>
      </c>
      <c r="AH485" s="411">
        <f t="shared" si="149"/>
        <v>0</v>
      </c>
      <c r="AI485" s="411">
        <f t="shared" si="149"/>
        <v>0</v>
      </c>
      <c r="AJ485" s="411">
        <f t="shared" si="149"/>
        <v>0</v>
      </c>
      <c r="AK485" s="411">
        <f t="shared" si="149"/>
        <v>0</v>
      </c>
      <c r="AL485" s="411">
        <f t="shared" si="149"/>
        <v>0</v>
      </c>
      <c r="AM485" s="311"/>
    </row>
    <row r="486" spans="1:39" s="283" customFormat="1" ht="15.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f t="shared" ref="AD489:AL489" si="150">AD488</f>
        <v>0</v>
      </c>
      <c r="AE489" s="411">
        <f t="shared" si="150"/>
        <v>0</v>
      </c>
      <c r="AF489" s="411">
        <f t="shared" si="150"/>
        <v>0</v>
      </c>
      <c r="AG489" s="411">
        <f t="shared" si="150"/>
        <v>0</v>
      </c>
      <c r="AH489" s="411">
        <f t="shared" si="150"/>
        <v>0</v>
      </c>
      <c r="AI489" s="411">
        <f t="shared" si="150"/>
        <v>0</v>
      </c>
      <c r="AJ489" s="411">
        <f t="shared" si="150"/>
        <v>0</v>
      </c>
      <c r="AK489" s="411">
        <f t="shared" si="150"/>
        <v>0</v>
      </c>
      <c r="AL489" s="411">
        <f t="shared" si="150"/>
        <v>0</v>
      </c>
      <c r="AM489" s="306"/>
    </row>
    <row r="490" spans="1:39" ht="15.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f t="shared" ref="AD492:AL492" si="151">AD491</f>
        <v>0</v>
      </c>
      <c r="AE492" s="411">
        <f t="shared" si="151"/>
        <v>0</v>
      </c>
      <c r="AF492" s="411">
        <f t="shared" si="151"/>
        <v>0</v>
      </c>
      <c r="AG492" s="411">
        <f t="shared" si="151"/>
        <v>0</v>
      </c>
      <c r="AH492" s="411">
        <f t="shared" si="151"/>
        <v>0</v>
      </c>
      <c r="AI492" s="411">
        <f t="shared" si="151"/>
        <v>0</v>
      </c>
      <c r="AJ492" s="411">
        <f t="shared" si="151"/>
        <v>0</v>
      </c>
      <c r="AK492" s="411">
        <f t="shared" si="151"/>
        <v>0</v>
      </c>
      <c r="AL492" s="411">
        <f t="shared" si="151"/>
        <v>0</v>
      </c>
      <c r="AM492" s="306"/>
    </row>
    <row r="493" spans="1:39" ht="15.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f t="shared" ref="AD495:AL495" si="152">AD494</f>
        <v>0</v>
      </c>
      <c r="AE495" s="411">
        <f t="shared" si="152"/>
        <v>0</v>
      </c>
      <c r="AF495" s="411">
        <f t="shared" si="152"/>
        <v>0</v>
      </c>
      <c r="AG495" s="411">
        <f t="shared" si="152"/>
        <v>0</v>
      </c>
      <c r="AH495" s="411">
        <f t="shared" si="152"/>
        <v>0</v>
      </c>
      <c r="AI495" s="411">
        <f t="shared" si="152"/>
        <v>0</v>
      </c>
      <c r="AJ495" s="411">
        <f t="shared" si="152"/>
        <v>0</v>
      </c>
      <c r="AK495" s="411">
        <f t="shared" si="152"/>
        <v>0</v>
      </c>
      <c r="AL495" s="411">
        <f t="shared" si="152"/>
        <v>0</v>
      </c>
      <c r="AM495" s="297"/>
    </row>
    <row r="496" spans="1:39" ht="15.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f t="shared" ref="AD498:AL498" si="153">AD497</f>
        <v>0</v>
      </c>
      <c r="AE498" s="411">
        <f t="shared" si="153"/>
        <v>0</v>
      </c>
      <c r="AF498" s="411">
        <f t="shared" si="153"/>
        <v>0</v>
      </c>
      <c r="AG498" s="411">
        <f t="shared" si="153"/>
        <v>0</v>
      </c>
      <c r="AH498" s="411">
        <f t="shared" si="153"/>
        <v>0</v>
      </c>
      <c r="AI498" s="411">
        <f t="shared" si="153"/>
        <v>0</v>
      </c>
      <c r="AJ498" s="411">
        <f t="shared" si="153"/>
        <v>0</v>
      </c>
      <c r="AK498" s="411">
        <f t="shared" si="153"/>
        <v>0</v>
      </c>
      <c r="AL498" s="411">
        <f t="shared" si="153"/>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f t="shared" ref="AD501:AL501" si="154">AD500</f>
        <v>0</v>
      </c>
      <c r="AE501" s="411">
        <f t="shared" si="154"/>
        <v>0</v>
      </c>
      <c r="AF501" s="411">
        <f t="shared" si="154"/>
        <v>0</v>
      </c>
      <c r="AG501" s="411">
        <f t="shared" si="154"/>
        <v>0</v>
      </c>
      <c r="AH501" s="411">
        <f t="shared" si="154"/>
        <v>0</v>
      </c>
      <c r="AI501" s="411">
        <f t="shared" si="154"/>
        <v>0</v>
      </c>
      <c r="AJ501" s="411">
        <f t="shared" si="154"/>
        <v>0</v>
      </c>
      <c r="AK501" s="411">
        <f t="shared" si="154"/>
        <v>0</v>
      </c>
      <c r="AL501" s="411">
        <f t="shared" si="154"/>
        <v>0</v>
      </c>
      <c r="AM501" s="297"/>
    </row>
    <row r="502" spans="1:39" s="283" customFormat="1" ht="15.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v>0</v>
      </c>
      <c r="AD505" s="411">
        <f t="shared" ref="AD505:AL505" si="155">AD504</f>
        <v>0</v>
      </c>
      <c r="AE505" s="411">
        <f t="shared" si="155"/>
        <v>0</v>
      </c>
      <c r="AF505" s="411">
        <f t="shared" si="155"/>
        <v>0</v>
      </c>
      <c r="AG505" s="411">
        <f t="shared" si="155"/>
        <v>0</v>
      </c>
      <c r="AH505" s="411">
        <f t="shared" si="155"/>
        <v>0</v>
      </c>
      <c r="AI505" s="411">
        <f t="shared" si="155"/>
        <v>0</v>
      </c>
      <c r="AJ505" s="411">
        <f t="shared" si="155"/>
        <v>0</v>
      </c>
      <c r="AK505" s="411">
        <f t="shared" si="155"/>
        <v>0</v>
      </c>
      <c r="AL505" s="411">
        <f t="shared" si="155"/>
        <v>0</v>
      </c>
      <c r="AM505" s="297"/>
    </row>
    <row r="506" spans="1:39" s="283" customFormat="1" ht="15.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f t="shared" ref="AD508:AL508" si="156">AD507</f>
        <v>0</v>
      </c>
      <c r="AE508" s="411">
        <f t="shared" si="156"/>
        <v>0</v>
      </c>
      <c r="AF508" s="411">
        <f t="shared" si="156"/>
        <v>0</v>
      </c>
      <c r="AG508" s="411">
        <f t="shared" si="156"/>
        <v>0</v>
      </c>
      <c r="AH508" s="411">
        <f t="shared" si="156"/>
        <v>0</v>
      </c>
      <c r="AI508" s="411">
        <f t="shared" si="156"/>
        <v>0</v>
      </c>
      <c r="AJ508" s="411">
        <f t="shared" si="156"/>
        <v>0</v>
      </c>
      <c r="AK508" s="411">
        <f t="shared" si="156"/>
        <v>0</v>
      </c>
      <c r="AL508" s="411">
        <f t="shared" si="156"/>
        <v>0</v>
      </c>
      <c r="AM508" s="297"/>
    </row>
    <row r="509" spans="1:39" s="283" customFormat="1" ht="15.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5" outlineLevel="1">
      <c r="A511" s="509"/>
      <c r="B511" s="324" t="s">
        <v>259</v>
      </c>
      <c r="C511" s="291" t="s">
        <v>163</v>
      </c>
      <c r="D511" s="295"/>
      <c r="E511" s="295"/>
      <c r="F511" s="295"/>
      <c r="G511" s="295"/>
      <c r="H511" s="295"/>
      <c r="I511" s="295"/>
      <c r="J511" s="295"/>
      <c r="K511" s="295"/>
      <c r="L511" s="295"/>
      <c r="M511" s="295"/>
      <c r="N511" s="295">
        <v>12</v>
      </c>
      <c r="O511" s="295"/>
      <c r="P511" s="295"/>
      <c r="Q511" s="295"/>
      <c r="R511" s="295"/>
      <c r="S511" s="295"/>
      <c r="T511" s="295"/>
      <c r="U511" s="295"/>
      <c r="V511" s="295"/>
      <c r="W511" s="295"/>
      <c r="X511" s="295"/>
      <c r="Y511" s="411">
        <v>0</v>
      </c>
      <c r="Z511" s="411">
        <v>0</v>
      </c>
      <c r="AA511" s="411">
        <v>0</v>
      </c>
      <c r="AB511" s="411">
        <v>0</v>
      </c>
      <c r="AC511" s="411">
        <v>0</v>
      </c>
      <c r="AD511" s="411">
        <f t="shared" ref="AD511:AK511" si="157">AD510</f>
        <v>0</v>
      </c>
      <c r="AE511" s="411">
        <f t="shared" si="157"/>
        <v>0</v>
      </c>
      <c r="AF511" s="411">
        <f t="shared" si="157"/>
        <v>0</v>
      </c>
      <c r="AG511" s="411">
        <f t="shared" si="157"/>
        <v>0</v>
      </c>
      <c r="AH511" s="411">
        <f t="shared" si="157"/>
        <v>0</v>
      </c>
      <c r="AI511" s="411">
        <f t="shared" si="157"/>
        <v>0</v>
      </c>
      <c r="AJ511" s="411">
        <f t="shared" si="157"/>
        <v>0</v>
      </c>
      <c r="AK511" s="411">
        <f t="shared" si="157"/>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0</v>
      </c>
      <c r="E513" s="329">
        <f t="shared" ref="E513:J513" si="158">SUM(E408:E511)</f>
        <v>0</v>
      </c>
      <c r="F513" s="329">
        <f t="shared" si="158"/>
        <v>0</v>
      </c>
      <c r="G513" s="329">
        <f t="shared" si="158"/>
        <v>0</v>
      </c>
      <c r="H513" s="329">
        <f t="shared" si="158"/>
        <v>2512876.6865782849</v>
      </c>
      <c r="I513" s="329">
        <f t="shared" si="158"/>
        <v>0</v>
      </c>
      <c r="J513" s="329">
        <f t="shared" si="158"/>
        <v>0</v>
      </c>
      <c r="K513" s="329"/>
      <c r="L513" s="329"/>
      <c r="M513" s="329"/>
      <c r="N513" s="329"/>
      <c r="O513" s="329">
        <f>SUM(O408:O511)</f>
        <v>0</v>
      </c>
      <c r="P513" s="329">
        <f t="shared" ref="P513:X513" si="159">SUM(P408:P511)</f>
        <v>0</v>
      </c>
      <c r="Q513" s="329">
        <f t="shared" si="159"/>
        <v>0</v>
      </c>
      <c r="R513" s="329">
        <f t="shared" si="159"/>
        <v>0</v>
      </c>
      <c r="S513" s="329">
        <f t="shared" si="159"/>
        <v>346.2005394906555</v>
      </c>
      <c r="T513" s="329">
        <f t="shared" si="159"/>
        <v>0</v>
      </c>
      <c r="U513" s="329">
        <f t="shared" si="159"/>
        <v>0</v>
      </c>
      <c r="V513" s="329">
        <f t="shared" si="159"/>
        <v>0</v>
      </c>
      <c r="W513" s="329">
        <f t="shared" si="159"/>
        <v>0</v>
      </c>
      <c r="X513" s="329">
        <f t="shared" si="159"/>
        <v>0</v>
      </c>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494885</v>
      </c>
      <c r="Z514" s="328">
        <f>HLOOKUP(Z406,'2. LRAMVA Threshold'!$B$42:$Q$53,6,FALSE)</f>
        <v>2573404</v>
      </c>
      <c r="AA514" s="328">
        <f>HLOOKUP(AA406,'2. LRAMVA Threshold'!$B$42:$Q$53,6,FALSE)</f>
        <v>576</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2.0199999999999999E-2</v>
      </c>
      <c r="Z516" s="341">
        <f>HLOOKUP(Z$20,'3.  Distribution Rates'!$C$122:$P$133,6,FALSE)</f>
        <v>1.5900000000000001E-2</v>
      </c>
      <c r="AA516" s="341">
        <f>HLOOKUP(AA$20,'3.  Distribution Rates'!$C$122:$P$133,6,FALSE)</f>
        <v>3.1105999999999998</v>
      </c>
      <c r="AB516" s="341">
        <f>HLOOKUP(AB$20,'3.  Distribution Rates'!$C$122:$P$133,6,FALSE)</f>
        <v>8.5276999999999994</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0">Z137*Z516</f>
        <v>0</v>
      </c>
      <c r="AA517" s="378">
        <f t="shared" si="160"/>
        <v>0</v>
      </c>
      <c r="AB517" s="378">
        <f t="shared" si="160"/>
        <v>0</v>
      </c>
      <c r="AC517" s="378">
        <f t="shared" si="160"/>
        <v>0</v>
      </c>
      <c r="AD517" s="378">
        <f t="shared" si="160"/>
        <v>0</v>
      </c>
      <c r="AE517" s="378">
        <f t="shared" si="160"/>
        <v>0</v>
      </c>
      <c r="AF517" s="378">
        <f t="shared" si="160"/>
        <v>0</v>
      </c>
      <c r="AG517" s="378">
        <f t="shared" si="160"/>
        <v>0</v>
      </c>
      <c r="AH517" s="378">
        <f t="shared" si="160"/>
        <v>0</v>
      </c>
      <c r="AI517" s="378">
        <f t="shared" si="160"/>
        <v>0</v>
      </c>
      <c r="AJ517" s="378">
        <f t="shared" si="160"/>
        <v>0</v>
      </c>
      <c r="AK517" s="378">
        <f t="shared" si="160"/>
        <v>0</v>
      </c>
      <c r="AL517" s="378">
        <f t="shared" si="160"/>
        <v>0</v>
      </c>
      <c r="AM517" s="629">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1">Z266*Z516</f>
        <v>0</v>
      </c>
      <c r="AA518" s="378">
        <f t="shared" si="161"/>
        <v>0</v>
      </c>
      <c r="AB518" s="378">
        <f t="shared" si="161"/>
        <v>0</v>
      </c>
      <c r="AC518" s="378">
        <f t="shared" si="161"/>
        <v>0</v>
      </c>
      <c r="AD518" s="378">
        <f t="shared" si="161"/>
        <v>0</v>
      </c>
      <c r="AE518" s="378">
        <f t="shared" si="161"/>
        <v>0</v>
      </c>
      <c r="AF518" s="378">
        <f t="shared" si="161"/>
        <v>0</v>
      </c>
      <c r="AG518" s="378">
        <f t="shared" si="161"/>
        <v>0</v>
      </c>
      <c r="AH518" s="378">
        <f t="shared" si="161"/>
        <v>0</v>
      </c>
      <c r="AI518" s="378">
        <f t="shared" si="161"/>
        <v>0</v>
      </c>
      <c r="AJ518" s="378">
        <f t="shared" si="161"/>
        <v>0</v>
      </c>
      <c r="AK518" s="378">
        <f t="shared" si="161"/>
        <v>0</v>
      </c>
      <c r="AL518" s="378">
        <f t="shared" si="161"/>
        <v>0</v>
      </c>
      <c r="AM518" s="629">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2">Z395*Z516</f>
        <v>0</v>
      </c>
      <c r="AA519" s="378">
        <f t="shared" si="162"/>
        <v>0</v>
      </c>
      <c r="AB519" s="378">
        <f t="shared" si="162"/>
        <v>0</v>
      </c>
      <c r="AC519" s="378">
        <f t="shared" si="162"/>
        <v>0</v>
      </c>
      <c r="AD519" s="378">
        <f t="shared" si="162"/>
        <v>0</v>
      </c>
      <c r="AE519" s="378">
        <f t="shared" si="162"/>
        <v>0</v>
      </c>
      <c r="AF519" s="378">
        <f t="shared" si="162"/>
        <v>0</v>
      </c>
      <c r="AG519" s="378">
        <f t="shared" si="162"/>
        <v>0</v>
      </c>
      <c r="AH519" s="378">
        <f t="shared" si="162"/>
        <v>0</v>
      </c>
      <c r="AI519" s="378">
        <f t="shared" si="162"/>
        <v>0</v>
      </c>
      <c r="AJ519" s="378">
        <f t="shared" si="162"/>
        <v>0</v>
      </c>
      <c r="AK519" s="378">
        <f t="shared" si="162"/>
        <v>0</v>
      </c>
      <c r="AL519" s="378">
        <f t="shared" si="162"/>
        <v>0</v>
      </c>
      <c r="AM519" s="629">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3">Z513*Z516</f>
        <v>0</v>
      </c>
      <c r="AA520" s="378">
        <f t="shared" si="163"/>
        <v>0</v>
      </c>
      <c r="AB520" s="378">
        <f t="shared" si="163"/>
        <v>0</v>
      </c>
      <c r="AC520" s="378">
        <f t="shared" si="163"/>
        <v>0</v>
      </c>
      <c r="AD520" s="378">
        <f t="shared" si="163"/>
        <v>0</v>
      </c>
      <c r="AE520" s="378">
        <f t="shared" si="163"/>
        <v>0</v>
      </c>
      <c r="AF520" s="378">
        <f t="shared" si="163"/>
        <v>0</v>
      </c>
      <c r="AG520" s="378">
        <f t="shared" si="163"/>
        <v>0</v>
      </c>
      <c r="AH520" s="378">
        <f t="shared" si="163"/>
        <v>0</v>
      </c>
      <c r="AI520" s="378">
        <f>AI513*AI516</f>
        <v>0</v>
      </c>
      <c r="AJ520" s="378">
        <f t="shared" si="163"/>
        <v>0</v>
      </c>
      <c r="AK520" s="378">
        <f t="shared" si="163"/>
        <v>0</v>
      </c>
      <c r="AL520" s="378">
        <f>AL513*AL516</f>
        <v>0</v>
      </c>
      <c r="AM520" s="629">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4">SUM(Z517:Z520)</f>
        <v>0</v>
      </c>
      <c r="AA521" s="346">
        <f t="shared" si="164"/>
        <v>0</v>
      </c>
      <c r="AB521" s="346">
        <f t="shared" si="164"/>
        <v>0</v>
      </c>
      <c r="AC521" s="346">
        <f t="shared" si="164"/>
        <v>0</v>
      </c>
      <c r="AD521" s="346">
        <f t="shared" si="164"/>
        <v>0</v>
      </c>
      <c r="AE521" s="346">
        <f t="shared" si="164"/>
        <v>0</v>
      </c>
      <c r="AF521" s="346">
        <f t="shared" si="164"/>
        <v>0</v>
      </c>
      <c r="AG521" s="346">
        <f t="shared" si="164"/>
        <v>0</v>
      </c>
      <c r="AH521" s="346">
        <f t="shared" si="164"/>
        <v>0</v>
      </c>
      <c r="AI521" s="346">
        <f t="shared" si="164"/>
        <v>0</v>
      </c>
      <c r="AJ521" s="346">
        <f t="shared" si="164"/>
        <v>0</v>
      </c>
      <c r="AK521" s="346">
        <f t="shared" si="164"/>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9996.6769999999997</v>
      </c>
      <c r="Z522" s="347">
        <f t="shared" ref="Z522:AJ522" si="165">Z514*Z516</f>
        <v>40917.123599999999</v>
      </c>
      <c r="AA522" s="347">
        <f>AA514*AA516</f>
        <v>1791.7055999999998</v>
      </c>
      <c r="AB522" s="347">
        <f t="shared" si="165"/>
        <v>0</v>
      </c>
      <c r="AC522" s="347">
        <f t="shared" si="165"/>
        <v>0</v>
      </c>
      <c r="AD522" s="347">
        <f>AD514*AD516</f>
        <v>0</v>
      </c>
      <c r="AE522" s="347">
        <f t="shared" si="165"/>
        <v>0</v>
      </c>
      <c r="AF522" s="347">
        <f t="shared" si="165"/>
        <v>0</v>
      </c>
      <c r="AG522" s="347">
        <f t="shared" si="165"/>
        <v>0</v>
      </c>
      <c r="AH522" s="347">
        <f t="shared" si="165"/>
        <v>0</v>
      </c>
      <c r="AI522" s="347">
        <f t="shared" si="165"/>
        <v>0</v>
      </c>
      <c r="AJ522" s="347">
        <f t="shared" si="165"/>
        <v>0</v>
      </c>
      <c r="AK522" s="347">
        <f>AK514*AK516</f>
        <v>0</v>
      </c>
      <c r="AL522" s="347">
        <f>AL514*AL516</f>
        <v>0</v>
      </c>
      <c r="AM522" s="407">
        <f>SUM(Y522:AL522)</f>
        <v>52705.506200000003</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-52705.506200000003</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216758.83747828493</v>
      </c>
      <c r="Z529" s="291">
        <f>SUMPRODUCT(H408:H511,Z408:Z511)</f>
        <v>363134.84806421271</v>
      </c>
      <c r="AA529" s="291">
        <f>IF(AA407="kW",SUMPRODUCT(N408:N511,S408:S511,AA408:AA511),SUMPRODUCT(H408:H511,AA408:AA511))</f>
        <v>2872.7390590079999</v>
      </c>
      <c r="AB529" s="291">
        <f>IF(AB407="kW",SUMPRODUCT(N408:N511,S408:S511,AB408:AB511),SUMPRODUCT(H408:H511,AB408:AB511))</f>
        <v>31.568561087999999</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586</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57"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760" zoomScale="50" zoomScaleNormal="50" workbookViewId="0">
      <pane xSplit="2" topLeftCell="C1" activePane="topRight" state="frozen"/>
      <selection pane="topRight" activeCell="AM1129" sqref="A1:AM1129"/>
    </sheetView>
  </sheetViews>
  <sheetFormatPr defaultColWidth="9.08984375" defaultRowHeight="14.5" outlineLevelRow="1" outlineLevelCol="1"/>
  <cols>
    <col min="1" max="1" width="4.54296875" style="522" customWidth="1"/>
    <col min="2" max="2" width="44.08984375" style="427" customWidth="1"/>
    <col min="3" max="3" width="13.453125" style="427" customWidth="1"/>
    <col min="4" max="4" width="17" style="427" customWidth="1"/>
    <col min="5" max="7" width="9.08984375" style="427" customWidth="1" outlineLevel="1"/>
    <col min="8" max="13" width="9.08984375" style="427" hidden="1" customWidth="1" outlineLevel="1"/>
    <col min="14" max="14" width="13.54296875" style="427" customWidth="1" outlineLevel="1"/>
    <col min="15" max="15" width="15.6328125" style="427" customWidth="1"/>
    <col min="16" max="18" width="9.08984375" style="427" customWidth="1" outlineLevel="1"/>
    <col min="19" max="24" width="9.08984375" style="427" hidden="1" customWidth="1" outlineLevel="1"/>
    <col min="25" max="25" width="16.54296875" style="427" customWidth="1"/>
    <col min="26" max="27" width="15" style="427" customWidth="1"/>
    <col min="28" max="28" width="17.6328125" style="427" customWidth="1"/>
    <col min="29" max="29" width="19.6328125" style="427" hidden="1" customWidth="1"/>
    <col min="30" max="30" width="18.6328125" style="427" hidden="1" customWidth="1"/>
    <col min="31" max="35" width="14.90625" style="427" hidden="1" customWidth="1"/>
    <col min="36" max="38" width="17.36328125" style="427" hidden="1" customWidth="1"/>
    <col min="39" max="39" width="14.54296875" style="427" customWidth="1"/>
    <col min="40" max="40" width="11.6328125" style="427" customWidth="1"/>
    <col min="41" max="16384" width="9.08984375" style="427"/>
  </cols>
  <sheetData>
    <row r="13" spans="2:39" ht="15" thickBot="1"/>
    <row r="14" spans="2:39" ht="26.25" customHeight="1" thickBot="1">
      <c r="B14" s="837"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37"/>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37"/>
      <c r="C16" s="815" t="s">
        <v>551</v>
      </c>
      <c r="D16" s="81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37" t="s">
        <v>505</v>
      </c>
      <c r="C18" s="836" t="s">
        <v>690</v>
      </c>
      <c r="D18" s="836"/>
      <c r="E18" s="836"/>
      <c r="F18" s="836"/>
      <c r="G18" s="836"/>
      <c r="H18" s="836"/>
      <c r="I18" s="836"/>
      <c r="J18" s="836"/>
      <c r="K18" s="836"/>
      <c r="L18" s="836"/>
      <c r="M18" s="836"/>
      <c r="N18" s="836"/>
      <c r="O18" s="836"/>
      <c r="P18" s="836"/>
      <c r="Q18" s="836"/>
      <c r="R18" s="836"/>
      <c r="S18" s="836"/>
      <c r="T18" s="836"/>
      <c r="U18" s="836"/>
      <c r="V18" s="836"/>
      <c r="W18" s="836"/>
      <c r="X18" s="836"/>
      <c r="Y18" s="606"/>
      <c r="Z18" s="606"/>
      <c r="AA18" s="606"/>
      <c r="AB18" s="606"/>
      <c r="AC18" s="606"/>
      <c r="AD18" s="606"/>
      <c r="AE18" s="270"/>
      <c r="AF18" s="265"/>
      <c r="AG18" s="265"/>
      <c r="AH18" s="265"/>
      <c r="AI18" s="265"/>
      <c r="AJ18" s="265"/>
      <c r="AK18" s="265"/>
      <c r="AL18" s="265"/>
      <c r="AM18" s="265"/>
    </row>
    <row r="19" spans="2:39" ht="45.75" customHeight="1">
      <c r="B19" s="837"/>
      <c r="C19" s="836" t="s">
        <v>569</v>
      </c>
      <c r="D19" s="836"/>
      <c r="E19" s="836"/>
      <c r="F19" s="836"/>
      <c r="G19" s="836"/>
      <c r="H19" s="836"/>
      <c r="I19" s="836"/>
      <c r="J19" s="836"/>
      <c r="K19" s="836"/>
      <c r="L19" s="836"/>
      <c r="M19" s="836"/>
      <c r="N19" s="836"/>
      <c r="O19" s="836"/>
      <c r="P19" s="836"/>
      <c r="Q19" s="836"/>
      <c r="R19" s="836"/>
      <c r="S19" s="836"/>
      <c r="T19" s="836"/>
      <c r="U19" s="836"/>
      <c r="V19" s="836"/>
      <c r="W19" s="836"/>
      <c r="X19" s="836"/>
      <c r="Y19" s="606"/>
      <c r="Z19" s="606"/>
      <c r="AA19" s="606"/>
      <c r="AB19" s="606"/>
      <c r="AC19" s="606"/>
      <c r="AD19" s="606"/>
      <c r="AE19" s="270"/>
      <c r="AF19" s="265"/>
      <c r="AG19" s="265"/>
      <c r="AH19" s="265"/>
      <c r="AI19" s="265"/>
      <c r="AJ19" s="265"/>
      <c r="AK19" s="265"/>
      <c r="AL19" s="265"/>
      <c r="AM19" s="265"/>
    </row>
    <row r="20" spans="2:39" ht="62.25" customHeight="1">
      <c r="B20" s="273"/>
      <c r="C20" s="836" t="s">
        <v>567</v>
      </c>
      <c r="D20" s="836"/>
      <c r="E20" s="836"/>
      <c r="F20" s="836"/>
      <c r="G20" s="836"/>
      <c r="H20" s="836"/>
      <c r="I20" s="836"/>
      <c r="J20" s="836"/>
      <c r="K20" s="836"/>
      <c r="L20" s="836"/>
      <c r="M20" s="836"/>
      <c r="N20" s="836"/>
      <c r="O20" s="836"/>
      <c r="P20" s="836"/>
      <c r="Q20" s="836"/>
      <c r="R20" s="836"/>
      <c r="S20" s="836"/>
      <c r="T20" s="836"/>
      <c r="U20" s="836"/>
      <c r="V20" s="836"/>
      <c r="W20" s="836"/>
      <c r="X20" s="836"/>
      <c r="Y20" s="606"/>
      <c r="Z20" s="606"/>
      <c r="AA20" s="606"/>
      <c r="AB20" s="606"/>
      <c r="AC20" s="606"/>
      <c r="AD20" s="606"/>
      <c r="AE20" s="428"/>
      <c r="AF20" s="265"/>
      <c r="AG20" s="265"/>
      <c r="AH20" s="265"/>
      <c r="AI20" s="265"/>
      <c r="AJ20" s="265"/>
      <c r="AK20" s="265"/>
      <c r="AL20" s="265"/>
      <c r="AM20" s="265"/>
    </row>
    <row r="21" spans="2:39" ht="37.5" customHeight="1">
      <c r="B21" s="273"/>
      <c r="C21" s="836" t="s">
        <v>633</v>
      </c>
      <c r="D21" s="836"/>
      <c r="E21" s="836"/>
      <c r="F21" s="836"/>
      <c r="G21" s="836"/>
      <c r="H21" s="836"/>
      <c r="I21" s="836"/>
      <c r="J21" s="836"/>
      <c r="K21" s="836"/>
      <c r="L21" s="836"/>
      <c r="M21" s="836"/>
      <c r="N21" s="836"/>
      <c r="O21" s="836"/>
      <c r="P21" s="836"/>
      <c r="Q21" s="836"/>
      <c r="R21" s="836"/>
      <c r="S21" s="836"/>
      <c r="T21" s="836"/>
      <c r="U21" s="836"/>
      <c r="V21" s="836"/>
      <c r="W21" s="836"/>
      <c r="X21" s="836"/>
      <c r="Y21" s="606"/>
      <c r="Z21" s="606"/>
      <c r="AA21" s="606"/>
      <c r="AB21" s="606"/>
      <c r="AC21" s="606"/>
      <c r="AD21" s="606"/>
      <c r="AE21" s="276"/>
      <c r="AF21" s="265"/>
      <c r="AG21" s="265"/>
      <c r="AH21" s="265"/>
      <c r="AI21" s="265"/>
      <c r="AJ21" s="265"/>
      <c r="AK21" s="265"/>
      <c r="AL21" s="265"/>
      <c r="AM21" s="265"/>
    </row>
    <row r="22" spans="2:39" ht="54.75" customHeight="1">
      <c r="B22" s="273"/>
      <c r="C22" s="836" t="s">
        <v>617</v>
      </c>
      <c r="D22" s="836"/>
      <c r="E22" s="836"/>
      <c r="F22" s="836"/>
      <c r="G22" s="836"/>
      <c r="H22" s="836"/>
      <c r="I22" s="836"/>
      <c r="J22" s="836"/>
      <c r="K22" s="836"/>
      <c r="L22" s="836"/>
      <c r="M22" s="836"/>
      <c r="N22" s="836"/>
      <c r="O22" s="836"/>
      <c r="P22" s="836"/>
      <c r="Q22" s="836"/>
      <c r="R22" s="836"/>
      <c r="S22" s="836"/>
      <c r="T22" s="836"/>
      <c r="U22" s="836"/>
      <c r="V22" s="836"/>
      <c r="W22" s="836"/>
      <c r="X22" s="836"/>
      <c r="Y22" s="606"/>
      <c r="Z22" s="606"/>
      <c r="AA22" s="606"/>
      <c r="AB22" s="606"/>
      <c r="AC22" s="606"/>
      <c r="AD22" s="606"/>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37"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37"/>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27" t="s">
        <v>211</v>
      </c>
      <c r="C34" s="829" t="s">
        <v>33</v>
      </c>
      <c r="D34" s="284" t="s">
        <v>422</v>
      </c>
      <c r="E34" s="831" t="s">
        <v>209</v>
      </c>
      <c r="F34" s="832"/>
      <c r="G34" s="832"/>
      <c r="H34" s="832"/>
      <c r="I34" s="832"/>
      <c r="J34" s="832"/>
      <c r="K34" s="832"/>
      <c r="L34" s="832"/>
      <c r="M34" s="833"/>
      <c r="N34" s="834" t="s">
        <v>213</v>
      </c>
      <c r="O34" s="284" t="s">
        <v>423</v>
      </c>
      <c r="P34" s="831" t="s">
        <v>212</v>
      </c>
      <c r="Q34" s="832"/>
      <c r="R34" s="832"/>
      <c r="S34" s="832"/>
      <c r="T34" s="832"/>
      <c r="U34" s="832"/>
      <c r="V34" s="832"/>
      <c r="W34" s="832"/>
      <c r="X34" s="833"/>
      <c r="Y34" s="824" t="s">
        <v>243</v>
      </c>
      <c r="Z34" s="825"/>
      <c r="AA34" s="825"/>
      <c r="AB34" s="825"/>
      <c r="AC34" s="825"/>
      <c r="AD34" s="825"/>
      <c r="AE34" s="825"/>
      <c r="AF34" s="825"/>
      <c r="AG34" s="825"/>
      <c r="AH34" s="825"/>
      <c r="AI34" s="825"/>
      <c r="AJ34" s="825"/>
      <c r="AK34" s="825"/>
      <c r="AL34" s="825"/>
      <c r="AM34" s="826"/>
    </row>
    <row r="35" spans="1:39" ht="65.25" customHeight="1">
      <c r="B35" s="828"/>
      <c r="C35" s="830"/>
      <c r="D35" s="285">
        <v>2015</v>
      </c>
      <c r="E35" s="285">
        <v>2016</v>
      </c>
      <c r="F35" s="285">
        <v>2017</v>
      </c>
      <c r="G35" s="285">
        <v>2018</v>
      </c>
      <c r="H35" s="285">
        <v>2019</v>
      </c>
      <c r="I35" s="285">
        <v>2020</v>
      </c>
      <c r="J35" s="285">
        <v>2021</v>
      </c>
      <c r="K35" s="285">
        <v>2022</v>
      </c>
      <c r="L35" s="285">
        <v>2023</v>
      </c>
      <c r="M35" s="429">
        <v>2024</v>
      </c>
      <c r="N35" s="83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v>
      </c>
      <c r="AB35" s="285" t="str">
        <f>'1.  LRAMVA Summary'!G52</f>
        <v>Street Lights</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2">
        <v>1</v>
      </c>
      <c r="B38" s="520" t="s">
        <v>95</v>
      </c>
      <c r="C38" s="291" t="s">
        <v>25</v>
      </c>
      <c r="D38" s="295"/>
      <c r="E38" s="295"/>
      <c r="F38" s="295"/>
      <c r="G38" s="295">
        <v>269265</v>
      </c>
      <c r="H38" s="295"/>
      <c r="I38" s="295"/>
      <c r="J38" s="295"/>
      <c r="K38" s="295"/>
      <c r="L38" s="295"/>
      <c r="M38" s="295"/>
      <c r="N38" s="291"/>
      <c r="O38" s="295"/>
      <c r="P38" s="295"/>
      <c r="Q38" s="295"/>
      <c r="R38" s="295">
        <v>18</v>
      </c>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5" outlineLevel="1">
      <c r="B39" s="294" t="s">
        <v>267</v>
      </c>
      <c r="C39" s="291" t="s">
        <v>163</v>
      </c>
      <c r="D39" s="295"/>
      <c r="E39" s="295"/>
      <c r="F39" s="295"/>
      <c r="G39" s="295">
        <v>71372</v>
      </c>
      <c r="H39" s="295"/>
      <c r="I39" s="295"/>
      <c r="J39" s="295"/>
      <c r="K39" s="295"/>
      <c r="L39" s="295"/>
      <c r="M39" s="295"/>
      <c r="N39" s="468"/>
      <c r="O39" s="295"/>
      <c r="P39" s="295"/>
      <c r="Q39" s="295"/>
      <c r="R39" s="295">
        <v>5</v>
      </c>
      <c r="S39" s="295"/>
      <c r="T39" s="295"/>
      <c r="U39" s="295"/>
      <c r="V39" s="295"/>
      <c r="W39" s="295"/>
      <c r="X39" s="295"/>
      <c r="Y39" s="411">
        <v>1</v>
      </c>
      <c r="Z39" s="411">
        <v>0</v>
      </c>
      <c r="AA39" s="411">
        <v>0</v>
      </c>
      <c r="AB39" s="411">
        <v>0</v>
      </c>
      <c r="AC39" s="411">
        <f t="shared" ref="AC39:AL39" si="0">AC38</f>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2">
        <v>2</v>
      </c>
      <c r="B41" s="520" t="s">
        <v>96</v>
      </c>
      <c r="C41" s="291" t="s">
        <v>25</v>
      </c>
      <c r="D41" s="295"/>
      <c r="E41" s="295"/>
      <c r="F41" s="295"/>
      <c r="G41" s="295">
        <v>108358</v>
      </c>
      <c r="H41" s="295"/>
      <c r="I41" s="295"/>
      <c r="J41" s="295"/>
      <c r="K41" s="295"/>
      <c r="L41" s="295"/>
      <c r="M41" s="295"/>
      <c r="N41" s="291"/>
      <c r="O41" s="295"/>
      <c r="P41" s="295"/>
      <c r="Q41" s="295"/>
      <c r="R41" s="295">
        <v>7</v>
      </c>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5" outlineLevel="1">
      <c r="B42" s="294" t="s">
        <v>267</v>
      </c>
      <c r="C42" s="291" t="s">
        <v>163</v>
      </c>
      <c r="D42" s="295"/>
      <c r="E42" s="295"/>
      <c r="F42" s="295"/>
      <c r="G42" s="295">
        <v>1128</v>
      </c>
      <c r="H42" s="295"/>
      <c r="I42" s="295"/>
      <c r="J42" s="295"/>
      <c r="K42" s="295"/>
      <c r="L42" s="295"/>
      <c r="M42" s="295"/>
      <c r="N42" s="468"/>
      <c r="O42" s="295"/>
      <c r="P42" s="295"/>
      <c r="Q42" s="295"/>
      <c r="R42" s="295">
        <v>0</v>
      </c>
      <c r="S42" s="295"/>
      <c r="T42" s="295"/>
      <c r="U42" s="295"/>
      <c r="V42" s="295"/>
      <c r="W42" s="295"/>
      <c r="X42" s="295"/>
      <c r="Y42" s="411">
        <v>1</v>
      </c>
      <c r="Z42" s="411">
        <v>0</v>
      </c>
      <c r="AA42" s="411">
        <v>0</v>
      </c>
      <c r="AB42" s="411">
        <v>0</v>
      </c>
      <c r="AC42" s="411">
        <f t="shared" ref="AC42" si="1">AC41</f>
        <v>0</v>
      </c>
      <c r="AD42" s="411">
        <f t="shared" ref="AD42" si="2">AD41</f>
        <v>0</v>
      </c>
      <c r="AE42" s="411">
        <f t="shared" ref="AE42" si="3">AE41</f>
        <v>0</v>
      </c>
      <c r="AF42" s="411">
        <f t="shared" ref="AF42" si="4">AF41</f>
        <v>0</v>
      </c>
      <c r="AG42" s="411">
        <f t="shared" ref="AG42" si="5">AG41</f>
        <v>0</v>
      </c>
      <c r="AH42" s="411">
        <f t="shared" ref="AH42" si="6">AH41</f>
        <v>0</v>
      </c>
      <c r="AI42" s="411">
        <f t="shared" ref="AI42" si="7">AI41</f>
        <v>0</v>
      </c>
      <c r="AJ42" s="411">
        <f t="shared" ref="AJ42" si="8">AJ41</f>
        <v>0</v>
      </c>
      <c r="AK42" s="411">
        <f t="shared" ref="AK42" si="9">AK41</f>
        <v>0</v>
      </c>
      <c r="AL42" s="411">
        <f t="shared" ref="AL42" si="10">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2">
        <v>3</v>
      </c>
      <c r="B44" s="520" t="s">
        <v>97</v>
      </c>
      <c r="C44" s="291" t="s">
        <v>25</v>
      </c>
      <c r="D44" s="295"/>
      <c r="E44" s="295"/>
      <c r="F44" s="295"/>
      <c r="G44" s="295">
        <v>3460</v>
      </c>
      <c r="H44" s="295"/>
      <c r="I44" s="295"/>
      <c r="J44" s="295"/>
      <c r="K44" s="295"/>
      <c r="L44" s="295"/>
      <c r="M44" s="295"/>
      <c r="N44" s="291"/>
      <c r="O44" s="295"/>
      <c r="P44" s="295"/>
      <c r="Q44" s="295"/>
      <c r="R44" s="295">
        <v>0</v>
      </c>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1</v>
      </c>
      <c r="Z45" s="411">
        <v>0</v>
      </c>
      <c r="AA45" s="411">
        <v>0</v>
      </c>
      <c r="AB45" s="411">
        <v>0</v>
      </c>
      <c r="AC45" s="411">
        <f t="shared" ref="AC45" si="11">AC44</f>
        <v>0</v>
      </c>
      <c r="AD45" s="411">
        <f t="shared" ref="AD45" si="12">AD44</f>
        <v>0</v>
      </c>
      <c r="AE45" s="411">
        <f t="shared" ref="AE45" si="13">AE44</f>
        <v>0</v>
      </c>
      <c r="AF45" s="411">
        <f t="shared" ref="AF45" si="14">AF44</f>
        <v>0</v>
      </c>
      <c r="AG45" s="411">
        <f t="shared" ref="AG45" si="15">AG44</f>
        <v>0</v>
      </c>
      <c r="AH45" s="411">
        <f t="shared" ref="AH45" si="16">AH44</f>
        <v>0</v>
      </c>
      <c r="AI45" s="411">
        <f t="shared" ref="AI45" si="17">AI44</f>
        <v>0</v>
      </c>
      <c r="AJ45" s="411">
        <f t="shared" ref="AJ45" si="18">AJ44</f>
        <v>0</v>
      </c>
      <c r="AK45" s="411">
        <f t="shared" ref="AK45" si="19">AK44</f>
        <v>0</v>
      </c>
      <c r="AL45" s="411">
        <f t="shared" ref="AL45" si="20">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2">
        <v>4</v>
      </c>
      <c r="B47" s="520" t="s">
        <v>676</v>
      </c>
      <c r="C47" s="291" t="s">
        <v>25</v>
      </c>
      <c r="D47" s="295"/>
      <c r="E47" s="295"/>
      <c r="F47" s="295"/>
      <c r="G47" s="295">
        <v>50362</v>
      </c>
      <c r="H47" s="295"/>
      <c r="I47" s="295"/>
      <c r="J47" s="295"/>
      <c r="K47" s="295"/>
      <c r="L47" s="295"/>
      <c r="M47" s="295"/>
      <c r="N47" s="291"/>
      <c r="O47" s="295"/>
      <c r="P47" s="295"/>
      <c r="Q47" s="295"/>
      <c r="R47" s="295">
        <v>26</v>
      </c>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5" outlineLevel="1">
      <c r="B48" s="294" t="s">
        <v>267</v>
      </c>
      <c r="C48" s="291" t="s">
        <v>163</v>
      </c>
      <c r="D48" s="295"/>
      <c r="E48" s="295"/>
      <c r="F48" s="295"/>
      <c r="G48" s="295">
        <v>1934</v>
      </c>
      <c r="H48" s="295"/>
      <c r="I48" s="295"/>
      <c r="J48" s="295"/>
      <c r="K48" s="295"/>
      <c r="L48" s="295"/>
      <c r="M48" s="295"/>
      <c r="N48" s="468"/>
      <c r="O48" s="295"/>
      <c r="P48" s="295"/>
      <c r="Q48" s="295"/>
      <c r="R48" s="295">
        <v>1</v>
      </c>
      <c r="S48" s="295"/>
      <c r="T48" s="295"/>
      <c r="U48" s="295"/>
      <c r="V48" s="295"/>
      <c r="W48" s="295"/>
      <c r="X48" s="295"/>
      <c r="Y48" s="411">
        <v>1</v>
      </c>
      <c r="Z48" s="411">
        <v>0</v>
      </c>
      <c r="AA48" s="411">
        <v>0</v>
      </c>
      <c r="AB48" s="411">
        <v>0</v>
      </c>
      <c r="AC48" s="411">
        <f t="shared" ref="AC48" si="21">AC47</f>
        <v>0</v>
      </c>
      <c r="AD48" s="411">
        <f t="shared" ref="AD48" si="22">AD47</f>
        <v>0</v>
      </c>
      <c r="AE48" s="411">
        <f t="shared" ref="AE48" si="23">AE47</f>
        <v>0</v>
      </c>
      <c r="AF48" s="411">
        <f t="shared" ref="AF48" si="24">AF47</f>
        <v>0</v>
      </c>
      <c r="AG48" s="411">
        <f t="shared" ref="AG48" si="25">AG47</f>
        <v>0</v>
      </c>
      <c r="AH48" s="411">
        <f t="shared" ref="AH48" si="26">AH47</f>
        <v>0</v>
      </c>
      <c r="AI48" s="411">
        <f t="shared" ref="AI48" si="27">AI47</f>
        <v>0</v>
      </c>
      <c r="AJ48" s="411">
        <f t="shared" ref="AJ48" si="28">AJ47</f>
        <v>0</v>
      </c>
      <c r="AK48" s="411">
        <f t="shared" ref="AK48" si="29">AK47</f>
        <v>0</v>
      </c>
      <c r="AL48" s="411">
        <f t="shared" ref="AL48" si="30">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f t="shared" ref="AC51" si="31">AC50</f>
        <v>0</v>
      </c>
      <c r="AD51" s="411">
        <f t="shared" ref="AD51" si="32">AD50</f>
        <v>0</v>
      </c>
      <c r="AE51" s="411">
        <f t="shared" ref="AE51" si="33">AE50</f>
        <v>0</v>
      </c>
      <c r="AF51" s="411">
        <f t="shared" ref="AF51" si="34">AF50</f>
        <v>0</v>
      </c>
      <c r="AG51" s="411">
        <f t="shared" ref="AG51" si="35">AG50</f>
        <v>0</v>
      </c>
      <c r="AH51" s="411">
        <f t="shared" ref="AH51" si="36">AH50</f>
        <v>0</v>
      </c>
      <c r="AI51" s="411">
        <f t="shared" ref="AI51" si="37">AI50</f>
        <v>0</v>
      </c>
      <c r="AJ51" s="411">
        <f t="shared" ref="AJ51" si="38">AJ50</f>
        <v>0</v>
      </c>
      <c r="AK51" s="411">
        <f t="shared" ref="AK51" si="39">AK50</f>
        <v>0</v>
      </c>
      <c r="AL51" s="411">
        <f t="shared" ref="AL51" si="40">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2">
        <v>6</v>
      </c>
      <c r="B54" s="520" t="s">
        <v>99</v>
      </c>
      <c r="C54" s="291" t="s">
        <v>25</v>
      </c>
      <c r="D54" s="295"/>
      <c r="E54" s="295"/>
      <c r="F54" s="295"/>
      <c r="G54" s="295">
        <v>146902</v>
      </c>
      <c r="H54" s="295"/>
      <c r="I54" s="295"/>
      <c r="J54" s="295"/>
      <c r="K54" s="295"/>
      <c r="L54" s="295"/>
      <c r="M54" s="295"/>
      <c r="N54" s="295">
        <v>12</v>
      </c>
      <c r="O54" s="295"/>
      <c r="P54" s="295"/>
      <c r="Q54" s="295"/>
      <c r="R54" s="295">
        <v>31</v>
      </c>
      <c r="S54" s="295"/>
      <c r="T54" s="295"/>
      <c r="U54" s="295"/>
      <c r="V54" s="295"/>
      <c r="W54" s="295"/>
      <c r="X54" s="295"/>
      <c r="Y54" s="415"/>
      <c r="Z54" s="410"/>
      <c r="AA54" s="410">
        <v>1</v>
      </c>
      <c r="AB54" s="410"/>
      <c r="AC54" s="410"/>
      <c r="AD54" s="410"/>
      <c r="AE54" s="410"/>
      <c r="AF54" s="415"/>
      <c r="AG54" s="415"/>
      <c r="AH54" s="415"/>
      <c r="AI54" s="415"/>
      <c r="AJ54" s="415"/>
      <c r="AK54" s="415"/>
      <c r="AL54" s="415"/>
      <c r="AM54" s="296">
        <f>SUM(Y54:AL54)</f>
        <v>1</v>
      </c>
    </row>
    <row r="55" spans="1:39" ht="15.5" outlineLevel="1">
      <c r="B55" s="294" t="s">
        <v>267</v>
      </c>
      <c r="C55" s="291" t="s">
        <v>163</v>
      </c>
      <c r="D55" s="295"/>
      <c r="E55" s="295"/>
      <c r="F55" s="295"/>
      <c r="G55" s="295">
        <v>9885</v>
      </c>
      <c r="H55" s="295"/>
      <c r="I55" s="295"/>
      <c r="J55" s="295"/>
      <c r="K55" s="295"/>
      <c r="L55" s="295"/>
      <c r="M55" s="295"/>
      <c r="N55" s="295">
        <v>12</v>
      </c>
      <c r="O55" s="295"/>
      <c r="P55" s="295"/>
      <c r="Q55" s="295"/>
      <c r="R55" s="295">
        <v>2</v>
      </c>
      <c r="S55" s="295"/>
      <c r="T55" s="295"/>
      <c r="U55" s="295"/>
      <c r="V55" s="295"/>
      <c r="W55" s="295"/>
      <c r="X55" s="295"/>
      <c r="Y55" s="411">
        <v>0</v>
      </c>
      <c r="Z55" s="411">
        <v>0</v>
      </c>
      <c r="AA55" s="411">
        <v>1</v>
      </c>
      <c r="AB55" s="411">
        <v>0</v>
      </c>
      <c r="AC55" s="411">
        <f t="shared" ref="AC55" si="41">AC54</f>
        <v>0</v>
      </c>
      <c r="AD55" s="411">
        <f t="shared" ref="AD55" si="42">AD54</f>
        <v>0</v>
      </c>
      <c r="AE55" s="411">
        <f t="shared" ref="AE55" si="43">AE54</f>
        <v>0</v>
      </c>
      <c r="AF55" s="411">
        <f t="shared" ref="AF55" si="44">AF54</f>
        <v>0</v>
      </c>
      <c r="AG55" s="411">
        <f t="shared" ref="AG55" si="45">AG54</f>
        <v>0</v>
      </c>
      <c r="AH55" s="411">
        <f t="shared" ref="AH55" si="46">AH54</f>
        <v>0</v>
      </c>
      <c r="AI55" s="411">
        <f t="shared" ref="AI55" si="47">AI54</f>
        <v>0</v>
      </c>
      <c r="AJ55" s="411">
        <f t="shared" ref="AJ55" si="48">AJ54</f>
        <v>0</v>
      </c>
      <c r="AK55" s="411">
        <f t="shared" ref="AK55" si="49">AK54</f>
        <v>0</v>
      </c>
      <c r="AL55" s="411">
        <f t="shared" ref="AL55" si="50">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v>2365851</v>
      </c>
      <c r="H57" s="295"/>
      <c r="I57" s="295"/>
      <c r="J57" s="295"/>
      <c r="K57" s="295"/>
      <c r="L57" s="295"/>
      <c r="M57" s="295"/>
      <c r="N57" s="295">
        <v>12</v>
      </c>
      <c r="O57" s="295"/>
      <c r="P57" s="295"/>
      <c r="Q57" s="295"/>
      <c r="R57" s="295">
        <v>304</v>
      </c>
      <c r="S57" s="295"/>
      <c r="T57" s="295"/>
      <c r="U57" s="295"/>
      <c r="V57" s="295"/>
      <c r="W57" s="295"/>
      <c r="X57" s="295"/>
      <c r="Y57" s="533"/>
      <c r="Z57" s="533">
        <v>0.1209971500343381</v>
      </c>
      <c r="AA57" s="533">
        <v>0.87900284996566191</v>
      </c>
      <c r="AB57" s="410"/>
      <c r="AC57" s="533"/>
      <c r="AD57" s="410"/>
      <c r="AE57" s="410"/>
      <c r="AF57" s="415"/>
      <c r="AG57" s="415"/>
      <c r="AH57" s="415"/>
      <c r="AI57" s="415"/>
      <c r="AJ57" s="415"/>
      <c r="AK57" s="415"/>
      <c r="AL57" s="415"/>
      <c r="AM57" s="296">
        <f>SUM(Y57:AL57)</f>
        <v>1</v>
      </c>
    </row>
    <row r="58" spans="1:39" ht="15.5" outlineLevel="1">
      <c r="B58" s="294" t="s">
        <v>267</v>
      </c>
      <c r="C58" s="291" t="s">
        <v>163</v>
      </c>
      <c r="D58" s="295"/>
      <c r="E58" s="295"/>
      <c r="F58" s="295"/>
      <c r="G58" s="295">
        <v>321822</v>
      </c>
      <c r="H58" s="295"/>
      <c r="I58" s="295"/>
      <c r="J58" s="295"/>
      <c r="K58" s="295"/>
      <c r="L58" s="295"/>
      <c r="M58" s="295"/>
      <c r="N58" s="295">
        <v>12</v>
      </c>
      <c r="O58" s="295"/>
      <c r="P58" s="295"/>
      <c r="Q58" s="295"/>
      <c r="R58" s="295">
        <v>39</v>
      </c>
      <c r="S58" s="295"/>
      <c r="T58" s="295"/>
      <c r="U58" s="295"/>
      <c r="V58" s="295"/>
      <c r="W58" s="295"/>
      <c r="X58" s="295"/>
      <c r="Y58" s="411">
        <v>0</v>
      </c>
      <c r="Z58" s="411">
        <v>0.1209971500343381</v>
      </c>
      <c r="AA58" s="411">
        <v>0.87900284996566191</v>
      </c>
      <c r="AB58" s="411">
        <v>0</v>
      </c>
      <c r="AC58" s="411">
        <f t="shared" ref="AC58" si="51">AC57</f>
        <v>0</v>
      </c>
      <c r="AD58" s="411">
        <f t="shared" ref="AD58" si="52">AD57</f>
        <v>0</v>
      </c>
      <c r="AE58" s="411">
        <f t="shared" ref="AE58" si="53">AE57</f>
        <v>0</v>
      </c>
      <c r="AF58" s="411">
        <f t="shared" ref="AF58" si="54">AF57</f>
        <v>0</v>
      </c>
      <c r="AG58" s="411">
        <f t="shared" ref="AG58" si="55">AG57</f>
        <v>0</v>
      </c>
      <c r="AH58" s="411">
        <f t="shared" ref="AH58" si="56">AH57</f>
        <v>0</v>
      </c>
      <c r="AI58" s="411">
        <f t="shared" ref="AI58" si="57">AI57</f>
        <v>0</v>
      </c>
      <c r="AJ58" s="411">
        <f t="shared" ref="AJ58" si="58">AJ57</f>
        <v>0</v>
      </c>
      <c r="AK58" s="411">
        <f t="shared" ref="AK58" si="59">AK57</f>
        <v>0</v>
      </c>
      <c r="AL58" s="411">
        <f t="shared" ref="AL58" si="60">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2">
        <v>8</v>
      </c>
      <c r="B60" s="520" t="s">
        <v>101</v>
      </c>
      <c r="C60" s="291" t="s">
        <v>25</v>
      </c>
      <c r="D60" s="295"/>
      <c r="E60" s="295"/>
      <c r="F60" s="295"/>
      <c r="G60" s="295">
        <v>47312</v>
      </c>
      <c r="H60" s="295"/>
      <c r="I60" s="295"/>
      <c r="J60" s="295"/>
      <c r="K60" s="295"/>
      <c r="L60" s="295"/>
      <c r="M60" s="295"/>
      <c r="N60" s="295">
        <v>12</v>
      </c>
      <c r="O60" s="295"/>
      <c r="P60" s="295"/>
      <c r="Q60" s="295"/>
      <c r="R60" s="295">
        <v>11</v>
      </c>
      <c r="S60" s="295"/>
      <c r="T60" s="295"/>
      <c r="U60" s="295"/>
      <c r="V60" s="295"/>
      <c r="W60" s="295"/>
      <c r="X60" s="295"/>
      <c r="Y60" s="415"/>
      <c r="Z60" s="533">
        <v>1</v>
      </c>
      <c r="AA60" s="410"/>
      <c r="AB60" s="410"/>
      <c r="AC60" s="410"/>
      <c r="AD60" s="410"/>
      <c r="AE60" s="410"/>
      <c r="AF60" s="415"/>
      <c r="AG60" s="415"/>
      <c r="AH60" s="415"/>
      <c r="AI60" s="415"/>
      <c r="AJ60" s="415"/>
      <c r="AK60" s="415"/>
      <c r="AL60" s="415"/>
      <c r="AM60" s="296">
        <f>SUM(Y60:AL60)</f>
        <v>1</v>
      </c>
    </row>
    <row r="61" spans="1:39" ht="15.5" outlineLevel="1">
      <c r="B61" s="294" t="s">
        <v>267</v>
      </c>
      <c r="C61" s="291" t="s">
        <v>163</v>
      </c>
      <c r="D61" s="295"/>
      <c r="E61" s="295"/>
      <c r="F61" s="295"/>
      <c r="G61" s="295">
        <v>5757</v>
      </c>
      <c r="H61" s="295"/>
      <c r="I61" s="295"/>
      <c r="J61" s="295"/>
      <c r="K61" s="295"/>
      <c r="L61" s="295"/>
      <c r="M61" s="295"/>
      <c r="N61" s="295">
        <v>12</v>
      </c>
      <c r="O61" s="295"/>
      <c r="P61" s="295"/>
      <c r="Q61" s="295"/>
      <c r="R61" s="295">
        <v>1</v>
      </c>
      <c r="S61" s="295"/>
      <c r="T61" s="295"/>
      <c r="U61" s="295"/>
      <c r="V61" s="295"/>
      <c r="W61" s="295"/>
      <c r="X61" s="295"/>
      <c r="Y61" s="411">
        <v>0</v>
      </c>
      <c r="Z61" s="411">
        <v>1</v>
      </c>
      <c r="AA61" s="411">
        <v>0</v>
      </c>
      <c r="AB61" s="411">
        <v>0</v>
      </c>
      <c r="AC61" s="411">
        <f t="shared" ref="AC61" si="61">AC60</f>
        <v>0</v>
      </c>
      <c r="AD61" s="411">
        <f t="shared" ref="AD61" si="62">AD60</f>
        <v>0</v>
      </c>
      <c r="AE61" s="411">
        <f t="shared" ref="AE61" si="63">AE60</f>
        <v>0</v>
      </c>
      <c r="AF61" s="411">
        <f t="shared" ref="AF61" si="64">AF60</f>
        <v>0</v>
      </c>
      <c r="AG61" s="411">
        <f t="shared" ref="AG61" si="65">AG60</f>
        <v>0</v>
      </c>
      <c r="AH61" s="411">
        <f t="shared" ref="AH61" si="66">AH60</f>
        <v>0</v>
      </c>
      <c r="AI61" s="411">
        <f t="shared" ref="AI61" si="67">AI60</f>
        <v>0</v>
      </c>
      <c r="AJ61" s="411">
        <f t="shared" ref="AJ61" si="68">AJ60</f>
        <v>0</v>
      </c>
      <c r="AK61" s="411">
        <f t="shared" ref="AK61" si="69">AK60</f>
        <v>0</v>
      </c>
      <c r="AL61" s="411">
        <f t="shared" ref="AL61" si="7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0</v>
      </c>
      <c r="AC64" s="411">
        <f t="shared" ref="AC64" si="71">AC63</f>
        <v>0</v>
      </c>
      <c r="AD64" s="411">
        <f t="shared" ref="AD64" si="72">AD63</f>
        <v>0</v>
      </c>
      <c r="AE64" s="411">
        <f t="shared" ref="AE64" si="73">AE63</f>
        <v>0</v>
      </c>
      <c r="AF64" s="411">
        <f t="shared" ref="AF64" si="74">AF63</f>
        <v>0</v>
      </c>
      <c r="AG64" s="411">
        <f t="shared" ref="AG64" si="75">AG63</f>
        <v>0</v>
      </c>
      <c r="AH64" s="411">
        <f t="shared" ref="AH64" si="76">AH63</f>
        <v>0</v>
      </c>
      <c r="AI64" s="411">
        <f t="shared" ref="AI64" si="77">AI63</f>
        <v>0</v>
      </c>
      <c r="AJ64" s="411">
        <f t="shared" ref="AJ64" si="78">AJ63</f>
        <v>0</v>
      </c>
      <c r="AK64" s="411">
        <f t="shared" ref="AK64" si="79">AK63</f>
        <v>0</v>
      </c>
      <c r="AL64" s="411">
        <f t="shared" ref="AL64" si="80">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v>3</v>
      </c>
      <c r="O67" s="295"/>
      <c r="P67" s="295"/>
      <c r="Q67" s="295"/>
      <c r="R67" s="295"/>
      <c r="S67" s="295"/>
      <c r="T67" s="295"/>
      <c r="U67" s="295"/>
      <c r="V67" s="295"/>
      <c r="W67" s="295"/>
      <c r="X67" s="295"/>
      <c r="Y67" s="411">
        <v>0</v>
      </c>
      <c r="Z67" s="411">
        <v>0</v>
      </c>
      <c r="AA67" s="411">
        <v>0</v>
      </c>
      <c r="AB67" s="411">
        <v>0</v>
      </c>
      <c r="AC67" s="411">
        <f t="shared" ref="AC67" si="81">AC66</f>
        <v>0</v>
      </c>
      <c r="AD67" s="411">
        <f t="shared" ref="AD67" si="82">AD66</f>
        <v>0</v>
      </c>
      <c r="AE67" s="411">
        <f t="shared" ref="AE67" si="83">AE66</f>
        <v>0</v>
      </c>
      <c r="AF67" s="411">
        <f t="shared" ref="AF67" si="84">AF66</f>
        <v>0</v>
      </c>
      <c r="AG67" s="411">
        <f t="shared" ref="AG67" si="85">AG66</f>
        <v>0</v>
      </c>
      <c r="AH67" s="411">
        <f t="shared" ref="AH67" si="86">AH66</f>
        <v>0</v>
      </c>
      <c r="AI67" s="411">
        <f t="shared" ref="AI67" si="87">AI66</f>
        <v>0</v>
      </c>
      <c r="AJ67" s="411">
        <f t="shared" ref="AJ67" si="88">AJ66</f>
        <v>0</v>
      </c>
      <c r="AK67" s="411">
        <f t="shared" ref="AK67" si="89">AK66</f>
        <v>0</v>
      </c>
      <c r="AL67" s="411">
        <f t="shared" ref="AL67" si="90">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0</v>
      </c>
      <c r="AC71" s="411">
        <f t="shared" ref="AC71" si="91">AC70</f>
        <v>0</v>
      </c>
      <c r="AD71" s="411">
        <f t="shared" ref="AD71" si="92">AD70</f>
        <v>0</v>
      </c>
      <c r="AE71" s="411">
        <f t="shared" ref="AE71" si="93">AE70</f>
        <v>0</v>
      </c>
      <c r="AF71" s="411">
        <f t="shared" ref="AF71" si="94">AF70</f>
        <v>0</v>
      </c>
      <c r="AG71" s="411">
        <f t="shared" ref="AG71" si="95">AG70</f>
        <v>0</v>
      </c>
      <c r="AH71" s="411">
        <f t="shared" ref="AH71" si="96">AH70</f>
        <v>0</v>
      </c>
      <c r="AI71" s="411">
        <f t="shared" ref="AI71" si="97">AI70</f>
        <v>0</v>
      </c>
      <c r="AJ71" s="411">
        <f t="shared" ref="AJ71" si="98">AJ70</f>
        <v>0</v>
      </c>
      <c r="AK71" s="411">
        <f t="shared" ref="AK71" si="99">AK70</f>
        <v>0</v>
      </c>
      <c r="AL71" s="411">
        <f t="shared" ref="AL71" si="100">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20"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f t="shared" ref="AC74" si="101">AC73</f>
        <v>0</v>
      </c>
      <c r="AD74" s="411">
        <f t="shared" ref="AD74" si="102">AD73</f>
        <v>0</v>
      </c>
      <c r="AE74" s="411">
        <f t="shared" ref="AE74" si="103">AE73</f>
        <v>0</v>
      </c>
      <c r="AF74" s="411">
        <f t="shared" ref="AF74" si="104">AF73</f>
        <v>0</v>
      </c>
      <c r="AG74" s="411">
        <f t="shared" ref="AG74" si="105">AG73</f>
        <v>0</v>
      </c>
      <c r="AH74" s="411">
        <f t="shared" ref="AH74" si="106">AH73</f>
        <v>0</v>
      </c>
      <c r="AI74" s="411">
        <f t="shared" ref="AI74" si="107">AI73</f>
        <v>0</v>
      </c>
      <c r="AJ74" s="411">
        <f t="shared" ref="AJ74" si="108">AJ73</f>
        <v>0</v>
      </c>
      <c r="AK74" s="411">
        <f t="shared" ref="AK74" si="109">AK73</f>
        <v>0</v>
      </c>
      <c r="AL74" s="411">
        <f t="shared" ref="AL74" si="110">AL73</f>
        <v>0</v>
      </c>
      <c r="AM74" s="297"/>
    </row>
    <row r="75" spans="1:39" ht="15.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2">
        <v>13</v>
      </c>
      <c r="B76" s="520" t="s">
        <v>106</v>
      </c>
      <c r="C76" s="291" t="s">
        <v>25</v>
      </c>
      <c r="D76" s="295"/>
      <c r="E76" s="295"/>
      <c r="F76" s="295"/>
      <c r="G76" s="295">
        <v>9610</v>
      </c>
      <c r="H76" s="295"/>
      <c r="I76" s="295"/>
      <c r="J76" s="295"/>
      <c r="K76" s="295"/>
      <c r="L76" s="295"/>
      <c r="M76" s="295"/>
      <c r="N76" s="295">
        <v>12</v>
      </c>
      <c r="O76" s="295"/>
      <c r="P76" s="295"/>
      <c r="Q76" s="295"/>
      <c r="R76" s="295">
        <v>3</v>
      </c>
      <c r="S76" s="295"/>
      <c r="T76" s="295"/>
      <c r="U76" s="295"/>
      <c r="V76" s="295"/>
      <c r="W76" s="295"/>
      <c r="X76" s="295"/>
      <c r="Y76" s="410"/>
      <c r="Z76" s="410"/>
      <c r="AA76" s="410">
        <v>1</v>
      </c>
      <c r="AB76" s="410"/>
      <c r="AC76" s="410"/>
      <c r="AD76" s="410"/>
      <c r="AE76" s="410"/>
      <c r="AF76" s="415"/>
      <c r="AG76" s="415"/>
      <c r="AH76" s="415"/>
      <c r="AI76" s="415"/>
      <c r="AJ76" s="415"/>
      <c r="AK76" s="415"/>
      <c r="AL76" s="415"/>
      <c r="AM76" s="296">
        <f>SUM(Y76:AL76)</f>
        <v>1</v>
      </c>
    </row>
    <row r="77" spans="1:39" ht="15.5"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1</v>
      </c>
      <c r="AB77" s="411">
        <v>0</v>
      </c>
      <c r="AC77" s="411">
        <f t="shared" ref="AC77:AL77" si="111">AC76</f>
        <v>0</v>
      </c>
      <c r="AD77" s="411">
        <f t="shared" si="111"/>
        <v>0</v>
      </c>
      <c r="AE77" s="411">
        <f t="shared" si="111"/>
        <v>0</v>
      </c>
      <c r="AF77" s="411">
        <f t="shared" si="111"/>
        <v>0</v>
      </c>
      <c r="AG77" s="411">
        <f t="shared" si="111"/>
        <v>0</v>
      </c>
      <c r="AH77" s="411">
        <f t="shared" si="111"/>
        <v>0</v>
      </c>
      <c r="AI77" s="411">
        <f t="shared" si="111"/>
        <v>0</v>
      </c>
      <c r="AJ77" s="411">
        <f t="shared" si="111"/>
        <v>0</v>
      </c>
      <c r="AK77" s="411">
        <f t="shared" si="111"/>
        <v>0</v>
      </c>
      <c r="AL77" s="411">
        <f t="shared" si="111"/>
        <v>0</v>
      </c>
      <c r="AM77" s="306"/>
    </row>
    <row r="78" spans="1:39" ht="15.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2">
        <v>14</v>
      </c>
      <c r="B80" s="315" t="s">
        <v>108</v>
      </c>
      <c r="C80" s="291" t="s">
        <v>25</v>
      </c>
      <c r="D80" s="295"/>
      <c r="E80" s="295"/>
      <c r="F80" s="295"/>
      <c r="G80" s="295">
        <v>10195</v>
      </c>
      <c r="H80" s="295"/>
      <c r="I80" s="295"/>
      <c r="J80" s="295"/>
      <c r="K80" s="295"/>
      <c r="L80" s="295"/>
      <c r="M80" s="295"/>
      <c r="N80" s="295">
        <v>12</v>
      </c>
      <c r="O80" s="295"/>
      <c r="P80" s="295"/>
      <c r="Q80" s="295"/>
      <c r="R80" s="295">
        <v>1</v>
      </c>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5"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1</v>
      </c>
      <c r="Z81" s="411">
        <v>0</v>
      </c>
      <c r="AA81" s="411">
        <v>0</v>
      </c>
      <c r="AB81" s="411">
        <v>0</v>
      </c>
      <c r="AC81" s="411">
        <f t="shared" ref="AC81" si="112">AC80</f>
        <v>0</v>
      </c>
      <c r="AD81" s="411">
        <f>AD80</f>
        <v>0</v>
      </c>
      <c r="AE81" s="411">
        <f t="shared" ref="AE81" si="113">AE80</f>
        <v>0</v>
      </c>
      <c r="AF81" s="411">
        <f t="shared" ref="AF81" si="114">AF80</f>
        <v>0</v>
      </c>
      <c r="AG81" s="411">
        <f t="shared" ref="AG81" si="115">AG80</f>
        <v>0</v>
      </c>
      <c r="AH81" s="411">
        <f t="shared" ref="AH81" si="116">AH80</f>
        <v>0</v>
      </c>
      <c r="AI81" s="411">
        <f t="shared" ref="AI81" si="117">AI80</f>
        <v>0</v>
      </c>
      <c r="AJ81" s="411">
        <f t="shared" ref="AJ81" si="118">AJ80</f>
        <v>0</v>
      </c>
      <c r="AK81" s="411">
        <f t="shared" ref="AK81" si="119">AK80</f>
        <v>0</v>
      </c>
      <c r="AL81" s="411">
        <f t="shared" ref="AL81" si="120">AL80</f>
        <v>0</v>
      </c>
      <c r="AM81" s="297"/>
    </row>
    <row r="82" spans="1:40" s="515" customFormat="1" ht="15.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f t="shared" ref="AC85" si="121">AC84</f>
        <v>0</v>
      </c>
      <c r="AD85" s="411">
        <f>AD84</f>
        <v>0</v>
      </c>
      <c r="AE85" s="411">
        <f t="shared" ref="AE85:AL85" si="122">AE84</f>
        <v>0</v>
      </c>
      <c r="AF85" s="411">
        <f t="shared" si="122"/>
        <v>0</v>
      </c>
      <c r="AG85" s="411">
        <f t="shared" si="122"/>
        <v>0</v>
      </c>
      <c r="AH85" s="411">
        <f t="shared" si="122"/>
        <v>0</v>
      </c>
      <c r="AI85" s="411">
        <f t="shared" si="122"/>
        <v>0</v>
      </c>
      <c r="AJ85" s="411">
        <f t="shared" si="122"/>
        <v>0</v>
      </c>
      <c r="AK85" s="411">
        <f t="shared" si="122"/>
        <v>0</v>
      </c>
      <c r="AL85" s="411">
        <f t="shared" si="122"/>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f t="shared" ref="AC88" si="123">AC87</f>
        <v>0</v>
      </c>
      <c r="AD88" s="411">
        <f>AD87</f>
        <v>0</v>
      </c>
      <c r="AE88" s="411">
        <f t="shared" ref="AE88:AL88" si="124">AE87</f>
        <v>0</v>
      </c>
      <c r="AF88" s="411">
        <f t="shared" si="124"/>
        <v>0</v>
      </c>
      <c r="AG88" s="411">
        <f t="shared" si="124"/>
        <v>0</v>
      </c>
      <c r="AH88" s="411">
        <f t="shared" si="124"/>
        <v>0</v>
      </c>
      <c r="AI88" s="411">
        <f t="shared" si="124"/>
        <v>0</v>
      </c>
      <c r="AJ88" s="411">
        <f t="shared" si="124"/>
        <v>0</v>
      </c>
      <c r="AK88" s="411">
        <f t="shared" si="124"/>
        <v>0</v>
      </c>
      <c r="AL88" s="411">
        <f t="shared" si="124"/>
        <v>0</v>
      </c>
      <c r="AM88" s="297"/>
    </row>
    <row r="89" spans="1:40" s="283" customFormat="1" ht="15.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v>12</v>
      </c>
      <c r="O92" s="295"/>
      <c r="P92" s="295"/>
      <c r="Q92" s="295"/>
      <c r="R92" s="295"/>
      <c r="S92" s="295"/>
      <c r="T92" s="295"/>
      <c r="U92" s="295"/>
      <c r="V92" s="295"/>
      <c r="W92" s="295"/>
      <c r="X92" s="295"/>
      <c r="Y92" s="411">
        <v>0</v>
      </c>
      <c r="Z92" s="411">
        <v>0</v>
      </c>
      <c r="AA92" s="411">
        <v>0</v>
      </c>
      <c r="AB92" s="411">
        <v>0</v>
      </c>
      <c r="AC92" s="411">
        <f t="shared" ref="AC92:AL92" si="125">AC91</f>
        <v>0</v>
      </c>
      <c r="AD92" s="411">
        <f t="shared" si="125"/>
        <v>0</v>
      </c>
      <c r="AE92" s="411">
        <f t="shared" si="125"/>
        <v>0</v>
      </c>
      <c r="AF92" s="411">
        <f t="shared" si="125"/>
        <v>0</v>
      </c>
      <c r="AG92" s="411">
        <f t="shared" si="125"/>
        <v>0</v>
      </c>
      <c r="AH92" s="411">
        <f t="shared" si="125"/>
        <v>0</v>
      </c>
      <c r="AI92" s="411">
        <f t="shared" si="125"/>
        <v>0</v>
      </c>
      <c r="AJ92" s="411">
        <f t="shared" si="125"/>
        <v>0</v>
      </c>
      <c r="AK92" s="411">
        <f t="shared" si="125"/>
        <v>0</v>
      </c>
      <c r="AL92" s="411">
        <f t="shared" si="125"/>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0</v>
      </c>
      <c r="AB95" s="411">
        <v>0</v>
      </c>
      <c r="AC95" s="411">
        <f t="shared" ref="AC95" si="126">AC94</f>
        <v>0</v>
      </c>
      <c r="AD95" s="411">
        <f t="shared" ref="AD95" si="127">AD94</f>
        <v>0</v>
      </c>
      <c r="AE95" s="411">
        <f t="shared" ref="AE95" si="128">AE94</f>
        <v>0</v>
      </c>
      <c r="AF95" s="411">
        <f t="shared" ref="AF95" si="129">AF94</f>
        <v>0</v>
      </c>
      <c r="AG95" s="411">
        <f t="shared" ref="AG95" si="130">AG94</f>
        <v>0</v>
      </c>
      <c r="AH95" s="411">
        <f t="shared" ref="AH95" si="131">AH94</f>
        <v>0</v>
      </c>
      <c r="AI95" s="411">
        <f t="shared" ref="AI95" si="132">AI94</f>
        <v>0</v>
      </c>
      <c r="AJ95" s="411">
        <f t="shared" ref="AJ95" si="133">AJ94</f>
        <v>0</v>
      </c>
      <c r="AK95" s="411">
        <f t="shared" ref="AK95" si="134">AK94</f>
        <v>0</v>
      </c>
      <c r="AL95" s="411">
        <f t="shared" ref="AL95" si="135">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v>12</v>
      </c>
      <c r="O98" s="295"/>
      <c r="P98" s="295"/>
      <c r="Q98" s="295"/>
      <c r="R98" s="295"/>
      <c r="S98" s="295"/>
      <c r="T98" s="295"/>
      <c r="U98" s="295"/>
      <c r="V98" s="295"/>
      <c r="W98" s="295"/>
      <c r="X98" s="295"/>
      <c r="Y98" s="411">
        <v>0</v>
      </c>
      <c r="Z98" s="411">
        <v>0</v>
      </c>
      <c r="AA98" s="411">
        <v>0</v>
      </c>
      <c r="AB98" s="411">
        <v>0</v>
      </c>
      <c r="AC98" s="411">
        <f t="shared" ref="AC98:AL98" si="136">AC97</f>
        <v>0</v>
      </c>
      <c r="AD98" s="411">
        <f t="shared" si="136"/>
        <v>0</v>
      </c>
      <c r="AE98" s="411">
        <f t="shared" si="136"/>
        <v>0</v>
      </c>
      <c r="AF98" s="411">
        <f t="shared" si="136"/>
        <v>0</v>
      </c>
      <c r="AG98" s="411">
        <f t="shared" si="136"/>
        <v>0</v>
      </c>
      <c r="AH98" s="411">
        <f t="shared" si="136"/>
        <v>0</v>
      </c>
      <c r="AI98" s="411">
        <f t="shared" si="136"/>
        <v>0</v>
      </c>
      <c r="AJ98" s="411">
        <f t="shared" si="136"/>
        <v>0</v>
      </c>
      <c r="AK98" s="411">
        <f t="shared" si="136"/>
        <v>0</v>
      </c>
      <c r="AL98" s="411">
        <f t="shared" si="136"/>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11">
        <v>0</v>
      </c>
      <c r="Z101" s="411">
        <v>0</v>
      </c>
      <c r="AA101" s="411">
        <v>0</v>
      </c>
      <c r="AB101" s="411">
        <v>0</v>
      </c>
      <c r="AC101" s="411">
        <f t="shared" ref="AC101:AL101" si="137">AC100</f>
        <v>0</v>
      </c>
      <c r="AD101" s="411">
        <f t="shared" si="137"/>
        <v>0</v>
      </c>
      <c r="AE101" s="411">
        <f t="shared" si="137"/>
        <v>0</v>
      </c>
      <c r="AF101" s="411">
        <f t="shared" si="137"/>
        <v>0</v>
      </c>
      <c r="AG101" s="411">
        <f t="shared" si="137"/>
        <v>0</v>
      </c>
      <c r="AH101" s="411">
        <f t="shared" si="137"/>
        <v>0</v>
      </c>
      <c r="AI101" s="411">
        <f t="shared" si="137"/>
        <v>0</v>
      </c>
      <c r="AJ101" s="411">
        <f t="shared" si="137"/>
        <v>0</v>
      </c>
      <c r="AK101" s="411">
        <f t="shared" si="137"/>
        <v>0</v>
      </c>
      <c r="AL101" s="411">
        <f t="shared" si="137"/>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f t="shared" ref="AC106" si="138">AC105</f>
        <v>0</v>
      </c>
      <c r="AD106" s="411">
        <f t="shared" ref="AD106" si="139">AD105</f>
        <v>0</v>
      </c>
      <c r="AE106" s="411">
        <f t="shared" ref="AE106" si="140">AE105</f>
        <v>0</v>
      </c>
      <c r="AF106" s="411">
        <f t="shared" ref="AF106" si="141">AF105</f>
        <v>0</v>
      </c>
      <c r="AG106" s="411">
        <f t="shared" ref="AG106" si="142">AG105</f>
        <v>0</v>
      </c>
      <c r="AH106" s="411">
        <f t="shared" ref="AH106" si="143">AH105</f>
        <v>0</v>
      </c>
      <c r="AI106" s="411">
        <f t="shared" ref="AI106" si="144">AI105</f>
        <v>0</v>
      </c>
      <c r="AJ106" s="411">
        <f t="shared" ref="AJ106" si="145">AJ105</f>
        <v>0</v>
      </c>
      <c r="AK106" s="411">
        <f t="shared" ref="AK106" si="146">AK105</f>
        <v>0</v>
      </c>
      <c r="AL106" s="411">
        <f t="shared" ref="AL106" si="147">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f t="shared" ref="AC109" si="148">AC108</f>
        <v>0</v>
      </c>
      <c r="AD109" s="411">
        <f t="shared" ref="AD109" si="149">AD108</f>
        <v>0</v>
      </c>
      <c r="AE109" s="411">
        <f t="shared" ref="AE109" si="150">AE108</f>
        <v>0</v>
      </c>
      <c r="AF109" s="411">
        <f t="shared" ref="AF109" si="151">AF108</f>
        <v>0</v>
      </c>
      <c r="AG109" s="411">
        <f t="shared" ref="AG109" si="152">AG108</f>
        <v>0</v>
      </c>
      <c r="AH109" s="411">
        <f t="shared" ref="AH109" si="153">AH108</f>
        <v>0</v>
      </c>
      <c r="AI109" s="411">
        <f t="shared" ref="AI109" si="154">AI108</f>
        <v>0</v>
      </c>
      <c r="AJ109" s="411">
        <f t="shared" ref="AJ109" si="155">AJ108</f>
        <v>0</v>
      </c>
      <c r="AK109" s="411">
        <f t="shared" ref="AK109" si="156">AK108</f>
        <v>0</v>
      </c>
      <c r="AL109" s="411">
        <f t="shared" ref="AL109" si="157">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1"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f t="shared" ref="AC112" si="158">AC111</f>
        <v>0</v>
      </c>
      <c r="AD112" s="411">
        <f t="shared" ref="AD112" si="159">AD111</f>
        <v>0</v>
      </c>
      <c r="AE112" s="411">
        <f t="shared" ref="AE112" si="160">AE111</f>
        <v>0</v>
      </c>
      <c r="AF112" s="411">
        <f t="shared" ref="AF112" si="161">AF111</f>
        <v>0</v>
      </c>
      <c r="AG112" s="411">
        <f t="shared" ref="AG112" si="162">AG111</f>
        <v>0</v>
      </c>
      <c r="AH112" s="411">
        <f t="shared" ref="AH112" si="163">AH111</f>
        <v>0</v>
      </c>
      <c r="AI112" s="411">
        <f t="shared" ref="AI112" si="164">AI111</f>
        <v>0</v>
      </c>
      <c r="AJ112" s="411">
        <f t="shared" ref="AJ112" si="165">AJ111</f>
        <v>0</v>
      </c>
      <c r="AK112" s="411">
        <f t="shared" ref="AK112" si="166">AK111</f>
        <v>0</v>
      </c>
      <c r="AL112" s="411">
        <f t="shared" ref="AL112" si="167">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f t="shared" ref="AC115" si="168">AC114</f>
        <v>0</v>
      </c>
      <c r="AD115" s="411">
        <f t="shared" ref="AD115" si="169">AD114</f>
        <v>0</v>
      </c>
      <c r="AE115" s="411">
        <f t="shared" ref="AE115" si="170">AE114</f>
        <v>0</v>
      </c>
      <c r="AF115" s="411">
        <f t="shared" ref="AF115" si="171">AF114</f>
        <v>0</v>
      </c>
      <c r="AG115" s="411">
        <f t="shared" ref="AG115" si="172">AG114</f>
        <v>0</v>
      </c>
      <c r="AH115" s="411">
        <f t="shared" ref="AH115" si="173">AH114</f>
        <v>0</v>
      </c>
      <c r="AI115" s="411">
        <f t="shared" ref="AI115" si="174">AI114</f>
        <v>0</v>
      </c>
      <c r="AJ115" s="411">
        <f t="shared" ref="AJ115" si="175">AJ114</f>
        <v>0</v>
      </c>
      <c r="AK115" s="411">
        <f t="shared" ref="AK115" si="176">AK114</f>
        <v>0</v>
      </c>
      <c r="AL115" s="411">
        <f t="shared" ref="AL115" si="17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f t="shared" ref="AC119" si="178">AC118</f>
        <v>0</v>
      </c>
      <c r="AD119" s="411">
        <f t="shared" ref="AD119" si="179">AD118</f>
        <v>0</v>
      </c>
      <c r="AE119" s="411">
        <f t="shared" ref="AE119" si="180">AE118</f>
        <v>0</v>
      </c>
      <c r="AF119" s="411">
        <f t="shared" ref="AF119" si="181">AF118</f>
        <v>0</v>
      </c>
      <c r="AG119" s="411">
        <f t="shared" ref="AG119" si="182">AG118</f>
        <v>0</v>
      </c>
      <c r="AH119" s="411">
        <f t="shared" ref="AH119" si="183">AH118</f>
        <v>0</v>
      </c>
      <c r="AI119" s="411">
        <f t="shared" ref="AI119" si="184">AI118</f>
        <v>0</v>
      </c>
      <c r="AJ119" s="411">
        <f t="shared" ref="AJ119" si="185">AJ118</f>
        <v>0</v>
      </c>
      <c r="AK119" s="411">
        <f t="shared" ref="AK119" si="186">AK118</f>
        <v>0</v>
      </c>
      <c r="AL119" s="411">
        <f t="shared" ref="AL119" si="187">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5"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f t="shared" ref="AC122" si="188">AC121</f>
        <v>0</v>
      </c>
      <c r="AD122" s="411">
        <f t="shared" ref="AD122" si="189">AD121</f>
        <v>0</v>
      </c>
      <c r="AE122" s="411">
        <f t="shared" ref="AE122" si="190">AE121</f>
        <v>0</v>
      </c>
      <c r="AF122" s="411">
        <f t="shared" ref="AF122" si="191">AF121</f>
        <v>0</v>
      </c>
      <c r="AG122" s="411">
        <f t="shared" ref="AG122" si="192">AG121</f>
        <v>0</v>
      </c>
      <c r="AH122" s="411">
        <f t="shared" ref="AH122" si="193">AH121</f>
        <v>0</v>
      </c>
      <c r="AI122" s="411">
        <f t="shared" ref="AI122" si="194">AI121</f>
        <v>0</v>
      </c>
      <c r="AJ122" s="411">
        <f t="shared" ref="AJ122" si="195">AJ121</f>
        <v>0</v>
      </c>
      <c r="AK122" s="411">
        <f t="shared" ref="AK122" si="196">AK121</f>
        <v>0</v>
      </c>
      <c r="AL122" s="411">
        <f t="shared" ref="AL122" si="197">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f t="shared" ref="AC125" si="198">AC124</f>
        <v>0</v>
      </c>
      <c r="AD125" s="411">
        <f t="shared" ref="AD125" si="199">AD124</f>
        <v>0</v>
      </c>
      <c r="AE125" s="411">
        <f t="shared" ref="AE125" si="200">AE124</f>
        <v>0</v>
      </c>
      <c r="AF125" s="411">
        <f t="shared" ref="AF125" si="201">AF124</f>
        <v>0</v>
      </c>
      <c r="AG125" s="411">
        <f t="shared" ref="AG125" si="202">AG124</f>
        <v>0</v>
      </c>
      <c r="AH125" s="411">
        <f t="shared" ref="AH125" si="203">AH124</f>
        <v>0</v>
      </c>
      <c r="AI125" s="411">
        <f t="shared" ref="AI125" si="204">AI124</f>
        <v>0</v>
      </c>
      <c r="AJ125" s="411">
        <f t="shared" ref="AJ125" si="205">AJ124</f>
        <v>0</v>
      </c>
      <c r="AK125" s="411">
        <f t="shared" ref="AK125" si="206">AK124</f>
        <v>0</v>
      </c>
      <c r="AL125" s="411">
        <f t="shared" ref="AL125" si="207">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f t="shared" ref="AC128" si="208">AC127</f>
        <v>0</v>
      </c>
      <c r="AD128" s="411">
        <f t="shared" ref="AD128" si="209">AD127</f>
        <v>0</v>
      </c>
      <c r="AE128" s="411">
        <f t="shared" ref="AE128" si="210">AE127</f>
        <v>0</v>
      </c>
      <c r="AF128" s="411">
        <f t="shared" ref="AF128" si="211">AF127</f>
        <v>0</v>
      </c>
      <c r="AG128" s="411">
        <f t="shared" ref="AG128" si="212">AG127</f>
        <v>0</v>
      </c>
      <c r="AH128" s="411">
        <f t="shared" ref="AH128" si="213">AH127</f>
        <v>0</v>
      </c>
      <c r="AI128" s="411">
        <f t="shared" ref="AI128" si="214">AI127</f>
        <v>0</v>
      </c>
      <c r="AJ128" s="411">
        <f t="shared" ref="AJ128" si="215">AJ127</f>
        <v>0</v>
      </c>
      <c r="AK128" s="411">
        <f t="shared" ref="AK128" si="216">AK127</f>
        <v>0</v>
      </c>
      <c r="AL128" s="411">
        <f t="shared" ref="AL128" si="217">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f t="shared" ref="AC131" si="218">AC130</f>
        <v>0</v>
      </c>
      <c r="AD131" s="411">
        <f t="shared" ref="AD131" si="219">AD130</f>
        <v>0</v>
      </c>
      <c r="AE131" s="411">
        <f t="shared" ref="AE131" si="220">AE130</f>
        <v>0</v>
      </c>
      <c r="AF131" s="411">
        <f t="shared" ref="AF131" si="221">AF130</f>
        <v>0</v>
      </c>
      <c r="AG131" s="411">
        <f t="shared" ref="AG131" si="222">AG130</f>
        <v>0</v>
      </c>
      <c r="AH131" s="411">
        <f t="shared" ref="AH131" si="223">AH130</f>
        <v>0</v>
      </c>
      <c r="AI131" s="411">
        <f t="shared" ref="AI131" si="224">AI130</f>
        <v>0</v>
      </c>
      <c r="AJ131" s="411">
        <f t="shared" ref="AJ131" si="225">AJ130</f>
        <v>0</v>
      </c>
      <c r="AK131" s="411">
        <f t="shared" ref="AK131" si="226">AK130</f>
        <v>0</v>
      </c>
      <c r="AL131" s="411">
        <f t="shared" ref="AL131" si="227">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f t="shared" ref="AC134" si="228">AC133</f>
        <v>0</v>
      </c>
      <c r="AD134" s="411">
        <f t="shared" ref="AD134" si="229">AD133</f>
        <v>0</v>
      </c>
      <c r="AE134" s="411">
        <f t="shared" ref="AE134" si="230">AE133</f>
        <v>0</v>
      </c>
      <c r="AF134" s="411">
        <f t="shared" ref="AF134" si="231">AF133</f>
        <v>0</v>
      </c>
      <c r="AG134" s="411">
        <f t="shared" ref="AG134" si="232">AG133</f>
        <v>0</v>
      </c>
      <c r="AH134" s="411">
        <f t="shared" ref="AH134" si="233">AH133</f>
        <v>0</v>
      </c>
      <c r="AI134" s="411">
        <f t="shared" ref="AI134" si="234">AI133</f>
        <v>0</v>
      </c>
      <c r="AJ134" s="411">
        <f t="shared" ref="AJ134" si="235">AJ133</f>
        <v>0</v>
      </c>
      <c r="AK134" s="411">
        <f t="shared" ref="AK134" si="236">AK133</f>
        <v>0</v>
      </c>
      <c r="AL134" s="411">
        <f t="shared" ref="AL134" si="237">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f t="shared" ref="AC137" si="238">AC136</f>
        <v>0</v>
      </c>
      <c r="AD137" s="411">
        <f t="shared" ref="AD137" si="239">AD136</f>
        <v>0</v>
      </c>
      <c r="AE137" s="411">
        <f t="shared" ref="AE137" si="240">AE136</f>
        <v>0</v>
      </c>
      <c r="AF137" s="411">
        <f t="shared" ref="AF137" si="241">AF136</f>
        <v>0</v>
      </c>
      <c r="AG137" s="411">
        <f t="shared" ref="AG137" si="242">AG136</f>
        <v>0</v>
      </c>
      <c r="AH137" s="411">
        <f t="shared" ref="AH137" si="243">AH136</f>
        <v>0</v>
      </c>
      <c r="AI137" s="411">
        <f t="shared" ref="AI137" si="244">AI136</f>
        <v>0</v>
      </c>
      <c r="AJ137" s="411">
        <f t="shared" ref="AJ137" si="245">AJ136</f>
        <v>0</v>
      </c>
      <c r="AK137" s="411">
        <f t="shared" ref="AK137" si="246">AK136</f>
        <v>0</v>
      </c>
      <c r="AL137" s="411">
        <f t="shared" ref="AL137" si="247">AL136</f>
        <v>0</v>
      </c>
      <c r="AM137" s="306"/>
    </row>
    <row r="138" spans="1:39" ht="15.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f t="shared" ref="AC140" si="248">AC139</f>
        <v>0</v>
      </c>
      <c r="AD140" s="411">
        <f t="shared" ref="AD140" si="249">AD139</f>
        <v>0</v>
      </c>
      <c r="AE140" s="411">
        <f t="shared" ref="AE140" si="250">AE139</f>
        <v>0</v>
      </c>
      <c r="AF140" s="411">
        <f t="shared" ref="AF140" si="251">AF139</f>
        <v>0</v>
      </c>
      <c r="AG140" s="411">
        <f t="shared" ref="AG140" si="252">AG139</f>
        <v>0</v>
      </c>
      <c r="AH140" s="411">
        <f t="shared" ref="AH140" si="253">AH139</f>
        <v>0</v>
      </c>
      <c r="AI140" s="411">
        <f t="shared" ref="AI140" si="254">AI139</f>
        <v>0</v>
      </c>
      <c r="AJ140" s="411">
        <f t="shared" ref="AJ140" si="255">AJ139</f>
        <v>0</v>
      </c>
      <c r="AK140" s="411">
        <f t="shared" ref="AK140" si="256">AK139</f>
        <v>0</v>
      </c>
      <c r="AL140" s="411">
        <f t="shared" ref="AL140" si="257">AL139</f>
        <v>0</v>
      </c>
      <c r="AM140" s="306"/>
    </row>
    <row r="141" spans="1:39" ht="15.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f t="shared" ref="AC144" si="258">AC143</f>
        <v>0</v>
      </c>
      <c r="AD144" s="411">
        <f t="shared" ref="AD144" si="259">AD143</f>
        <v>0</v>
      </c>
      <c r="AE144" s="411">
        <f t="shared" ref="AE144" si="260">AE143</f>
        <v>0</v>
      </c>
      <c r="AF144" s="411">
        <f t="shared" ref="AF144" si="261">AF143</f>
        <v>0</v>
      </c>
      <c r="AG144" s="411">
        <f t="shared" ref="AG144" si="262">AG143</f>
        <v>0</v>
      </c>
      <c r="AH144" s="411">
        <f t="shared" ref="AH144" si="263">AH143</f>
        <v>0</v>
      </c>
      <c r="AI144" s="411">
        <f t="shared" ref="AI144" si="264">AI143</f>
        <v>0</v>
      </c>
      <c r="AJ144" s="411">
        <f t="shared" ref="AJ144" si="265">AJ143</f>
        <v>0</v>
      </c>
      <c r="AK144" s="411">
        <f t="shared" ref="AK144" si="266">AK143</f>
        <v>0</v>
      </c>
      <c r="AL144" s="411">
        <f t="shared" ref="AL144" si="267">AL143</f>
        <v>0</v>
      </c>
      <c r="AM144" s="306"/>
    </row>
    <row r="145" spans="1:39" ht="15.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f t="shared" ref="AC147" si="268">AC146</f>
        <v>0</v>
      </c>
      <c r="AD147" s="411">
        <f t="shared" ref="AD147" si="269">AD146</f>
        <v>0</v>
      </c>
      <c r="AE147" s="411">
        <f t="shared" ref="AE147" si="270">AE146</f>
        <v>0</v>
      </c>
      <c r="AF147" s="411">
        <f t="shared" ref="AF147" si="271">AF146</f>
        <v>0</v>
      </c>
      <c r="AG147" s="411">
        <f t="shared" ref="AG147" si="272">AG146</f>
        <v>0</v>
      </c>
      <c r="AH147" s="411">
        <f t="shared" ref="AH147" si="273">AH146</f>
        <v>0</v>
      </c>
      <c r="AI147" s="411">
        <f t="shared" ref="AI147" si="274">AI146</f>
        <v>0</v>
      </c>
      <c r="AJ147" s="411">
        <f t="shared" ref="AJ147" si="275">AJ146</f>
        <v>0</v>
      </c>
      <c r="AK147" s="411">
        <f t="shared" ref="AK147" si="276">AK146</f>
        <v>0</v>
      </c>
      <c r="AL147" s="411">
        <f t="shared" ref="AL147" si="277">AL146</f>
        <v>0</v>
      </c>
      <c r="AM147" s="306"/>
    </row>
    <row r="148" spans="1:39" ht="15.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f t="shared" ref="AC150" si="278">AC149</f>
        <v>0</v>
      </c>
      <c r="AD150" s="411">
        <f t="shared" ref="AD150" si="279">AD149</f>
        <v>0</v>
      </c>
      <c r="AE150" s="411">
        <f t="shared" ref="AE150" si="280">AE149</f>
        <v>0</v>
      </c>
      <c r="AF150" s="411">
        <f t="shared" ref="AF150" si="281">AF149</f>
        <v>0</v>
      </c>
      <c r="AG150" s="411">
        <f t="shared" ref="AG150" si="282">AG149</f>
        <v>0</v>
      </c>
      <c r="AH150" s="411">
        <f t="shared" ref="AH150" si="283">AH149</f>
        <v>0</v>
      </c>
      <c r="AI150" s="411">
        <f t="shared" ref="AI150" si="284">AI149</f>
        <v>0</v>
      </c>
      <c r="AJ150" s="411">
        <f t="shared" ref="AJ150" si="285">AJ149</f>
        <v>0</v>
      </c>
      <c r="AK150" s="411">
        <f t="shared" ref="AK150" si="286">AK149</f>
        <v>0</v>
      </c>
      <c r="AL150" s="411">
        <f t="shared" ref="AL150" si="287">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v>12</v>
      </c>
      <c r="O154" s="295"/>
      <c r="P154" s="295"/>
      <c r="Q154" s="295"/>
      <c r="R154" s="295"/>
      <c r="S154" s="295"/>
      <c r="T154" s="295"/>
      <c r="U154" s="295"/>
      <c r="V154" s="295"/>
      <c r="W154" s="295"/>
      <c r="X154" s="295"/>
      <c r="Y154" s="411">
        <v>0</v>
      </c>
      <c r="Z154" s="411">
        <v>0</v>
      </c>
      <c r="AA154" s="411">
        <v>0</v>
      </c>
      <c r="AB154" s="411">
        <v>0</v>
      </c>
      <c r="AC154" s="411">
        <f t="shared" ref="AC154" si="288">AC153</f>
        <v>0</v>
      </c>
      <c r="AD154" s="411">
        <f t="shared" ref="AD154" si="289">AD153</f>
        <v>0</v>
      </c>
      <c r="AE154" s="411">
        <f t="shared" ref="AE154" si="290">AE153</f>
        <v>0</v>
      </c>
      <c r="AF154" s="411">
        <f t="shared" ref="AF154" si="291">AF153</f>
        <v>0</v>
      </c>
      <c r="AG154" s="411">
        <f t="shared" ref="AG154" si="292">AG153</f>
        <v>0</v>
      </c>
      <c r="AH154" s="411">
        <f t="shared" ref="AH154" si="293">AH153</f>
        <v>0</v>
      </c>
      <c r="AI154" s="411">
        <f t="shared" ref="AI154" si="294">AI153</f>
        <v>0</v>
      </c>
      <c r="AJ154" s="411">
        <f t="shared" ref="AJ154" si="295">AJ153</f>
        <v>0</v>
      </c>
      <c r="AK154" s="411">
        <f t="shared" ref="AK154" si="296">AK153</f>
        <v>0</v>
      </c>
      <c r="AL154" s="411">
        <f t="shared" ref="AL154" si="297">AL153</f>
        <v>0</v>
      </c>
      <c r="AM154" s="306"/>
    </row>
    <row r="155" spans="1:39" ht="15.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v>12</v>
      </c>
      <c r="O157" s="295"/>
      <c r="P157" s="295"/>
      <c r="Q157" s="295"/>
      <c r="R157" s="295"/>
      <c r="S157" s="295"/>
      <c r="T157" s="295"/>
      <c r="U157" s="295"/>
      <c r="V157" s="295"/>
      <c r="W157" s="295"/>
      <c r="X157" s="295"/>
      <c r="Y157" s="411">
        <v>0</v>
      </c>
      <c r="Z157" s="411">
        <v>0</v>
      </c>
      <c r="AA157" s="411">
        <v>0</v>
      </c>
      <c r="AB157" s="411">
        <v>0</v>
      </c>
      <c r="AC157" s="411">
        <f t="shared" ref="AC157" si="298">AC156</f>
        <v>0</v>
      </c>
      <c r="AD157" s="411">
        <f t="shared" ref="AD157" si="299">AD156</f>
        <v>0</v>
      </c>
      <c r="AE157" s="411">
        <f t="shared" ref="AE157" si="300">AE156</f>
        <v>0</v>
      </c>
      <c r="AF157" s="411">
        <f t="shared" ref="AF157" si="301">AF156</f>
        <v>0</v>
      </c>
      <c r="AG157" s="411">
        <f t="shared" ref="AG157" si="302">AG156</f>
        <v>0</v>
      </c>
      <c r="AH157" s="411">
        <f t="shared" ref="AH157" si="303">AH156</f>
        <v>0</v>
      </c>
      <c r="AI157" s="411">
        <f t="shared" ref="AI157" si="304">AI156</f>
        <v>0</v>
      </c>
      <c r="AJ157" s="411">
        <f t="shared" ref="AJ157" si="305">AJ156</f>
        <v>0</v>
      </c>
      <c r="AK157" s="411">
        <f t="shared" ref="AK157" si="306">AK156</f>
        <v>0</v>
      </c>
      <c r="AL157" s="411">
        <f t="shared" ref="AL157" si="307">AL156</f>
        <v>0</v>
      </c>
      <c r="AM157" s="306"/>
    </row>
    <row r="158" spans="1:39" ht="15.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v>12</v>
      </c>
      <c r="O160" s="295"/>
      <c r="P160" s="295"/>
      <c r="Q160" s="295"/>
      <c r="R160" s="295"/>
      <c r="S160" s="295"/>
      <c r="T160" s="295"/>
      <c r="U160" s="295"/>
      <c r="V160" s="295"/>
      <c r="W160" s="295"/>
      <c r="X160" s="295"/>
      <c r="Y160" s="411">
        <v>0</v>
      </c>
      <c r="Z160" s="411">
        <v>0</v>
      </c>
      <c r="AA160" s="411">
        <v>0</v>
      </c>
      <c r="AB160" s="411">
        <v>0</v>
      </c>
      <c r="AC160" s="411">
        <f t="shared" ref="AC160" si="308">AC159</f>
        <v>0</v>
      </c>
      <c r="AD160" s="411">
        <f t="shared" ref="AD160" si="309">AD159</f>
        <v>0</v>
      </c>
      <c r="AE160" s="411">
        <f t="shared" ref="AE160" si="310">AE159</f>
        <v>0</v>
      </c>
      <c r="AF160" s="411">
        <f t="shared" ref="AF160" si="311">AF159</f>
        <v>0</v>
      </c>
      <c r="AG160" s="411">
        <f t="shared" ref="AG160" si="312">AG159</f>
        <v>0</v>
      </c>
      <c r="AH160" s="411">
        <f t="shared" ref="AH160" si="313">AH159</f>
        <v>0</v>
      </c>
      <c r="AI160" s="411">
        <f t="shared" ref="AI160" si="314">AI159</f>
        <v>0</v>
      </c>
      <c r="AJ160" s="411">
        <f t="shared" ref="AJ160" si="315">AJ159</f>
        <v>0</v>
      </c>
      <c r="AK160" s="411">
        <f t="shared" ref="AK160" si="316">AK159</f>
        <v>0</v>
      </c>
      <c r="AL160" s="411">
        <f t="shared" ref="AL160" si="317">AL159</f>
        <v>0</v>
      </c>
      <c r="AM160" s="306"/>
    </row>
    <row r="161" spans="1:39" ht="15.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v>12</v>
      </c>
      <c r="O163" s="295"/>
      <c r="P163" s="295"/>
      <c r="Q163" s="295"/>
      <c r="R163" s="295"/>
      <c r="S163" s="295"/>
      <c r="T163" s="295"/>
      <c r="U163" s="295"/>
      <c r="V163" s="295"/>
      <c r="W163" s="295"/>
      <c r="X163" s="295"/>
      <c r="Y163" s="411">
        <v>0</v>
      </c>
      <c r="Z163" s="411">
        <v>0</v>
      </c>
      <c r="AA163" s="411">
        <v>0</v>
      </c>
      <c r="AB163" s="411">
        <v>0</v>
      </c>
      <c r="AC163" s="411">
        <f t="shared" ref="AC163" si="318">AC162</f>
        <v>0</v>
      </c>
      <c r="AD163" s="411">
        <f t="shared" ref="AD163" si="319">AD162</f>
        <v>0</v>
      </c>
      <c r="AE163" s="411">
        <f t="shared" ref="AE163" si="320">AE162</f>
        <v>0</v>
      </c>
      <c r="AF163" s="411">
        <f t="shared" ref="AF163" si="321">AF162</f>
        <v>0</v>
      </c>
      <c r="AG163" s="411">
        <f t="shared" ref="AG163" si="322">AG162</f>
        <v>0</v>
      </c>
      <c r="AH163" s="411">
        <f t="shared" ref="AH163" si="323">AH162</f>
        <v>0</v>
      </c>
      <c r="AI163" s="411">
        <f t="shared" ref="AI163" si="324">AI162</f>
        <v>0</v>
      </c>
      <c r="AJ163" s="411">
        <f t="shared" ref="AJ163" si="325">AJ162</f>
        <v>0</v>
      </c>
      <c r="AK163" s="411">
        <f t="shared" ref="AK163" si="326">AK162</f>
        <v>0</v>
      </c>
      <c r="AL163" s="411">
        <f t="shared" ref="AL163" si="327">AL162</f>
        <v>0</v>
      </c>
      <c r="AM163" s="306"/>
    </row>
    <row r="164" spans="1:39" ht="15.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v>12</v>
      </c>
      <c r="O166" s="295"/>
      <c r="P166" s="295"/>
      <c r="Q166" s="295"/>
      <c r="R166" s="295"/>
      <c r="S166" s="295"/>
      <c r="T166" s="295"/>
      <c r="U166" s="295"/>
      <c r="V166" s="295"/>
      <c r="W166" s="295"/>
      <c r="X166" s="295"/>
      <c r="Y166" s="411">
        <v>0</v>
      </c>
      <c r="Z166" s="411">
        <v>0</v>
      </c>
      <c r="AA166" s="411">
        <v>0</v>
      </c>
      <c r="AB166" s="411">
        <v>0</v>
      </c>
      <c r="AC166" s="411">
        <f t="shared" ref="AC166" si="328">AC165</f>
        <v>0</v>
      </c>
      <c r="AD166" s="411">
        <f t="shared" ref="AD166" si="329">AD165</f>
        <v>0</v>
      </c>
      <c r="AE166" s="411">
        <f t="shared" ref="AE166" si="330">AE165</f>
        <v>0</v>
      </c>
      <c r="AF166" s="411">
        <f t="shared" ref="AF166" si="331">AF165</f>
        <v>0</v>
      </c>
      <c r="AG166" s="411">
        <f t="shared" ref="AG166" si="332">AG165</f>
        <v>0</v>
      </c>
      <c r="AH166" s="411">
        <f t="shared" ref="AH166" si="333">AH165</f>
        <v>0</v>
      </c>
      <c r="AI166" s="411">
        <f t="shared" ref="AI166" si="334">AI165</f>
        <v>0</v>
      </c>
      <c r="AJ166" s="411">
        <f t="shared" ref="AJ166" si="335">AJ165</f>
        <v>0</v>
      </c>
      <c r="AK166" s="411">
        <f t="shared" ref="AK166" si="336">AK165</f>
        <v>0</v>
      </c>
      <c r="AL166" s="411">
        <f t="shared" ref="AL166" si="337">AL165</f>
        <v>0</v>
      </c>
      <c r="AM166" s="306"/>
    </row>
    <row r="167" spans="1:39" ht="15.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v>12</v>
      </c>
      <c r="O169" s="295"/>
      <c r="P169" s="295"/>
      <c r="Q169" s="295"/>
      <c r="R169" s="295"/>
      <c r="S169" s="295"/>
      <c r="T169" s="295"/>
      <c r="U169" s="295"/>
      <c r="V169" s="295"/>
      <c r="W169" s="295"/>
      <c r="X169" s="295"/>
      <c r="Y169" s="411">
        <v>0</v>
      </c>
      <c r="Z169" s="411">
        <v>0</v>
      </c>
      <c r="AA169" s="411">
        <v>0</v>
      </c>
      <c r="AB169" s="411">
        <v>0</v>
      </c>
      <c r="AC169" s="411">
        <f t="shared" ref="AC169" si="338">AC168</f>
        <v>0</v>
      </c>
      <c r="AD169" s="411">
        <f t="shared" ref="AD169" si="339">AD168</f>
        <v>0</v>
      </c>
      <c r="AE169" s="411">
        <f t="shared" ref="AE169" si="340">AE168</f>
        <v>0</v>
      </c>
      <c r="AF169" s="411">
        <f t="shared" ref="AF169" si="341">AF168</f>
        <v>0</v>
      </c>
      <c r="AG169" s="411">
        <f t="shared" ref="AG169" si="342">AG168</f>
        <v>0</v>
      </c>
      <c r="AH169" s="411">
        <f t="shared" ref="AH169" si="343">AH168</f>
        <v>0</v>
      </c>
      <c r="AI169" s="411">
        <f t="shared" ref="AI169" si="344">AI168</f>
        <v>0</v>
      </c>
      <c r="AJ169" s="411">
        <f t="shared" ref="AJ169" si="345">AJ168</f>
        <v>0</v>
      </c>
      <c r="AK169" s="411">
        <f t="shared" ref="AK169" si="346">AK168</f>
        <v>0</v>
      </c>
      <c r="AL169" s="411">
        <f t="shared" ref="AL169" si="347">AL168</f>
        <v>0</v>
      </c>
      <c r="AM169" s="306"/>
    </row>
    <row r="170" spans="1:39" ht="15.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f t="shared" ref="AC172" si="348">AC171</f>
        <v>0</v>
      </c>
      <c r="AD172" s="411">
        <f t="shared" ref="AD172" si="349">AD171</f>
        <v>0</v>
      </c>
      <c r="AE172" s="411">
        <f t="shared" ref="AE172" si="350">AE171</f>
        <v>0</v>
      </c>
      <c r="AF172" s="411">
        <f t="shared" ref="AF172" si="351">AF171</f>
        <v>0</v>
      </c>
      <c r="AG172" s="411">
        <f t="shared" ref="AG172" si="352">AG171</f>
        <v>0</v>
      </c>
      <c r="AH172" s="411">
        <f t="shared" ref="AH172" si="353">AH171</f>
        <v>0</v>
      </c>
      <c r="AI172" s="411">
        <f t="shared" ref="AI172" si="354">AI171</f>
        <v>0</v>
      </c>
      <c r="AJ172" s="411">
        <f t="shared" ref="AJ172" si="355">AJ171</f>
        <v>0</v>
      </c>
      <c r="AK172" s="411">
        <f t="shared" ref="AK172" si="356">AK171</f>
        <v>0</v>
      </c>
      <c r="AL172" s="411">
        <f t="shared" ref="AL172" si="357">AL171</f>
        <v>0</v>
      </c>
      <c r="AM172" s="306"/>
    </row>
    <row r="173" spans="1:39" ht="15.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v>12</v>
      </c>
      <c r="O175" s="295"/>
      <c r="P175" s="295"/>
      <c r="Q175" s="295"/>
      <c r="R175" s="295"/>
      <c r="S175" s="295"/>
      <c r="T175" s="295"/>
      <c r="U175" s="295"/>
      <c r="V175" s="295"/>
      <c r="W175" s="295"/>
      <c r="X175" s="295"/>
      <c r="Y175" s="411">
        <v>0</v>
      </c>
      <c r="Z175" s="411">
        <v>0</v>
      </c>
      <c r="AA175" s="411">
        <v>0</v>
      </c>
      <c r="AB175" s="411">
        <v>0</v>
      </c>
      <c r="AC175" s="411">
        <f t="shared" ref="AC175" si="358">AC174</f>
        <v>0</v>
      </c>
      <c r="AD175" s="411">
        <f t="shared" ref="AD175" si="359">AD174</f>
        <v>0</v>
      </c>
      <c r="AE175" s="411">
        <f t="shared" ref="AE175" si="360">AE174</f>
        <v>0</v>
      </c>
      <c r="AF175" s="411">
        <f t="shared" ref="AF175" si="361">AF174</f>
        <v>0</v>
      </c>
      <c r="AG175" s="411">
        <f t="shared" ref="AG175" si="362">AG174</f>
        <v>0</v>
      </c>
      <c r="AH175" s="411">
        <f t="shared" ref="AH175" si="363">AH174</f>
        <v>0</v>
      </c>
      <c r="AI175" s="411">
        <f t="shared" ref="AI175" si="364">AI174</f>
        <v>0</v>
      </c>
      <c r="AJ175" s="411">
        <f t="shared" ref="AJ175" si="365">AJ174</f>
        <v>0</v>
      </c>
      <c r="AK175" s="411">
        <f t="shared" ref="AK175" si="366">AK174</f>
        <v>0</v>
      </c>
      <c r="AL175" s="411">
        <f t="shared" ref="AL175" si="367">AL174</f>
        <v>0</v>
      </c>
      <c r="AM175" s="306"/>
    </row>
    <row r="176" spans="1:39" ht="15.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11">
        <v>0</v>
      </c>
      <c r="Z178" s="411">
        <v>0</v>
      </c>
      <c r="AA178" s="411">
        <v>0</v>
      </c>
      <c r="AB178" s="411">
        <v>0</v>
      </c>
      <c r="AC178" s="411">
        <f t="shared" ref="AC178" si="368">AC177</f>
        <v>0</v>
      </c>
      <c r="AD178" s="411">
        <f t="shared" ref="AD178" si="369">AD177</f>
        <v>0</v>
      </c>
      <c r="AE178" s="411">
        <f t="shared" ref="AE178" si="370">AE177</f>
        <v>0</v>
      </c>
      <c r="AF178" s="411">
        <f t="shared" ref="AF178" si="371">AF177</f>
        <v>0</v>
      </c>
      <c r="AG178" s="411">
        <f t="shared" ref="AG178" si="372">AG177</f>
        <v>0</v>
      </c>
      <c r="AH178" s="411">
        <f t="shared" ref="AH178" si="373">AH177</f>
        <v>0</v>
      </c>
      <c r="AI178" s="411">
        <f t="shared" ref="AI178" si="374">AI177</f>
        <v>0</v>
      </c>
      <c r="AJ178" s="411">
        <f t="shared" ref="AJ178" si="375">AJ177</f>
        <v>0</v>
      </c>
      <c r="AK178" s="411">
        <f t="shared" ref="AK178" si="376">AK177</f>
        <v>0</v>
      </c>
      <c r="AL178" s="411">
        <f t="shared" ref="AL178" si="377">AL177</f>
        <v>0</v>
      </c>
      <c r="AM178" s="306"/>
    </row>
    <row r="179" spans="1:39" ht="15.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1">
        <v>0</v>
      </c>
      <c r="Z181" s="411">
        <v>0</v>
      </c>
      <c r="AA181" s="411">
        <v>0</v>
      </c>
      <c r="AB181" s="411">
        <v>0</v>
      </c>
      <c r="AC181" s="411">
        <f t="shared" ref="AC181" si="378">AC180</f>
        <v>0</v>
      </c>
      <c r="AD181" s="411">
        <f t="shared" ref="AD181" si="379">AD180</f>
        <v>0</v>
      </c>
      <c r="AE181" s="411">
        <f t="shared" ref="AE181" si="380">AE180</f>
        <v>0</v>
      </c>
      <c r="AF181" s="411">
        <f t="shared" ref="AF181" si="381">AF180</f>
        <v>0</v>
      </c>
      <c r="AG181" s="411">
        <f t="shared" ref="AG181" si="382">AG180</f>
        <v>0</v>
      </c>
      <c r="AH181" s="411">
        <f t="shared" ref="AH181" si="383">AH180</f>
        <v>0</v>
      </c>
      <c r="AI181" s="411">
        <f t="shared" ref="AI181" si="384">AI180</f>
        <v>0</v>
      </c>
      <c r="AJ181" s="411">
        <f t="shared" ref="AJ181" si="385">AJ180</f>
        <v>0</v>
      </c>
      <c r="AK181" s="411">
        <f t="shared" ref="AK181" si="386">AK180</f>
        <v>0</v>
      </c>
      <c r="AL181" s="411">
        <f t="shared" ref="AL181" si="387">AL180</f>
        <v>0</v>
      </c>
      <c r="AM181" s="306"/>
    </row>
    <row r="182" spans="1:39" ht="15.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v>12</v>
      </c>
      <c r="O184" s="295"/>
      <c r="P184" s="295"/>
      <c r="Q184" s="295"/>
      <c r="R184" s="295"/>
      <c r="S184" s="295"/>
      <c r="T184" s="295"/>
      <c r="U184" s="295"/>
      <c r="V184" s="295"/>
      <c r="W184" s="295"/>
      <c r="X184" s="295"/>
      <c r="Y184" s="411">
        <v>0</v>
      </c>
      <c r="Z184" s="411">
        <v>0</v>
      </c>
      <c r="AA184" s="411">
        <v>0</v>
      </c>
      <c r="AB184" s="411">
        <v>0</v>
      </c>
      <c r="AC184" s="411">
        <f t="shared" ref="AC184" si="388">AC183</f>
        <v>0</v>
      </c>
      <c r="AD184" s="411">
        <f t="shared" ref="AD184" si="389">AD183</f>
        <v>0</v>
      </c>
      <c r="AE184" s="411">
        <f t="shared" ref="AE184" si="390">AE183</f>
        <v>0</v>
      </c>
      <c r="AF184" s="411">
        <f t="shared" ref="AF184" si="391">AF183</f>
        <v>0</v>
      </c>
      <c r="AG184" s="411">
        <f t="shared" ref="AG184" si="392">AG183</f>
        <v>0</v>
      </c>
      <c r="AH184" s="411">
        <f t="shared" ref="AH184" si="393">AH183</f>
        <v>0</v>
      </c>
      <c r="AI184" s="411">
        <f t="shared" ref="AI184" si="394">AI183</f>
        <v>0</v>
      </c>
      <c r="AJ184" s="411">
        <f t="shared" ref="AJ184" si="395">AJ183</f>
        <v>0</v>
      </c>
      <c r="AK184" s="411">
        <f t="shared" ref="AK184" si="396">AK183</f>
        <v>0</v>
      </c>
      <c r="AL184" s="411">
        <f t="shared" ref="AL184" si="397">AL183</f>
        <v>0</v>
      </c>
      <c r="AM184" s="306"/>
    </row>
    <row r="185" spans="1:39" ht="15.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1">
        <v>0</v>
      </c>
      <c r="Z187" s="411">
        <v>0</v>
      </c>
      <c r="AA187" s="411">
        <v>0</v>
      </c>
      <c r="AB187" s="411">
        <v>0</v>
      </c>
      <c r="AC187" s="411">
        <f t="shared" ref="AC187" si="398">AC186</f>
        <v>0</v>
      </c>
      <c r="AD187" s="411">
        <f t="shared" ref="AD187" si="399">AD186</f>
        <v>0</v>
      </c>
      <c r="AE187" s="411">
        <f t="shared" ref="AE187" si="400">AE186</f>
        <v>0</v>
      </c>
      <c r="AF187" s="411">
        <f t="shared" ref="AF187" si="401">AF186</f>
        <v>0</v>
      </c>
      <c r="AG187" s="411">
        <f t="shared" ref="AG187" si="402">AG186</f>
        <v>0</v>
      </c>
      <c r="AH187" s="411">
        <f t="shared" ref="AH187" si="403">AH186</f>
        <v>0</v>
      </c>
      <c r="AI187" s="411">
        <f t="shared" ref="AI187" si="404">AI186</f>
        <v>0</v>
      </c>
      <c r="AJ187" s="411">
        <f t="shared" ref="AJ187" si="405">AJ186</f>
        <v>0</v>
      </c>
      <c r="AK187" s="411">
        <f t="shared" ref="AK187" si="406">AK186</f>
        <v>0</v>
      </c>
      <c r="AL187" s="411">
        <f t="shared" ref="AL187" si="407">AL186</f>
        <v>0</v>
      </c>
      <c r="AM187" s="306"/>
    </row>
    <row r="188" spans="1:39" ht="15.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1">
        <v>0</v>
      </c>
      <c r="Z190" s="411">
        <v>0</v>
      </c>
      <c r="AA190" s="411">
        <v>0</v>
      </c>
      <c r="AB190" s="411">
        <v>0</v>
      </c>
      <c r="AC190" s="411">
        <f t="shared" ref="AC190" si="408">AC189</f>
        <v>0</v>
      </c>
      <c r="AD190" s="411">
        <f t="shared" ref="AD190" si="409">AD189</f>
        <v>0</v>
      </c>
      <c r="AE190" s="411">
        <f t="shared" ref="AE190" si="410">AE189</f>
        <v>0</v>
      </c>
      <c r="AF190" s="411">
        <f t="shared" ref="AF190" si="411">AF189</f>
        <v>0</v>
      </c>
      <c r="AG190" s="411">
        <f t="shared" ref="AG190" si="412">AG189</f>
        <v>0</v>
      </c>
      <c r="AH190" s="411">
        <f t="shared" ref="AH190" si="413">AH189</f>
        <v>0</v>
      </c>
      <c r="AI190" s="411">
        <f t="shared" ref="AI190" si="414">AI189</f>
        <v>0</v>
      </c>
      <c r="AJ190" s="411">
        <f t="shared" ref="AJ190" si="415">AJ189</f>
        <v>0</v>
      </c>
      <c r="AK190" s="411">
        <f t="shared" ref="AK190" si="416">AK189</f>
        <v>0</v>
      </c>
      <c r="AL190" s="411">
        <f t="shared" ref="AL190" si="417">AL189</f>
        <v>0</v>
      </c>
      <c r="AM190" s="306"/>
    </row>
    <row r="191" spans="1:39" ht="15.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v>12</v>
      </c>
      <c r="O193" s="295"/>
      <c r="P193" s="295"/>
      <c r="Q193" s="295"/>
      <c r="R193" s="295"/>
      <c r="S193" s="295"/>
      <c r="T193" s="295"/>
      <c r="U193" s="295"/>
      <c r="V193" s="295"/>
      <c r="W193" s="295"/>
      <c r="X193" s="295"/>
      <c r="Y193" s="411">
        <v>0</v>
      </c>
      <c r="Z193" s="411">
        <v>0</v>
      </c>
      <c r="AA193" s="411">
        <v>0</v>
      </c>
      <c r="AB193" s="411">
        <v>0</v>
      </c>
      <c r="AC193" s="411">
        <f t="shared" ref="AC193" si="418">AC192</f>
        <v>0</v>
      </c>
      <c r="AD193" s="411">
        <f t="shared" ref="AD193" si="419">AD192</f>
        <v>0</v>
      </c>
      <c r="AE193" s="411">
        <f t="shared" ref="AE193" si="420">AE192</f>
        <v>0</v>
      </c>
      <c r="AF193" s="411">
        <f t="shared" ref="AF193" si="421">AF192</f>
        <v>0</v>
      </c>
      <c r="AG193" s="411">
        <f t="shared" ref="AG193" si="422">AG192</f>
        <v>0</v>
      </c>
      <c r="AH193" s="411">
        <f t="shared" ref="AH193" si="423">AH192</f>
        <v>0</v>
      </c>
      <c r="AI193" s="411">
        <f t="shared" ref="AI193" si="424">AI192</f>
        <v>0</v>
      </c>
      <c r="AJ193" s="411">
        <f t="shared" ref="AJ193" si="425">AJ192</f>
        <v>0</v>
      </c>
      <c r="AK193" s="411">
        <f t="shared" ref="AK193" si="426">AK192</f>
        <v>0</v>
      </c>
      <c r="AL193" s="411">
        <f t="shared" ref="AL193" si="427">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0</v>
      </c>
      <c r="E195" s="329">
        <f t="shared" ref="E195:M195" si="428">SUM(E38:E193)</f>
        <v>0</v>
      </c>
      <c r="F195" s="329">
        <f t="shared" si="428"/>
        <v>0</v>
      </c>
      <c r="G195" s="329">
        <f t="shared" si="428"/>
        <v>3423213</v>
      </c>
      <c r="H195" s="329">
        <f t="shared" si="428"/>
        <v>0</v>
      </c>
      <c r="I195" s="329">
        <f t="shared" si="428"/>
        <v>0</v>
      </c>
      <c r="J195" s="329">
        <f t="shared" si="428"/>
        <v>0</v>
      </c>
      <c r="K195" s="329">
        <f t="shared" si="428"/>
        <v>0</v>
      </c>
      <c r="L195" s="329">
        <f t="shared" si="428"/>
        <v>0</v>
      </c>
      <c r="M195" s="329">
        <f t="shared" si="428"/>
        <v>0</v>
      </c>
      <c r="N195" s="329"/>
      <c r="O195" s="329">
        <f>SUM(O38:O193)</f>
        <v>0</v>
      </c>
      <c r="P195" s="329">
        <f t="shared" ref="P195:X195" si="429">SUM(P38:P193)</f>
        <v>0</v>
      </c>
      <c r="Q195" s="329">
        <f t="shared" si="429"/>
        <v>0</v>
      </c>
      <c r="R195" s="329">
        <f>SUM(R38:R193)</f>
        <v>449</v>
      </c>
      <c r="S195" s="329">
        <f t="shared" si="429"/>
        <v>0</v>
      </c>
      <c r="T195" s="329">
        <f t="shared" si="429"/>
        <v>0</v>
      </c>
      <c r="U195" s="329">
        <f t="shared" si="429"/>
        <v>0</v>
      </c>
      <c r="V195" s="329">
        <f t="shared" si="429"/>
        <v>0</v>
      </c>
      <c r="W195" s="329">
        <f t="shared" si="429"/>
        <v>0</v>
      </c>
      <c r="X195" s="329">
        <f t="shared" si="429"/>
        <v>0</v>
      </c>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494885</v>
      </c>
      <c r="Z196" s="392">
        <f>HLOOKUP(Z35,'2. LRAMVA Threshold'!$B$42:$Q$53,7,FALSE)</f>
        <v>2573404</v>
      </c>
      <c r="AA196" s="392">
        <f>HLOOKUP(AA35,'2. LRAMVA Threshold'!$B$42:$Q$53,7,FALSE)</f>
        <v>576</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2.0400000000000001E-2</v>
      </c>
      <c r="Z198" s="341">
        <f>HLOOKUP(Z$35,'3.  Distribution Rates'!$C$122:$P$133,7,FALSE)</f>
        <v>1.61E-2</v>
      </c>
      <c r="AA198" s="341">
        <f>HLOOKUP(AA$35,'3.  Distribution Rates'!$C$122:$P$133,7,FALSE)</f>
        <v>3.1474000000000002</v>
      </c>
      <c r="AB198" s="341">
        <f>HLOOKUP(AB$35,'3.  Distribution Rates'!$C$122:$P$133,7,FALSE)</f>
        <v>8.6286000000000005</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430">AB195*AB198</f>
        <v>0</v>
      </c>
      <c r="AC203" s="378">
        <f t="shared" si="430"/>
        <v>0</v>
      </c>
      <c r="AD203" s="378">
        <f t="shared" si="430"/>
        <v>0</v>
      </c>
      <c r="AE203" s="378">
        <f t="shared" si="430"/>
        <v>0</v>
      </c>
      <c r="AF203" s="378">
        <f t="shared" si="430"/>
        <v>0</v>
      </c>
      <c r="AG203" s="378">
        <f t="shared" si="430"/>
        <v>0</v>
      </c>
      <c r="AH203" s="378">
        <f t="shared" si="430"/>
        <v>0</v>
      </c>
      <c r="AI203" s="378">
        <f t="shared" si="430"/>
        <v>0</v>
      </c>
      <c r="AJ203" s="378">
        <f t="shared" si="430"/>
        <v>0</v>
      </c>
      <c r="AK203" s="378">
        <f t="shared" si="430"/>
        <v>0</v>
      </c>
      <c r="AL203" s="378">
        <f t="shared" si="430"/>
        <v>0</v>
      </c>
      <c r="AM203" s="629">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431">SUM(AA199:AA203)</f>
        <v>0</v>
      </c>
      <c r="AB204" s="346">
        <f t="shared" si="431"/>
        <v>0</v>
      </c>
      <c r="AC204" s="346">
        <f t="shared" si="431"/>
        <v>0</v>
      </c>
      <c r="AD204" s="346">
        <f t="shared" si="431"/>
        <v>0</v>
      </c>
      <c r="AE204" s="346">
        <f t="shared" si="431"/>
        <v>0</v>
      </c>
      <c r="AF204" s="346">
        <f>SUM(AF199:AF203)</f>
        <v>0</v>
      </c>
      <c r="AG204" s="346">
        <f>SUM(AG199:AG203)</f>
        <v>0</v>
      </c>
      <c r="AH204" s="346">
        <f t="shared" ref="AH204:AL204" si="432">SUM(AH199:AH203)</f>
        <v>0</v>
      </c>
      <c r="AI204" s="346">
        <f t="shared" si="432"/>
        <v>0</v>
      </c>
      <c r="AJ204" s="346">
        <f t="shared" si="432"/>
        <v>0</v>
      </c>
      <c r="AK204" s="346">
        <f t="shared" si="432"/>
        <v>0</v>
      </c>
      <c r="AL204" s="346">
        <f t="shared" si="432"/>
        <v>0</v>
      </c>
      <c r="AM204" s="407">
        <f>SUM(AM199:AM203)</f>
        <v>0</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10095.654</v>
      </c>
      <c r="Z205" s="347">
        <f t="shared" ref="Z205:AE205" si="433">Z196*Z198</f>
        <v>41431.804400000001</v>
      </c>
      <c r="AA205" s="347">
        <f t="shared" si="433"/>
        <v>1812.9024000000002</v>
      </c>
      <c r="AB205" s="347">
        <f t="shared" si="433"/>
        <v>0</v>
      </c>
      <c r="AC205" s="347">
        <f t="shared" si="433"/>
        <v>0</v>
      </c>
      <c r="AD205" s="347">
        <f t="shared" si="433"/>
        <v>0</v>
      </c>
      <c r="AE205" s="347">
        <f t="shared" si="433"/>
        <v>0</v>
      </c>
      <c r="AF205" s="347">
        <f>AF196*AF198</f>
        <v>0</v>
      </c>
      <c r="AG205" s="347">
        <f t="shared" ref="AG205:AL205" si="434">AG196*AG198</f>
        <v>0</v>
      </c>
      <c r="AH205" s="347">
        <f t="shared" si="434"/>
        <v>0</v>
      </c>
      <c r="AI205" s="347">
        <f t="shared" si="434"/>
        <v>0</v>
      </c>
      <c r="AJ205" s="347">
        <f t="shared" si="434"/>
        <v>0</v>
      </c>
      <c r="AK205" s="347">
        <f t="shared" si="434"/>
        <v>0</v>
      </c>
      <c r="AL205" s="347">
        <f t="shared" si="434"/>
        <v>0</v>
      </c>
      <c r="AM205" s="407">
        <f>SUM(Y205:AL205)</f>
        <v>53340.360800000002</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-53340.360800000002</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516074</v>
      </c>
      <c r="Z210" s="291">
        <f>SUMPRODUCT(G38:G193,Z38:Z193)</f>
        <v>378269.77322423959</v>
      </c>
      <c r="AA210" s="291">
        <f>IF(AA36="kw",SUMPRODUCT(N38:N193,R38:R193,AA38:AA193),SUMPRODUCT(G38:G193,AA38:AA193))</f>
        <v>4049.9757304586647</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586</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27" t="s">
        <v>211</v>
      </c>
      <c r="C217" s="829" t="s">
        <v>33</v>
      </c>
      <c r="D217" s="284" t="s">
        <v>422</v>
      </c>
      <c r="E217" s="831" t="s">
        <v>209</v>
      </c>
      <c r="F217" s="832"/>
      <c r="G217" s="832"/>
      <c r="H217" s="832"/>
      <c r="I217" s="832"/>
      <c r="J217" s="832"/>
      <c r="K217" s="832"/>
      <c r="L217" s="832"/>
      <c r="M217" s="833"/>
      <c r="N217" s="834" t="s">
        <v>213</v>
      </c>
      <c r="O217" s="284" t="s">
        <v>423</v>
      </c>
      <c r="P217" s="831" t="s">
        <v>212</v>
      </c>
      <c r="Q217" s="832"/>
      <c r="R217" s="832"/>
      <c r="S217" s="832"/>
      <c r="T217" s="832"/>
      <c r="U217" s="832"/>
      <c r="V217" s="832"/>
      <c r="W217" s="832"/>
      <c r="X217" s="833"/>
      <c r="Y217" s="824" t="s">
        <v>243</v>
      </c>
      <c r="Z217" s="825"/>
      <c r="AA217" s="825"/>
      <c r="AB217" s="825"/>
      <c r="AC217" s="825"/>
      <c r="AD217" s="825"/>
      <c r="AE217" s="825"/>
      <c r="AF217" s="825"/>
      <c r="AG217" s="825"/>
      <c r="AH217" s="825"/>
      <c r="AI217" s="825"/>
      <c r="AJ217" s="825"/>
      <c r="AK217" s="825"/>
      <c r="AL217" s="825"/>
      <c r="AM217" s="826"/>
    </row>
    <row r="218" spans="1:39" ht="60.75" customHeight="1">
      <c r="B218" s="828"/>
      <c r="C218" s="830"/>
      <c r="D218" s="285">
        <v>2016</v>
      </c>
      <c r="E218" s="285">
        <v>2017</v>
      </c>
      <c r="F218" s="285">
        <v>2018</v>
      </c>
      <c r="G218" s="285">
        <v>2019</v>
      </c>
      <c r="H218" s="285">
        <v>2020</v>
      </c>
      <c r="I218" s="285">
        <v>2021</v>
      </c>
      <c r="J218" s="285">
        <v>2022</v>
      </c>
      <c r="K218" s="285">
        <v>2023</v>
      </c>
      <c r="L218" s="285">
        <v>2024</v>
      </c>
      <c r="M218" s="285">
        <v>2025</v>
      </c>
      <c r="N218" s="835"/>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v>
      </c>
      <c r="AB218" s="285" t="str">
        <f>'1.  LRAMVA Summary'!G52</f>
        <v>Street Lights</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v>0</v>
      </c>
      <c r="Z222" s="411">
        <v>0</v>
      </c>
      <c r="AA222" s="411">
        <v>0</v>
      </c>
      <c r="AB222" s="411">
        <v>0</v>
      </c>
      <c r="AC222" s="411">
        <f t="shared" ref="AC222" si="435">AC221</f>
        <v>0</v>
      </c>
      <c r="AD222" s="411">
        <f t="shared" ref="AD222" si="436">AD221</f>
        <v>0</v>
      </c>
      <c r="AE222" s="411">
        <f t="shared" ref="AE222" si="437">AE221</f>
        <v>0</v>
      </c>
      <c r="AF222" s="411">
        <f t="shared" ref="AF222" si="438">AF221</f>
        <v>0</v>
      </c>
      <c r="AG222" s="411">
        <f t="shared" ref="AG222" si="439">AG221</f>
        <v>0</v>
      </c>
      <c r="AH222" s="411">
        <f t="shared" ref="AH222" si="440">AH221</f>
        <v>0</v>
      </c>
      <c r="AI222" s="411">
        <f t="shared" ref="AI222" si="441">AI221</f>
        <v>0</v>
      </c>
      <c r="AJ222" s="411">
        <f t="shared" ref="AJ222" si="442">AJ221</f>
        <v>0</v>
      </c>
      <c r="AK222" s="411">
        <f t="shared" ref="AK222" si="443">AK221</f>
        <v>0</v>
      </c>
      <c r="AL222" s="411">
        <f t="shared" ref="AL222" si="444">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v>0</v>
      </c>
      <c r="Z225" s="411">
        <v>0</v>
      </c>
      <c r="AA225" s="411">
        <v>0</v>
      </c>
      <c r="AB225" s="411">
        <v>0</v>
      </c>
      <c r="AC225" s="411">
        <f t="shared" ref="AC225" si="445">AC224</f>
        <v>0</v>
      </c>
      <c r="AD225" s="411">
        <f t="shared" ref="AD225" si="446">AD224</f>
        <v>0</v>
      </c>
      <c r="AE225" s="411">
        <f t="shared" ref="AE225" si="447">AE224</f>
        <v>0</v>
      </c>
      <c r="AF225" s="411">
        <f t="shared" ref="AF225" si="448">AF224</f>
        <v>0</v>
      </c>
      <c r="AG225" s="411">
        <f t="shared" ref="AG225" si="449">AG224</f>
        <v>0</v>
      </c>
      <c r="AH225" s="411">
        <f t="shared" ref="AH225" si="450">AH224</f>
        <v>0</v>
      </c>
      <c r="AI225" s="411">
        <f t="shared" ref="AI225" si="451">AI224</f>
        <v>0</v>
      </c>
      <c r="AJ225" s="411">
        <f t="shared" ref="AJ225" si="452">AJ224</f>
        <v>0</v>
      </c>
      <c r="AK225" s="411">
        <f t="shared" ref="AK225" si="453">AK224</f>
        <v>0</v>
      </c>
      <c r="AL225" s="411">
        <f t="shared" ref="AL225" si="454">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v>0</v>
      </c>
      <c r="Z228" s="411">
        <v>0</v>
      </c>
      <c r="AA228" s="411">
        <v>0</v>
      </c>
      <c r="AB228" s="411">
        <v>0</v>
      </c>
      <c r="AC228" s="411">
        <f t="shared" ref="AC228" si="455">AC227</f>
        <v>0</v>
      </c>
      <c r="AD228" s="411">
        <f t="shared" ref="AD228" si="456">AD227</f>
        <v>0</v>
      </c>
      <c r="AE228" s="411">
        <f t="shared" ref="AE228" si="457">AE227</f>
        <v>0</v>
      </c>
      <c r="AF228" s="411">
        <f t="shared" ref="AF228" si="458">AF227</f>
        <v>0</v>
      </c>
      <c r="AG228" s="411">
        <f t="shared" ref="AG228" si="459">AG227</f>
        <v>0</v>
      </c>
      <c r="AH228" s="411">
        <f t="shared" ref="AH228" si="460">AH227</f>
        <v>0</v>
      </c>
      <c r="AI228" s="411">
        <f t="shared" ref="AI228" si="461">AI227</f>
        <v>0</v>
      </c>
      <c r="AJ228" s="411">
        <f t="shared" ref="AJ228" si="462">AJ227</f>
        <v>0</v>
      </c>
      <c r="AK228" s="411">
        <f t="shared" ref="AK228" si="463">AK227</f>
        <v>0</v>
      </c>
      <c r="AL228" s="411">
        <f t="shared" ref="AL228" si="464">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2">
        <v>4</v>
      </c>
      <c r="B230" s="520" t="s">
        <v>676</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v>0</v>
      </c>
      <c r="Z231" s="411">
        <v>0</v>
      </c>
      <c r="AA231" s="411">
        <v>0</v>
      </c>
      <c r="AB231" s="411">
        <v>0</v>
      </c>
      <c r="AC231" s="411">
        <f t="shared" ref="AC231" si="465">AC230</f>
        <v>0</v>
      </c>
      <c r="AD231" s="411">
        <f t="shared" ref="AD231" si="466">AD230</f>
        <v>0</v>
      </c>
      <c r="AE231" s="411">
        <f t="shared" ref="AE231" si="467">AE230</f>
        <v>0</v>
      </c>
      <c r="AF231" s="411">
        <f t="shared" ref="AF231" si="468">AF230</f>
        <v>0</v>
      </c>
      <c r="AG231" s="411">
        <f t="shared" ref="AG231" si="469">AG230</f>
        <v>0</v>
      </c>
      <c r="AH231" s="411">
        <f t="shared" ref="AH231" si="470">AH230</f>
        <v>0</v>
      </c>
      <c r="AI231" s="411">
        <f t="shared" ref="AI231" si="471">AI230</f>
        <v>0</v>
      </c>
      <c r="AJ231" s="411">
        <f t="shared" ref="AJ231" si="472">AJ230</f>
        <v>0</v>
      </c>
      <c r="AK231" s="411">
        <f t="shared" ref="AK231" si="473">AK230</f>
        <v>0</v>
      </c>
      <c r="AL231" s="411">
        <f t="shared" ref="AL231" si="474">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v>0</v>
      </c>
      <c r="Z234" s="411">
        <v>0</v>
      </c>
      <c r="AA234" s="411">
        <v>0</v>
      </c>
      <c r="AB234" s="411">
        <v>0</v>
      </c>
      <c r="AC234" s="411">
        <f t="shared" ref="AC234" si="475">AC233</f>
        <v>0</v>
      </c>
      <c r="AD234" s="411">
        <f t="shared" ref="AD234" si="476">AD233</f>
        <v>0</v>
      </c>
      <c r="AE234" s="411">
        <f t="shared" ref="AE234" si="477">AE233</f>
        <v>0</v>
      </c>
      <c r="AF234" s="411">
        <f t="shared" ref="AF234" si="478">AF233</f>
        <v>0</v>
      </c>
      <c r="AG234" s="411">
        <f t="shared" ref="AG234" si="479">AG233</f>
        <v>0</v>
      </c>
      <c r="AH234" s="411">
        <f t="shared" ref="AH234" si="480">AH233</f>
        <v>0</v>
      </c>
      <c r="AI234" s="411">
        <f t="shared" ref="AI234" si="481">AI233</f>
        <v>0</v>
      </c>
      <c r="AJ234" s="411">
        <f t="shared" ref="AJ234" si="482">AJ233</f>
        <v>0</v>
      </c>
      <c r="AK234" s="411">
        <f t="shared" ref="AK234" si="483">AK233</f>
        <v>0</v>
      </c>
      <c r="AL234" s="411">
        <f t="shared" ref="AL234" si="484">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v>12</v>
      </c>
      <c r="O238" s="295"/>
      <c r="P238" s="295"/>
      <c r="Q238" s="295"/>
      <c r="R238" s="295"/>
      <c r="S238" s="295"/>
      <c r="T238" s="295"/>
      <c r="U238" s="295"/>
      <c r="V238" s="295"/>
      <c r="W238" s="295"/>
      <c r="X238" s="295"/>
      <c r="Y238" s="411">
        <v>0</v>
      </c>
      <c r="Z238" s="411">
        <v>0</v>
      </c>
      <c r="AA238" s="411">
        <v>0</v>
      </c>
      <c r="AB238" s="411">
        <v>0</v>
      </c>
      <c r="AC238" s="411">
        <f t="shared" ref="AC238" si="485">AC237</f>
        <v>0</v>
      </c>
      <c r="AD238" s="411">
        <f t="shared" ref="AD238" si="486">AD237</f>
        <v>0</v>
      </c>
      <c r="AE238" s="411">
        <f t="shared" ref="AE238" si="487">AE237</f>
        <v>0</v>
      </c>
      <c r="AF238" s="411">
        <f t="shared" ref="AF238" si="488">AF237</f>
        <v>0</v>
      </c>
      <c r="AG238" s="411">
        <f t="shared" ref="AG238" si="489">AG237</f>
        <v>0</v>
      </c>
      <c r="AH238" s="411">
        <f t="shared" ref="AH238" si="490">AH237</f>
        <v>0</v>
      </c>
      <c r="AI238" s="411">
        <f t="shared" ref="AI238" si="491">AI237</f>
        <v>0</v>
      </c>
      <c r="AJ238" s="411">
        <f t="shared" ref="AJ238" si="492">AJ237</f>
        <v>0</v>
      </c>
      <c r="AK238" s="411">
        <f t="shared" ref="AK238" si="493">AK237</f>
        <v>0</v>
      </c>
      <c r="AL238" s="411">
        <f t="shared" ref="AL238" si="494">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v>12</v>
      </c>
      <c r="O241" s="295"/>
      <c r="P241" s="295"/>
      <c r="Q241" s="295"/>
      <c r="R241" s="295"/>
      <c r="S241" s="295"/>
      <c r="T241" s="295"/>
      <c r="U241" s="295"/>
      <c r="V241" s="295"/>
      <c r="W241" s="295"/>
      <c r="X241" s="295"/>
      <c r="Y241" s="411">
        <v>0</v>
      </c>
      <c r="Z241" s="411">
        <v>0</v>
      </c>
      <c r="AA241" s="411">
        <v>0</v>
      </c>
      <c r="AB241" s="411">
        <v>0</v>
      </c>
      <c r="AC241" s="411">
        <f t="shared" ref="AC241" si="495">AC240</f>
        <v>0</v>
      </c>
      <c r="AD241" s="411">
        <f t="shared" ref="AD241" si="496">AD240</f>
        <v>0</v>
      </c>
      <c r="AE241" s="411">
        <f t="shared" ref="AE241" si="497">AE240</f>
        <v>0</v>
      </c>
      <c r="AF241" s="411">
        <f t="shared" ref="AF241" si="498">AF240</f>
        <v>0</v>
      </c>
      <c r="AG241" s="411">
        <f t="shared" ref="AG241" si="499">AG240</f>
        <v>0</v>
      </c>
      <c r="AH241" s="411">
        <f t="shared" ref="AH241" si="500">AH240</f>
        <v>0</v>
      </c>
      <c r="AI241" s="411">
        <f t="shared" ref="AI241" si="501">AI240</f>
        <v>0</v>
      </c>
      <c r="AJ241" s="411">
        <f t="shared" ref="AJ241" si="502">AJ240</f>
        <v>0</v>
      </c>
      <c r="AK241" s="411">
        <f t="shared" ref="AK241" si="503">AK240</f>
        <v>0</v>
      </c>
      <c r="AL241" s="411">
        <f t="shared" ref="AL241" si="504">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v>12</v>
      </c>
      <c r="O244" s="295"/>
      <c r="P244" s="295"/>
      <c r="Q244" s="295"/>
      <c r="R244" s="295"/>
      <c r="S244" s="295"/>
      <c r="T244" s="295"/>
      <c r="U244" s="295"/>
      <c r="V244" s="295"/>
      <c r="W244" s="295"/>
      <c r="X244" s="295"/>
      <c r="Y244" s="411">
        <v>0</v>
      </c>
      <c r="Z244" s="411">
        <v>0</v>
      </c>
      <c r="AA244" s="411">
        <v>0</v>
      </c>
      <c r="AB244" s="411">
        <v>0</v>
      </c>
      <c r="AC244" s="411">
        <f t="shared" ref="AC244" si="505">AC243</f>
        <v>0</v>
      </c>
      <c r="AD244" s="411">
        <f t="shared" ref="AD244" si="506">AD243</f>
        <v>0</v>
      </c>
      <c r="AE244" s="411">
        <f t="shared" ref="AE244" si="507">AE243</f>
        <v>0</v>
      </c>
      <c r="AF244" s="411">
        <f t="shared" ref="AF244" si="508">AF243</f>
        <v>0</v>
      </c>
      <c r="AG244" s="411">
        <f t="shared" ref="AG244" si="509">AG243</f>
        <v>0</v>
      </c>
      <c r="AH244" s="411">
        <f t="shared" ref="AH244" si="510">AH243</f>
        <v>0</v>
      </c>
      <c r="AI244" s="411">
        <f t="shared" ref="AI244" si="511">AI243</f>
        <v>0</v>
      </c>
      <c r="AJ244" s="411">
        <f t="shared" ref="AJ244" si="512">AJ243</f>
        <v>0</v>
      </c>
      <c r="AK244" s="411">
        <f t="shared" ref="AK244" si="513">AK243</f>
        <v>0</v>
      </c>
      <c r="AL244" s="411">
        <f t="shared" ref="AL244" si="514">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v>12</v>
      </c>
      <c r="O247" s="295"/>
      <c r="P247" s="295"/>
      <c r="Q247" s="295"/>
      <c r="R247" s="295"/>
      <c r="S247" s="295"/>
      <c r="T247" s="295"/>
      <c r="U247" s="295"/>
      <c r="V247" s="295"/>
      <c r="W247" s="295"/>
      <c r="X247" s="295"/>
      <c r="Y247" s="411">
        <v>0</v>
      </c>
      <c r="Z247" s="411">
        <v>0</v>
      </c>
      <c r="AA247" s="411">
        <v>0</v>
      </c>
      <c r="AB247" s="411">
        <v>0</v>
      </c>
      <c r="AC247" s="411">
        <f t="shared" ref="AC247" si="515">AC246</f>
        <v>0</v>
      </c>
      <c r="AD247" s="411">
        <f t="shared" ref="AD247" si="516">AD246</f>
        <v>0</v>
      </c>
      <c r="AE247" s="411">
        <f t="shared" ref="AE247" si="517">AE246</f>
        <v>0</v>
      </c>
      <c r="AF247" s="411">
        <f t="shared" ref="AF247" si="518">AF246</f>
        <v>0</v>
      </c>
      <c r="AG247" s="411">
        <f t="shared" ref="AG247" si="519">AG246</f>
        <v>0</v>
      </c>
      <c r="AH247" s="411">
        <f t="shared" ref="AH247" si="520">AH246</f>
        <v>0</v>
      </c>
      <c r="AI247" s="411">
        <f t="shared" ref="AI247" si="521">AI246</f>
        <v>0</v>
      </c>
      <c r="AJ247" s="411">
        <f t="shared" ref="AJ247" si="522">AJ246</f>
        <v>0</v>
      </c>
      <c r="AK247" s="411">
        <f t="shared" ref="AK247" si="523">AK246</f>
        <v>0</v>
      </c>
      <c r="AL247" s="411">
        <f t="shared" ref="AL247" si="52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v>3</v>
      </c>
      <c r="O250" s="295"/>
      <c r="P250" s="295"/>
      <c r="Q250" s="295"/>
      <c r="R250" s="295"/>
      <c r="S250" s="295"/>
      <c r="T250" s="295"/>
      <c r="U250" s="295"/>
      <c r="V250" s="295"/>
      <c r="W250" s="295"/>
      <c r="X250" s="295"/>
      <c r="Y250" s="411">
        <v>0</v>
      </c>
      <c r="Z250" s="411">
        <v>0</v>
      </c>
      <c r="AA250" s="411">
        <v>0</v>
      </c>
      <c r="AB250" s="411">
        <v>0</v>
      </c>
      <c r="AC250" s="411">
        <f t="shared" ref="AC250" si="525">AC249</f>
        <v>0</v>
      </c>
      <c r="AD250" s="411">
        <f t="shared" ref="AD250" si="526">AD249</f>
        <v>0</v>
      </c>
      <c r="AE250" s="411">
        <f t="shared" ref="AE250" si="527">AE249</f>
        <v>0</v>
      </c>
      <c r="AF250" s="411">
        <f t="shared" ref="AF250" si="528">AF249</f>
        <v>0</v>
      </c>
      <c r="AG250" s="411">
        <f t="shared" ref="AG250" si="529">AG249</f>
        <v>0</v>
      </c>
      <c r="AH250" s="411">
        <f t="shared" ref="AH250" si="530">AH249</f>
        <v>0</v>
      </c>
      <c r="AI250" s="411">
        <f t="shared" ref="AI250" si="531">AI249</f>
        <v>0</v>
      </c>
      <c r="AJ250" s="411">
        <f t="shared" ref="AJ250" si="532">AJ249</f>
        <v>0</v>
      </c>
      <c r="AK250" s="411">
        <f t="shared" ref="AK250" si="533">AK249</f>
        <v>0</v>
      </c>
      <c r="AL250" s="411">
        <f t="shared" ref="AL250" si="534">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v>12</v>
      </c>
      <c r="O254" s="295"/>
      <c r="P254" s="295"/>
      <c r="Q254" s="295"/>
      <c r="R254" s="295"/>
      <c r="S254" s="295"/>
      <c r="T254" s="295"/>
      <c r="U254" s="295"/>
      <c r="V254" s="295"/>
      <c r="W254" s="295"/>
      <c r="X254" s="295"/>
      <c r="Y254" s="411">
        <v>0</v>
      </c>
      <c r="Z254" s="411">
        <v>0</v>
      </c>
      <c r="AA254" s="411">
        <v>0</v>
      </c>
      <c r="AB254" s="411">
        <v>0</v>
      </c>
      <c r="AC254" s="411">
        <f t="shared" ref="AC254" si="535">AC253</f>
        <v>0</v>
      </c>
      <c r="AD254" s="411">
        <f t="shared" ref="AD254" si="536">AD253</f>
        <v>0</v>
      </c>
      <c r="AE254" s="411">
        <f t="shared" ref="AE254" si="537">AE253</f>
        <v>0</v>
      </c>
      <c r="AF254" s="411">
        <f t="shared" ref="AF254" si="538">AF253</f>
        <v>0</v>
      </c>
      <c r="AG254" s="411">
        <f t="shared" ref="AG254" si="539">AG253</f>
        <v>0</v>
      </c>
      <c r="AH254" s="411">
        <f t="shared" ref="AH254" si="540">AH253</f>
        <v>0</v>
      </c>
      <c r="AI254" s="411">
        <f t="shared" ref="AI254" si="541">AI253</f>
        <v>0</v>
      </c>
      <c r="AJ254" s="411">
        <f t="shared" ref="AJ254" si="542">AJ253</f>
        <v>0</v>
      </c>
      <c r="AK254" s="411">
        <f t="shared" ref="AK254" si="543">AK253</f>
        <v>0</v>
      </c>
      <c r="AL254" s="411">
        <f t="shared" ref="AL254" si="544">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v>12</v>
      </c>
      <c r="O257" s="295"/>
      <c r="P257" s="295"/>
      <c r="Q257" s="295"/>
      <c r="R257" s="295"/>
      <c r="S257" s="295"/>
      <c r="T257" s="295"/>
      <c r="U257" s="295"/>
      <c r="V257" s="295"/>
      <c r="W257" s="295"/>
      <c r="X257" s="295"/>
      <c r="Y257" s="411">
        <v>0</v>
      </c>
      <c r="Z257" s="411">
        <v>0</v>
      </c>
      <c r="AA257" s="411">
        <v>0</v>
      </c>
      <c r="AB257" s="411">
        <v>0</v>
      </c>
      <c r="AC257" s="411">
        <f t="shared" ref="AC257" si="545">AC256</f>
        <v>0</v>
      </c>
      <c r="AD257" s="411">
        <f t="shared" ref="AD257" si="546">AD256</f>
        <v>0</v>
      </c>
      <c r="AE257" s="411">
        <f t="shared" ref="AE257" si="547">AE256</f>
        <v>0</v>
      </c>
      <c r="AF257" s="411">
        <f t="shared" ref="AF257" si="548">AF256</f>
        <v>0</v>
      </c>
      <c r="AG257" s="411">
        <f t="shared" ref="AG257" si="549">AG256</f>
        <v>0</v>
      </c>
      <c r="AH257" s="411">
        <f t="shared" ref="AH257" si="550">AH256</f>
        <v>0</v>
      </c>
      <c r="AI257" s="411">
        <f t="shared" ref="AI257" si="551">AI256</f>
        <v>0</v>
      </c>
      <c r="AJ257" s="411">
        <f t="shared" ref="AJ257" si="552">AJ256</f>
        <v>0</v>
      </c>
      <c r="AK257" s="411">
        <f t="shared" ref="AK257" si="553">AK256</f>
        <v>0</v>
      </c>
      <c r="AL257" s="411">
        <f t="shared" ref="AL257" si="554">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v>12</v>
      </c>
      <c r="O260" s="295"/>
      <c r="P260" s="295"/>
      <c r="Q260" s="295"/>
      <c r="R260" s="295"/>
      <c r="S260" s="295"/>
      <c r="T260" s="295"/>
      <c r="U260" s="295"/>
      <c r="V260" s="295"/>
      <c r="W260" s="295"/>
      <c r="X260" s="295"/>
      <c r="Y260" s="411">
        <v>0</v>
      </c>
      <c r="Z260" s="411">
        <v>0</v>
      </c>
      <c r="AA260" s="411">
        <v>0</v>
      </c>
      <c r="AB260" s="411">
        <v>0</v>
      </c>
      <c r="AC260" s="411">
        <f t="shared" ref="AC260" si="555">AC259</f>
        <v>0</v>
      </c>
      <c r="AD260" s="411">
        <f t="shared" ref="AD260" si="556">AD259</f>
        <v>0</v>
      </c>
      <c r="AE260" s="411">
        <f t="shared" ref="AE260" si="557">AE259</f>
        <v>0</v>
      </c>
      <c r="AF260" s="411">
        <f t="shared" ref="AF260" si="558">AF259</f>
        <v>0</v>
      </c>
      <c r="AG260" s="411">
        <f t="shared" ref="AG260" si="559">AG259</f>
        <v>0</v>
      </c>
      <c r="AH260" s="411">
        <f t="shared" ref="AH260" si="560">AH259</f>
        <v>0</v>
      </c>
      <c r="AI260" s="411">
        <f t="shared" ref="AI260" si="561">AI259</f>
        <v>0</v>
      </c>
      <c r="AJ260" s="411">
        <f t="shared" ref="AJ260" si="562">AJ259</f>
        <v>0</v>
      </c>
      <c r="AK260" s="411">
        <f t="shared" ref="AK260" si="563">AK259</f>
        <v>0</v>
      </c>
      <c r="AL260" s="411">
        <f t="shared" ref="AL260" si="564">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v>12</v>
      </c>
      <c r="O264" s="295"/>
      <c r="P264" s="295"/>
      <c r="Q264" s="295"/>
      <c r="R264" s="295"/>
      <c r="S264" s="295"/>
      <c r="T264" s="295"/>
      <c r="U264" s="295"/>
      <c r="V264" s="295"/>
      <c r="W264" s="295"/>
      <c r="X264" s="295"/>
      <c r="Y264" s="411">
        <v>0</v>
      </c>
      <c r="Z264" s="411">
        <v>0</v>
      </c>
      <c r="AA264" s="411">
        <v>0</v>
      </c>
      <c r="AB264" s="411">
        <v>0</v>
      </c>
      <c r="AC264" s="411">
        <f t="shared" ref="AC264" si="565">AC263</f>
        <v>0</v>
      </c>
      <c r="AD264" s="411">
        <f t="shared" ref="AD264" si="566">AD263</f>
        <v>0</v>
      </c>
      <c r="AE264" s="411">
        <f t="shared" ref="AE264" si="567">AE263</f>
        <v>0</v>
      </c>
      <c r="AF264" s="411">
        <f t="shared" ref="AF264" si="568">AF263</f>
        <v>0</v>
      </c>
      <c r="AG264" s="411">
        <f t="shared" ref="AG264" si="569">AG263</f>
        <v>0</v>
      </c>
      <c r="AH264" s="411">
        <f t="shared" ref="AH264" si="570">AH263</f>
        <v>0</v>
      </c>
      <c r="AI264" s="411">
        <f t="shared" ref="AI264" si="571">AI263</f>
        <v>0</v>
      </c>
      <c r="AJ264" s="411">
        <f t="shared" ref="AJ264" si="572">AJ263</f>
        <v>0</v>
      </c>
      <c r="AK264" s="411">
        <f t="shared" ref="AK264" si="573">AK263</f>
        <v>0</v>
      </c>
      <c r="AL264" s="411">
        <f t="shared" ref="AL264" si="574">AL263</f>
        <v>0</v>
      </c>
      <c r="AM264" s="297"/>
    </row>
    <row r="265" spans="1:40" ht="15.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v>0</v>
      </c>
      <c r="O268" s="295"/>
      <c r="P268" s="295"/>
      <c r="Q268" s="295"/>
      <c r="R268" s="295"/>
      <c r="S268" s="295"/>
      <c r="T268" s="295"/>
      <c r="U268" s="295"/>
      <c r="V268" s="295"/>
      <c r="W268" s="295"/>
      <c r="X268" s="295"/>
      <c r="Y268" s="411">
        <v>0</v>
      </c>
      <c r="Z268" s="411">
        <v>0</v>
      </c>
      <c r="AA268" s="411">
        <v>0</v>
      </c>
      <c r="AB268" s="411">
        <v>0</v>
      </c>
      <c r="AC268" s="411">
        <f t="shared" ref="AC268:AL268" si="575">AC267</f>
        <v>0</v>
      </c>
      <c r="AD268" s="411">
        <f t="shared" si="575"/>
        <v>0</v>
      </c>
      <c r="AE268" s="411">
        <f t="shared" si="575"/>
        <v>0</v>
      </c>
      <c r="AF268" s="411">
        <f t="shared" si="575"/>
        <v>0</v>
      </c>
      <c r="AG268" s="411">
        <f t="shared" si="575"/>
        <v>0</v>
      </c>
      <c r="AH268" s="411">
        <f t="shared" si="575"/>
        <v>0</v>
      </c>
      <c r="AI268" s="411">
        <f t="shared" si="575"/>
        <v>0</v>
      </c>
      <c r="AJ268" s="411">
        <f t="shared" si="575"/>
        <v>0</v>
      </c>
      <c r="AK268" s="411">
        <f t="shared" si="575"/>
        <v>0</v>
      </c>
      <c r="AL268" s="411">
        <f t="shared" si="575"/>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2"/>
      <c r="B271" s="324" t="s">
        <v>289</v>
      </c>
      <c r="C271" s="291" t="s">
        <v>163</v>
      </c>
      <c r="D271" s="295"/>
      <c r="E271" s="295"/>
      <c r="F271" s="295"/>
      <c r="G271" s="295"/>
      <c r="H271" s="295"/>
      <c r="I271" s="295"/>
      <c r="J271" s="295"/>
      <c r="K271" s="295"/>
      <c r="L271" s="295"/>
      <c r="M271" s="295"/>
      <c r="N271" s="295">
        <v>0</v>
      </c>
      <c r="O271" s="295"/>
      <c r="P271" s="295"/>
      <c r="Q271" s="295"/>
      <c r="R271" s="295"/>
      <c r="S271" s="295"/>
      <c r="T271" s="295"/>
      <c r="U271" s="295"/>
      <c r="V271" s="295"/>
      <c r="W271" s="295"/>
      <c r="X271" s="295"/>
      <c r="Y271" s="411">
        <v>0</v>
      </c>
      <c r="Z271" s="411">
        <v>0</v>
      </c>
      <c r="AA271" s="411">
        <v>0</v>
      </c>
      <c r="AB271" s="411">
        <v>0</v>
      </c>
      <c r="AC271" s="411">
        <f t="shared" ref="AC271:AL271" si="576">AC270</f>
        <v>0</v>
      </c>
      <c r="AD271" s="411">
        <f t="shared" si="576"/>
        <v>0</v>
      </c>
      <c r="AE271" s="411">
        <f t="shared" si="576"/>
        <v>0</v>
      </c>
      <c r="AF271" s="411">
        <f t="shared" si="576"/>
        <v>0</v>
      </c>
      <c r="AG271" s="411">
        <f t="shared" si="576"/>
        <v>0</v>
      </c>
      <c r="AH271" s="411">
        <f t="shared" si="576"/>
        <v>0</v>
      </c>
      <c r="AI271" s="411">
        <f t="shared" si="576"/>
        <v>0</v>
      </c>
      <c r="AJ271" s="411">
        <f t="shared" si="576"/>
        <v>0</v>
      </c>
      <c r="AK271" s="411">
        <f t="shared" si="576"/>
        <v>0</v>
      </c>
      <c r="AL271" s="411">
        <f t="shared" si="576"/>
        <v>0</v>
      </c>
      <c r="AM271" s="297"/>
    </row>
    <row r="272" spans="1:40" s="283" customFormat="1" ht="15.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v>12</v>
      </c>
      <c r="O275" s="295"/>
      <c r="P275" s="295"/>
      <c r="Q275" s="295"/>
      <c r="R275" s="295"/>
      <c r="S275" s="295"/>
      <c r="T275" s="295"/>
      <c r="U275" s="295"/>
      <c r="V275" s="295"/>
      <c r="W275" s="295"/>
      <c r="X275" s="295"/>
      <c r="Y275" s="411">
        <v>0</v>
      </c>
      <c r="Z275" s="411">
        <v>0</v>
      </c>
      <c r="AA275" s="411">
        <v>0</v>
      </c>
      <c r="AB275" s="411">
        <v>0</v>
      </c>
      <c r="AC275" s="411">
        <f t="shared" ref="AC275:AL275" si="577">AC274</f>
        <v>0</v>
      </c>
      <c r="AD275" s="411">
        <f t="shared" si="577"/>
        <v>0</v>
      </c>
      <c r="AE275" s="411">
        <f t="shared" si="577"/>
        <v>0</v>
      </c>
      <c r="AF275" s="411">
        <f t="shared" si="577"/>
        <v>0</v>
      </c>
      <c r="AG275" s="411">
        <f t="shared" si="577"/>
        <v>0</v>
      </c>
      <c r="AH275" s="411">
        <f t="shared" si="577"/>
        <v>0</v>
      </c>
      <c r="AI275" s="411">
        <f t="shared" si="577"/>
        <v>0</v>
      </c>
      <c r="AJ275" s="411">
        <f t="shared" si="577"/>
        <v>0</v>
      </c>
      <c r="AK275" s="411">
        <f t="shared" si="577"/>
        <v>0</v>
      </c>
      <c r="AL275" s="411">
        <f t="shared" si="577"/>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v>12</v>
      </c>
      <c r="O278" s="295"/>
      <c r="P278" s="295"/>
      <c r="Q278" s="295"/>
      <c r="R278" s="295"/>
      <c r="S278" s="295"/>
      <c r="T278" s="295"/>
      <c r="U278" s="295"/>
      <c r="V278" s="295"/>
      <c r="W278" s="295"/>
      <c r="X278" s="295"/>
      <c r="Y278" s="411">
        <v>0</v>
      </c>
      <c r="Z278" s="411">
        <v>0</v>
      </c>
      <c r="AA278" s="411">
        <v>0</v>
      </c>
      <c r="AB278" s="411">
        <v>0</v>
      </c>
      <c r="AC278" s="411">
        <f t="shared" ref="AC278:AL278" si="578">AC277</f>
        <v>0</v>
      </c>
      <c r="AD278" s="411">
        <f t="shared" si="578"/>
        <v>0</v>
      </c>
      <c r="AE278" s="411">
        <f t="shared" si="578"/>
        <v>0</v>
      </c>
      <c r="AF278" s="411">
        <f t="shared" si="578"/>
        <v>0</v>
      </c>
      <c r="AG278" s="411">
        <f t="shared" si="578"/>
        <v>0</v>
      </c>
      <c r="AH278" s="411">
        <f t="shared" si="578"/>
        <v>0</v>
      </c>
      <c r="AI278" s="411">
        <f t="shared" si="578"/>
        <v>0</v>
      </c>
      <c r="AJ278" s="411">
        <f t="shared" si="578"/>
        <v>0</v>
      </c>
      <c r="AK278" s="411">
        <f t="shared" si="578"/>
        <v>0</v>
      </c>
      <c r="AL278" s="411">
        <f t="shared" si="578"/>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v>12</v>
      </c>
      <c r="O281" s="295"/>
      <c r="P281" s="295"/>
      <c r="Q281" s="295"/>
      <c r="R281" s="295"/>
      <c r="S281" s="295"/>
      <c r="T281" s="295"/>
      <c r="U281" s="295"/>
      <c r="V281" s="295"/>
      <c r="W281" s="295"/>
      <c r="X281" s="295"/>
      <c r="Y281" s="411">
        <v>0</v>
      </c>
      <c r="Z281" s="411">
        <v>0</v>
      </c>
      <c r="AA281" s="411">
        <v>0</v>
      </c>
      <c r="AB281" s="411">
        <v>0</v>
      </c>
      <c r="AC281" s="411">
        <f t="shared" ref="AC281:AL281" si="579">AC280</f>
        <v>0</v>
      </c>
      <c r="AD281" s="411">
        <f t="shared" si="579"/>
        <v>0</v>
      </c>
      <c r="AE281" s="411">
        <f t="shared" si="579"/>
        <v>0</v>
      </c>
      <c r="AF281" s="411">
        <f t="shared" si="579"/>
        <v>0</v>
      </c>
      <c r="AG281" s="411">
        <f t="shared" si="579"/>
        <v>0</v>
      </c>
      <c r="AH281" s="411">
        <f t="shared" si="579"/>
        <v>0</v>
      </c>
      <c r="AI281" s="411">
        <f t="shared" si="579"/>
        <v>0</v>
      </c>
      <c r="AJ281" s="411">
        <f t="shared" si="579"/>
        <v>0</v>
      </c>
      <c r="AK281" s="411">
        <f t="shared" si="579"/>
        <v>0</v>
      </c>
      <c r="AL281" s="411">
        <f t="shared" si="579"/>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v>12</v>
      </c>
      <c r="O284" s="295"/>
      <c r="P284" s="295"/>
      <c r="Q284" s="295"/>
      <c r="R284" s="295"/>
      <c r="S284" s="295"/>
      <c r="T284" s="295"/>
      <c r="U284" s="295"/>
      <c r="V284" s="295"/>
      <c r="W284" s="295"/>
      <c r="X284" s="295"/>
      <c r="Y284" s="411">
        <v>0</v>
      </c>
      <c r="Z284" s="411">
        <v>0</v>
      </c>
      <c r="AA284" s="411">
        <v>0</v>
      </c>
      <c r="AB284" s="411">
        <v>0</v>
      </c>
      <c r="AC284" s="411">
        <f t="shared" ref="AC284:AL284" si="580">AC283</f>
        <v>0</v>
      </c>
      <c r="AD284" s="411">
        <f t="shared" si="580"/>
        <v>0</v>
      </c>
      <c r="AE284" s="411">
        <f t="shared" si="580"/>
        <v>0</v>
      </c>
      <c r="AF284" s="411">
        <f t="shared" si="580"/>
        <v>0</v>
      </c>
      <c r="AG284" s="411">
        <f t="shared" si="580"/>
        <v>0</v>
      </c>
      <c r="AH284" s="411">
        <f t="shared" si="580"/>
        <v>0</v>
      </c>
      <c r="AI284" s="411">
        <f t="shared" si="580"/>
        <v>0</v>
      </c>
      <c r="AJ284" s="411">
        <f t="shared" si="580"/>
        <v>0</v>
      </c>
      <c r="AK284" s="411">
        <f t="shared" si="580"/>
        <v>0</v>
      </c>
      <c r="AL284" s="411">
        <f t="shared" si="580"/>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2">
        <v>21</v>
      </c>
      <c r="B288" s="520" t="s">
        <v>113</v>
      </c>
      <c r="C288" s="291" t="s">
        <v>25</v>
      </c>
      <c r="D288" s="295"/>
      <c r="E288" s="295"/>
      <c r="F288" s="295">
        <v>1352387</v>
      </c>
      <c r="G288" s="295"/>
      <c r="H288" s="295"/>
      <c r="I288" s="295"/>
      <c r="J288" s="295"/>
      <c r="K288" s="295"/>
      <c r="L288" s="295"/>
      <c r="M288" s="295"/>
      <c r="N288" s="291"/>
      <c r="O288" s="295"/>
      <c r="P288" s="295"/>
      <c r="Q288" s="295">
        <v>87</v>
      </c>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289</v>
      </c>
      <c r="C289" s="291" t="s">
        <v>163</v>
      </c>
      <c r="D289" s="295"/>
      <c r="E289" s="295"/>
      <c r="F289" s="295">
        <v>47936</v>
      </c>
      <c r="G289" s="295"/>
      <c r="H289" s="295"/>
      <c r="I289" s="295"/>
      <c r="J289" s="295"/>
      <c r="K289" s="295"/>
      <c r="L289" s="295"/>
      <c r="M289" s="295"/>
      <c r="N289" s="291"/>
      <c r="O289" s="295"/>
      <c r="P289" s="295"/>
      <c r="Q289" s="295">
        <v>3</v>
      </c>
      <c r="R289" s="295"/>
      <c r="S289" s="295"/>
      <c r="T289" s="295"/>
      <c r="U289" s="295"/>
      <c r="V289" s="295"/>
      <c r="W289" s="295"/>
      <c r="X289" s="295"/>
      <c r="Y289" s="411">
        <v>1</v>
      </c>
      <c r="Z289" s="411">
        <v>0</v>
      </c>
      <c r="AA289" s="411">
        <v>0</v>
      </c>
      <c r="AB289" s="411">
        <v>0</v>
      </c>
      <c r="AC289" s="411">
        <f t="shared" ref="AC289" si="581">AC288</f>
        <v>0</v>
      </c>
      <c r="AD289" s="411">
        <f t="shared" ref="AD289" si="582">AD288</f>
        <v>0</v>
      </c>
      <c r="AE289" s="411">
        <f t="shared" ref="AE289" si="583">AE288</f>
        <v>0</v>
      </c>
      <c r="AF289" s="411">
        <f t="shared" ref="AF289" si="584">AF288</f>
        <v>0</v>
      </c>
      <c r="AG289" s="411">
        <f t="shared" ref="AG289" si="585">AG288</f>
        <v>0</v>
      </c>
      <c r="AH289" s="411">
        <f t="shared" ref="AH289" si="586">AH288</f>
        <v>0</v>
      </c>
      <c r="AI289" s="411">
        <f t="shared" ref="AI289" si="587">AI288</f>
        <v>0</v>
      </c>
      <c r="AJ289" s="411">
        <f t="shared" ref="AJ289" si="588">AJ288</f>
        <v>0</v>
      </c>
      <c r="AK289" s="411">
        <f t="shared" ref="AK289" si="589">AK288</f>
        <v>0</v>
      </c>
      <c r="AL289" s="411">
        <f t="shared" ref="AL289" si="590">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2">
        <v>22</v>
      </c>
      <c r="B291" s="520" t="s">
        <v>114</v>
      </c>
      <c r="C291" s="291" t="s">
        <v>25</v>
      </c>
      <c r="D291" s="295"/>
      <c r="E291" s="295"/>
      <c r="F291" s="295">
        <v>108688</v>
      </c>
      <c r="G291" s="295"/>
      <c r="H291" s="295"/>
      <c r="I291" s="295"/>
      <c r="J291" s="295"/>
      <c r="K291" s="295"/>
      <c r="L291" s="295"/>
      <c r="M291" s="295"/>
      <c r="N291" s="291"/>
      <c r="O291" s="295"/>
      <c r="P291" s="295"/>
      <c r="Q291" s="295">
        <v>31</v>
      </c>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289</v>
      </c>
      <c r="C292" s="291" t="s">
        <v>163</v>
      </c>
      <c r="D292" s="295"/>
      <c r="E292" s="295"/>
      <c r="F292" s="295">
        <v>1914</v>
      </c>
      <c r="G292" s="295"/>
      <c r="H292" s="295"/>
      <c r="I292" s="295"/>
      <c r="J292" s="295"/>
      <c r="K292" s="295"/>
      <c r="L292" s="295"/>
      <c r="M292" s="295"/>
      <c r="N292" s="291"/>
      <c r="O292" s="295"/>
      <c r="P292" s="295"/>
      <c r="Q292" s="295">
        <v>1</v>
      </c>
      <c r="R292" s="295"/>
      <c r="S292" s="295"/>
      <c r="T292" s="295"/>
      <c r="U292" s="295"/>
      <c r="V292" s="295"/>
      <c r="W292" s="295"/>
      <c r="X292" s="295"/>
      <c r="Y292" s="411">
        <v>1</v>
      </c>
      <c r="Z292" s="411">
        <v>0</v>
      </c>
      <c r="AA292" s="411">
        <v>0</v>
      </c>
      <c r="AB292" s="411">
        <v>0</v>
      </c>
      <c r="AC292" s="411">
        <f t="shared" ref="AC292" si="591">AC291</f>
        <v>0</v>
      </c>
      <c r="AD292" s="411">
        <f t="shared" ref="AD292" si="592">AD291</f>
        <v>0</v>
      </c>
      <c r="AE292" s="411">
        <f t="shared" ref="AE292" si="593">AE291</f>
        <v>0</v>
      </c>
      <c r="AF292" s="411">
        <f t="shared" ref="AF292" si="594">AF291</f>
        <v>0</v>
      </c>
      <c r="AG292" s="411">
        <f t="shared" ref="AG292" si="595">AG291</f>
        <v>0</v>
      </c>
      <c r="AH292" s="411">
        <f t="shared" ref="AH292" si="596">AH291</f>
        <v>0</v>
      </c>
      <c r="AI292" s="411">
        <f t="shared" ref="AI292" si="597">AI291</f>
        <v>0</v>
      </c>
      <c r="AJ292" s="411">
        <f t="shared" ref="AJ292" si="598">AJ291</f>
        <v>0</v>
      </c>
      <c r="AK292" s="411">
        <f t="shared" ref="AK292" si="599">AK291</f>
        <v>0</v>
      </c>
      <c r="AL292" s="411">
        <f t="shared" ref="AL292" si="600">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1"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f t="shared" ref="AC295" si="601">AC294</f>
        <v>0</v>
      </c>
      <c r="AD295" s="411">
        <f t="shared" ref="AD295" si="602">AD294</f>
        <v>0</v>
      </c>
      <c r="AE295" s="411">
        <f t="shared" ref="AE295" si="603">AE294</f>
        <v>0</v>
      </c>
      <c r="AF295" s="411">
        <f t="shared" ref="AF295" si="604">AF294</f>
        <v>0</v>
      </c>
      <c r="AG295" s="411">
        <f t="shared" ref="AG295" si="605">AG294</f>
        <v>0</v>
      </c>
      <c r="AH295" s="411">
        <f t="shared" ref="AH295" si="606">AH294</f>
        <v>0</v>
      </c>
      <c r="AI295" s="411">
        <f t="shared" ref="AI295" si="607">AI294</f>
        <v>0</v>
      </c>
      <c r="AJ295" s="411">
        <f t="shared" ref="AJ295" si="608">AJ294</f>
        <v>0</v>
      </c>
      <c r="AK295" s="411">
        <f t="shared" ref="AK295" si="609">AK294</f>
        <v>0</v>
      </c>
      <c r="AL295" s="411">
        <f t="shared" ref="AL295" si="610">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f t="shared" ref="AC298" si="611">AC297</f>
        <v>0</v>
      </c>
      <c r="AD298" s="411">
        <f t="shared" ref="AD298" si="612">AD297</f>
        <v>0</v>
      </c>
      <c r="AE298" s="411">
        <f t="shared" ref="AE298" si="613">AE297</f>
        <v>0</v>
      </c>
      <c r="AF298" s="411">
        <f t="shared" ref="AF298" si="614">AF297</f>
        <v>0</v>
      </c>
      <c r="AG298" s="411">
        <f t="shared" ref="AG298" si="615">AG297</f>
        <v>0</v>
      </c>
      <c r="AH298" s="411">
        <f t="shared" ref="AH298" si="616">AH297</f>
        <v>0</v>
      </c>
      <c r="AI298" s="411">
        <f t="shared" ref="AI298" si="617">AI297</f>
        <v>0</v>
      </c>
      <c r="AJ298" s="411">
        <f t="shared" ref="AJ298" si="618">AJ297</f>
        <v>0</v>
      </c>
      <c r="AK298" s="411">
        <f t="shared" ref="AK298" si="619">AK297</f>
        <v>0</v>
      </c>
      <c r="AL298" s="411">
        <f t="shared" ref="AL298" si="620">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0</v>
      </c>
      <c r="AB302" s="411">
        <v>0</v>
      </c>
      <c r="AC302" s="411">
        <f t="shared" ref="AC302" si="621">AC301</f>
        <v>0</v>
      </c>
      <c r="AD302" s="411">
        <f t="shared" ref="AD302" si="622">AD301</f>
        <v>0</v>
      </c>
      <c r="AE302" s="411">
        <f t="shared" ref="AE302" si="623">AE301</f>
        <v>0</v>
      </c>
      <c r="AF302" s="411">
        <f t="shared" ref="AF302" si="624">AF301</f>
        <v>0</v>
      </c>
      <c r="AG302" s="411">
        <f t="shared" ref="AG302" si="625">AG301</f>
        <v>0</v>
      </c>
      <c r="AH302" s="411">
        <f t="shared" ref="AH302" si="626">AH301</f>
        <v>0</v>
      </c>
      <c r="AI302" s="411">
        <f t="shared" ref="AI302" si="627">AI301</f>
        <v>0</v>
      </c>
      <c r="AJ302" s="411">
        <f t="shared" ref="AJ302" si="628">AJ301</f>
        <v>0</v>
      </c>
      <c r="AK302" s="411">
        <f t="shared" ref="AK302" si="629">AK301</f>
        <v>0</v>
      </c>
      <c r="AL302" s="411">
        <f t="shared" ref="AL302" si="63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2">
        <v>26</v>
      </c>
      <c r="B304" s="520" t="s">
        <v>118</v>
      </c>
      <c r="C304" s="291" t="s">
        <v>25</v>
      </c>
      <c r="D304" s="295"/>
      <c r="E304" s="295"/>
      <c r="F304" s="295">
        <v>900661</v>
      </c>
      <c r="G304" s="295"/>
      <c r="H304" s="295"/>
      <c r="I304" s="295"/>
      <c r="J304" s="295"/>
      <c r="K304" s="295"/>
      <c r="L304" s="295"/>
      <c r="M304" s="295"/>
      <c r="N304" s="295">
        <v>12</v>
      </c>
      <c r="O304" s="295"/>
      <c r="P304" s="295"/>
      <c r="Q304" s="295">
        <v>130</v>
      </c>
      <c r="R304" s="295"/>
      <c r="S304" s="295"/>
      <c r="T304" s="295"/>
      <c r="U304" s="295"/>
      <c r="V304" s="295"/>
      <c r="W304" s="295"/>
      <c r="X304" s="295"/>
      <c r="Y304" s="426"/>
      <c r="Z304" s="410">
        <v>0.1</v>
      </c>
      <c r="AA304" s="410">
        <v>0.9</v>
      </c>
      <c r="AB304" s="410"/>
      <c r="AC304" s="410"/>
      <c r="AD304" s="410"/>
      <c r="AE304" s="410"/>
      <c r="AF304" s="410"/>
      <c r="AG304" s="415"/>
      <c r="AH304" s="415"/>
      <c r="AI304" s="415"/>
      <c r="AJ304" s="415"/>
      <c r="AK304" s="415"/>
      <c r="AL304" s="415"/>
      <c r="AM304" s="296">
        <f>SUM(Y304:AL304)</f>
        <v>1</v>
      </c>
    </row>
    <row r="305" spans="1:39" ht="15.5" outlineLevel="1">
      <c r="B305" s="294" t="s">
        <v>289</v>
      </c>
      <c r="C305" s="291" t="s">
        <v>163</v>
      </c>
      <c r="D305" s="295"/>
      <c r="E305" s="295"/>
      <c r="F305" s="295">
        <v>55236</v>
      </c>
      <c r="G305" s="295"/>
      <c r="H305" s="295"/>
      <c r="I305" s="295"/>
      <c r="J305" s="295"/>
      <c r="K305" s="295"/>
      <c r="L305" s="295"/>
      <c r="M305" s="295"/>
      <c r="N305" s="295">
        <v>12</v>
      </c>
      <c r="O305" s="295"/>
      <c r="P305" s="295"/>
      <c r="Q305" s="295">
        <v>-2</v>
      </c>
      <c r="R305" s="295"/>
      <c r="S305" s="295"/>
      <c r="T305" s="295"/>
      <c r="U305" s="295"/>
      <c r="V305" s="295"/>
      <c r="W305" s="295"/>
      <c r="X305" s="295"/>
      <c r="Y305" s="411">
        <v>0</v>
      </c>
      <c r="Z305" s="411">
        <f>Z304</f>
        <v>0.1</v>
      </c>
      <c r="AA305" s="411">
        <f>AA304</f>
        <v>0.9</v>
      </c>
      <c r="AB305" s="411">
        <v>0</v>
      </c>
      <c r="AC305" s="411">
        <f t="shared" ref="AC305" si="631">AC304</f>
        <v>0</v>
      </c>
      <c r="AD305" s="411">
        <f t="shared" ref="AD305" si="632">AD304</f>
        <v>0</v>
      </c>
      <c r="AE305" s="411">
        <f t="shared" ref="AE305" si="633">AE304</f>
        <v>0</v>
      </c>
      <c r="AF305" s="411">
        <f t="shared" ref="AF305" si="634">AF304</f>
        <v>0</v>
      </c>
      <c r="AG305" s="411">
        <f t="shared" ref="AG305" si="635">AG304</f>
        <v>0</v>
      </c>
      <c r="AH305" s="411">
        <f t="shared" ref="AH305" si="636">AH304</f>
        <v>0</v>
      </c>
      <c r="AI305" s="411">
        <f t="shared" ref="AI305" si="637">AI304</f>
        <v>0</v>
      </c>
      <c r="AJ305" s="411">
        <f t="shared" ref="AJ305" si="638">AJ304</f>
        <v>0</v>
      </c>
      <c r="AK305" s="411">
        <f t="shared" ref="AK305" si="639">AK304</f>
        <v>0</v>
      </c>
      <c r="AL305" s="411">
        <f t="shared" ref="AL305" si="640">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2">
        <v>27</v>
      </c>
      <c r="B307" s="520" t="s">
        <v>119</v>
      </c>
      <c r="C307" s="291" t="s">
        <v>25</v>
      </c>
      <c r="D307" s="295"/>
      <c r="E307" s="295"/>
      <c r="F307" s="295">
        <v>41000</v>
      </c>
      <c r="G307" s="295"/>
      <c r="H307" s="295"/>
      <c r="I307" s="295"/>
      <c r="J307" s="295"/>
      <c r="K307" s="295"/>
      <c r="L307" s="295"/>
      <c r="M307" s="295"/>
      <c r="N307" s="295">
        <v>12</v>
      </c>
      <c r="O307" s="295"/>
      <c r="P307" s="295"/>
      <c r="Q307" s="295">
        <v>9</v>
      </c>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t="15.5" outlineLevel="1">
      <c r="B308" s="294" t="s">
        <v>289</v>
      </c>
      <c r="C308" s="291" t="s">
        <v>163</v>
      </c>
      <c r="D308" s="295"/>
      <c r="E308" s="295"/>
      <c r="F308" s="295">
        <v>9281</v>
      </c>
      <c r="G308" s="295"/>
      <c r="H308" s="295"/>
      <c r="I308" s="295"/>
      <c r="J308" s="295"/>
      <c r="K308" s="295"/>
      <c r="L308" s="295"/>
      <c r="M308" s="295"/>
      <c r="N308" s="295">
        <v>12</v>
      </c>
      <c r="O308" s="295"/>
      <c r="P308" s="295"/>
      <c r="Q308" s="295">
        <v>2</v>
      </c>
      <c r="R308" s="295"/>
      <c r="S308" s="295"/>
      <c r="T308" s="295"/>
      <c r="U308" s="295"/>
      <c r="V308" s="295"/>
      <c r="W308" s="295"/>
      <c r="X308" s="295"/>
      <c r="Y308" s="411">
        <v>0</v>
      </c>
      <c r="Z308" s="411">
        <v>1</v>
      </c>
      <c r="AA308" s="411">
        <v>0</v>
      </c>
      <c r="AB308" s="411">
        <v>0</v>
      </c>
      <c r="AC308" s="411">
        <f t="shared" ref="AC308" si="641">AC307</f>
        <v>0</v>
      </c>
      <c r="AD308" s="411">
        <f t="shared" ref="AD308" si="642">AD307</f>
        <v>0</v>
      </c>
      <c r="AE308" s="411">
        <f t="shared" ref="AE308" si="643">AE307</f>
        <v>0</v>
      </c>
      <c r="AF308" s="411">
        <f t="shared" ref="AF308" si="644">AF307</f>
        <v>0</v>
      </c>
      <c r="AG308" s="411">
        <f t="shared" ref="AG308" si="645">AG307</f>
        <v>0</v>
      </c>
      <c r="AH308" s="411">
        <f t="shared" ref="AH308" si="646">AH307</f>
        <v>0</v>
      </c>
      <c r="AI308" s="411">
        <f t="shared" ref="AI308" si="647">AI307</f>
        <v>0</v>
      </c>
      <c r="AJ308" s="411">
        <f t="shared" ref="AJ308" si="648">AJ307</f>
        <v>0</v>
      </c>
      <c r="AK308" s="411">
        <f t="shared" ref="AK308" si="649">AK307</f>
        <v>0</v>
      </c>
      <c r="AL308" s="411">
        <f t="shared" ref="AL308" si="650">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f t="shared" ref="AC311" si="651">AC310</f>
        <v>0</v>
      </c>
      <c r="AD311" s="411">
        <f t="shared" ref="AD311" si="652">AD310</f>
        <v>0</v>
      </c>
      <c r="AE311" s="411">
        <f t="shared" ref="AE311" si="653">AE310</f>
        <v>0</v>
      </c>
      <c r="AF311" s="411">
        <f t="shared" ref="AF311" si="654">AF310</f>
        <v>0</v>
      </c>
      <c r="AG311" s="411">
        <f t="shared" ref="AG311" si="655">AG310</f>
        <v>0</v>
      </c>
      <c r="AH311" s="411">
        <f t="shared" ref="AH311" si="656">AH310</f>
        <v>0</v>
      </c>
      <c r="AI311" s="411">
        <f t="shared" ref="AI311" si="657">AI310</f>
        <v>0</v>
      </c>
      <c r="AJ311" s="411">
        <f t="shared" ref="AJ311" si="658">AJ310</f>
        <v>0</v>
      </c>
      <c r="AK311" s="411">
        <f t="shared" ref="AK311" si="659">AK310</f>
        <v>0</v>
      </c>
      <c r="AL311" s="411">
        <f t="shared" ref="AL311" si="660">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f t="shared" ref="AC314" si="661">AC313</f>
        <v>0</v>
      </c>
      <c r="AD314" s="411">
        <f t="shared" ref="AD314" si="662">AD313</f>
        <v>0</v>
      </c>
      <c r="AE314" s="411">
        <f t="shared" ref="AE314" si="663">AE313</f>
        <v>0</v>
      </c>
      <c r="AF314" s="411">
        <f t="shared" ref="AF314" si="664">AF313</f>
        <v>0</v>
      </c>
      <c r="AG314" s="411">
        <f t="shared" ref="AG314" si="665">AG313</f>
        <v>0</v>
      </c>
      <c r="AH314" s="411">
        <f t="shared" ref="AH314" si="666">AH313</f>
        <v>0</v>
      </c>
      <c r="AI314" s="411">
        <f t="shared" ref="AI314" si="667">AI313</f>
        <v>0</v>
      </c>
      <c r="AJ314" s="411">
        <f t="shared" ref="AJ314" si="668">AJ313</f>
        <v>0</v>
      </c>
      <c r="AK314" s="411">
        <f t="shared" ref="AK314" si="669">AK313</f>
        <v>0</v>
      </c>
      <c r="AL314" s="411">
        <f t="shared" ref="AL314" si="670">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f t="shared" ref="AC317" si="671">AC316</f>
        <v>0</v>
      </c>
      <c r="AD317" s="411">
        <f t="shared" ref="AD317" si="672">AD316</f>
        <v>0</v>
      </c>
      <c r="AE317" s="411">
        <f t="shared" ref="AE317" si="673">AE316</f>
        <v>0</v>
      </c>
      <c r="AF317" s="411">
        <f t="shared" ref="AF317" si="674">AF316</f>
        <v>0</v>
      </c>
      <c r="AG317" s="411">
        <f t="shared" ref="AG317" si="675">AG316</f>
        <v>0</v>
      </c>
      <c r="AH317" s="411">
        <f t="shared" ref="AH317" si="676">AH316</f>
        <v>0</v>
      </c>
      <c r="AI317" s="411">
        <f t="shared" ref="AI317" si="677">AI316</f>
        <v>0</v>
      </c>
      <c r="AJ317" s="411">
        <f t="shared" ref="AJ317" si="678">AJ316</f>
        <v>0</v>
      </c>
      <c r="AK317" s="411">
        <f t="shared" ref="AK317" si="679">AK316</f>
        <v>0</v>
      </c>
      <c r="AL317" s="411">
        <f t="shared" ref="AL317" si="680">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f t="shared" ref="AC320" si="681">AC319</f>
        <v>0</v>
      </c>
      <c r="AD320" s="411">
        <f t="shared" ref="AD320" si="682">AD319</f>
        <v>0</v>
      </c>
      <c r="AE320" s="411">
        <f t="shared" ref="AE320" si="683">AE319</f>
        <v>0</v>
      </c>
      <c r="AF320" s="411">
        <f t="shared" ref="AF320" si="684">AF319</f>
        <v>0</v>
      </c>
      <c r="AG320" s="411">
        <f t="shared" ref="AG320" si="685">AG319</f>
        <v>0</v>
      </c>
      <c r="AH320" s="411">
        <f t="shared" ref="AH320" si="686">AH319</f>
        <v>0</v>
      </c>
      <c r="AI320" s="411">
        <f t="shared" ref="AI320" si="687">AI319</f>
        <v>0</v>
      </c>
      <c r="AJ320" s="411">
        <f t="shared" ref="AJ320" si="688">AJ319</f>
        <v>0</v>
      </c>
      <c r="AK320" s="411">
        <f t="shared" ref="AK320" si="689">AK319</f>
        <v>0</v>
      </c>
      <c r="AL320" s="411">
        <f t="shared" ref="AL320" si="690">AL319</f>
        <v>0</v>
      </c>
      <c r="AM320" s="306"/>
    </row>
    <row r="321" spans="1:39" ht="15.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v>1</v>
      </c>
      <c r="AB322" s="410"/>
      <c r="AC322" s="410"/>
      <c r="AD322" s="410"/>
      <c r="AE322" s="410"/>
      <c r="AF322" s="410"/>
      <c r="AG322" s="415"/>
      <c r="AH322" s="415"/>
      <c r="AI322" s="415"/>
      <c r="AJ322" s="415"/>
      <c r="AK322" s="415"/>
      <c r="AL322" s="415"/>
      <c r="AM322" s="296">
        <f>SUM(Y322:AL322)</f>
        <v>1</v>
      </c>
    </row>
    <row r="323" spans="1:39" ht="15.5" outlineLevel="1">
      <c r="B323" s="294" t="s">
        <v>289</v>
      </c>
      <c r="C323" s="291" t="s">
        <v>163</v>
      </c>
      <c r="D323" s="295"/>
      <c r="E323" s="295"/>
      <c r="F323" s="295">
        <v>835</v>
      </c>
      <c r="G323" s="295"/>
      <c r="H323" s="295"/>
      <c r="I323" s="295"/>
      <c r="J323" s="295"/>
      <c r="K323" s="295"/>
      <c r="L323" s="295"/>
      <c r="M323" s="295"/>
      <c r="N323" s="295">
        <v>12</v>
      </c>
      <c r="O323" s="295"/>
      <c r="P323" s="295"/>
      <c r="Q323" s="295">
        <v>0</v>
      </c>
      <c r="R323" s="295"/>
      <c r="S323" s="295"/>
      <c r="T323" s="295"/>
      <c r="U323" s="295"/>
      <c r="V323" s="295"/>
      <c r="W323" s="295"/>
      <c r="X323" s="295"/>
      <c r="Y323" s="411">
        <v>0</v>
      </c>
      <c r="Z323" s="411">
        <v>0</v>
      </c>
      <c r="AA323" s="411">
        <v>1</v>
      </c>
      <c r="AB323" s="411">
        <v>0</v>
      </c>
      <c r="AC323" s="411">
        <f t="shared" ref="AC323" si="691">AC322</f>
        <v>0</v>
      </c>
      <c r="AD323" s="411">
        <f t="shared" ref="AD323" si="692">AD322</f>
        <v>0</v>
      </c>
      <c r="AE323" s="411">
        <f t="shared" ref="AE323" si="693">AE322</f>
        <v>0</v>
      </c>
      <c r="AF323" s="411">
        <f t="shared" ref="AF323" si="694">AF322</f>
        <v>0</v>
      </c>
      <c r="AG323" s="411">
        <f t="shared" ref="AG323" si="695">AG322</f>
        <v>0</v>
      </c>
      <c r="AH323" s="411">
        <f t="shared" ref="AH323" si="696">AH322</f>
        <v>0</v>
      </c>
      <c r="AI323" s="411">
        <f t="shared" ref="AI323" si="697">AI322</f>
        <v>0</v>
      </c>
      <c r="AJ323" s="411">
        <f t="shared" ref="AJ323" si="698">AJ322</f>
        <v>0</v>
      </c>
      <c r="AK323" s="411">
        <f t="shared" ref="AK323" si="699">AK322</f>
        <v>0</v>
      </c>
      <c r="AL323" s="411">
        <f t="shared" ref="AL323" si="700">AL322</f>
        <v>0</v>
      </c>
      <c r="AM323" s="306"/>
    </row>
    <row r="324" spans="1:39" ht="15.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f t="shared" ref="AC327" si="701">AC326</f>
        <v>0</v>
      </c>
      <c r="AD327" s="411">
        <f t="shared" ref="AD327" si="702">AD326</f>
        <v>0</v>
      </c>
      <c r="AE327" s="411">
        <f t="shared" ref="AE327" si="703">AE326</f>
        <v>0</v>
      </c>
      <c r="AF327" s="411">
        <f t="shared" ref="AF327" si="704">AF326</f>
        <v>0</v>
      </c>
      <c r="AG327" s="411">
        <f t="shared" ref="AG327" si="705">AG326</f>
        <v>0</v>
      </c>
      <c r="AH327" s="411">
        <f t="shared" ref="AH327" si="706">AH326</f>
        <v>0</v>
      </c>
      <c r="AI327" s="411">
        <f t="shared" ref="AI327" si="707">AI326</f>
        <v>0</v>
      </c>
      <c r="AJ327" s="411">
        <f t="shared" ref="AJ327" si="708">AJ326</f>
        <v>0</v>
      </c>
      <c r="AK327" s="411">
        <f t="shared" ref="AK327" si="709">AK326</f>
        <v>0</v>
      </c>
      <c r="AL327" s="411">
        <f t="shared" ref="AL327" si="710">AL326</f>
        <v>0</v>
      </c>
      <c r="AM327" s="306"/>
    </row>
    <row r="328" spans="1:39" ht="15.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f t="shared" ref="AC330" si="711">AC329</f>
        <v>0</v>
      </c>
      <c r="AD330" s="411">
        <f t="shared" ref="AD330" si="712">AD329</f>
        <v>0</v>
      </c>
      <c r="AE330" s="411">
        <f t="shared" ref="AE330" si="713">AE329</f>
        <v>0</v>
      </c>
      <c r="AF330" s="411">
        <f t="shared" ref="AF330" si="714">AF329</f>
        <v>0</v>
      </c>
      <c r="AG330" s="411">
        <f t="shared" ref="AG330" si="715">AG329</f>
        <v>0</v>
      </c>
      <c r="AH330" s="411">
        <f t="shared" ref="AH330" si="716">AH329</f>
        <v>0</v>
      </c>
      <c r="AI330" s="411">
        <f t="shared" ref="AI330" si="717">AI329</f>
        <v>0</v>
      </c>
      <c r="AJ330" s="411">
        <f t="shared" ref="AJ330" si="718">AJ329</f>
        <v>0</v>
      </c>
      <c r="AK330" s="411">
        <f t="shared" ref="AK330" si="719">AK329</f>
        <v>0</v>
      </c>
      <c r="AL330" s="411">
        <f t="shared" ref="AL330" si="720">AL329</f>
        <v>0</v>
      </c>
      <c r="AM330" s="306"/>
    </row>
    <row r="331" spans="1:39" ht="15.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f t="shared" ref="AC333" si="721">AC332</f>
        <v>0</v>
      </c>
      <c r="AD333" s="411">
        <f t="shared" ref="AD333" si="722">AD332</f>
        <v>0</v>
      </c>
      <c r="AE333" s="411">
        <f t="shared" ref="AE333" si="723">AE332</f>
        <v>0</v>
      </c>
      <c r="AF333" s="411">
        <f t="shared" ref="AF333" si="724">AF332</f>
        <v>0</v>
      </c>
      <c r="AG333" s="411">
        <f t="shared" ref="AG333" si="725">AG332</f>
        <v>0</v>
      </c>
      <c r="AH333" s="411">
        <f t="shared" ref="AH333" si="726">AH332</f>
        <v>0</v>
      </c>
      <c r="AI333" s="411">
        <f t="shared" ref="AI333" si="727">AI332</f>
        <v>0</v>
      </c>
      <c r="AJ333" s="411">
        <f t="shared" ref="AJ333" si="728">AJ332</f>
        <v>0</v>
      </c>
      <c r="AK333" s="411">
        <f t="shared" ref="AK333" si="729">AK332</f>
        <v>0</v>
      </c>
      <c r="AL333" s="411">
        <f t="shared" ref="AL333" si="73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0</v>
      </c>
      <c r="Z337" s="411">
        <v>0</v>
      </c>
      <c r="AA337" s="411">
        <v>0</v>
      </c>
      <c r="AB337" s="411">
        <v>0</v>
      </c>
      <c r="AC337" s="411">
        <f t="shared" ref="AC337" si="731">AC336</f>
        <v>0</v>
      </c>
      <c r="AD337" s="411">
        <f t="shared" ref="AD337" si="732">AD336</f>
        <v>0</v>
      </c>
      <c r="AE337" s="411">
        <f t="shared" ref="AE337" si="733">AE336</f>
        <v>0</v>
      </c>
      <c r="AF337" s="411">
        <f t="shared" ref="AF337" si="734">AF336</f>
        <v>0</v>
      </c>
      <c r="AG337" s="411">
        <f t="shared" ref="AG337" si="735">AG336</f>
        <v>0</v>
      </c>
      <c r="AH337" s="411">
        <f t="shared" ref="AH337" si="736">AH336</f>
        <v>0</v>
      </c>
      <c r="AI337" s="411">
        <f t="shared" ref="AI337" si="737">AI336</f>
        <v>0</v>
      </c>
      <c r="AJ337" s="411">
        <f t="shared" ref="AJ337" si="738">AJ336</f>
        <v>0</v>
      </c>
      <c r="AK337" s="411">
        <f t="shared" ref="AK337" si="739">AK336</f>
        <v>0</v>
      </c>
      <c r="AL337" s="411">
        <f t="shared" ref="AL337" si="740">AL336</f>
        <v>0</v>
      </c>
      <c r="AM337" s="306"/>
    </row>
    <row r="338" spans="1:39" ht="15.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11">
        <v>0</v>
      </c>
      <c r="Z340" s="411">
        <v>0</v>
      </c>
      <c r="AA340" s="411">
        <v>0</v>
      </c>
      <c r="AB340" s="411">
        <v>0</v>
      </c>
      <c r="AC340" s="411">
        <f t="shared" ref="AC340" si="741">AC339</f>
        <v>0</v>
      </c>
      <c r="AD340" s="411">
        <f t="shared" ref="AD340" si="742">AD339</f>
        <v>0</v>
      </c>
      <c r="AE340" s="411">
        <f t="shared" ref="AE340" si="743">AE339</f>
        <v>0</v>
      </c>
      <c r="AF340" s="411">
        <f t="shared" ref="AF340" si="744">AF339</f>
        <v>0</v>
      </c>
      <c r="AG340" s="411">
        <f t="shared" ref="AG340" si="745">AG339</f>
        <v>0</v>
      </c>
      <c r="AH340" s="411">
        <f t="shared" ref="AH340" si="746">AH339</f>
        <v>0</v>
      </c>
      <c r="AI340" s="411">
        <f t="shared" ref="AI340" si="747">AI339</f>
        <v>0</v>
      </c>
      <c r="AJ340" s="411">
        <f t="shared" ref="AJ340" si="748">AJ339</f>
        <v>0</v>
      </c>
      <c r="AK340" s="411">
        <f t="shared" ref="AK340" si="749">AK339</f>
        <v>0</v>
      </c>
      <c r="AL340" s="411">
        <f t="shared" ref="AL340" si="750">AL339</f>
        <v>0</v>
      </c>
      <c r="AM340" s="306"/>
    </row>
    <row r="341" spans="1:39" ht="15.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11">
        <v>0</v>
      </c>
      <c r="Z343" s="411">
        <v>0</v>
      </c>
      <c r="AA343" s="411">
        <v>0</v>
      </c>
      <c r="AB343" s="411">
        <v>0</v>
      </c>
      <c r="AC343" s="411">
        <f t="shared" ref="AC343" si="751">AC342</f>
        <v>0</v>
      </c>
      <c r="AD343" s="411">
        <f t="shared" ref="AD343" si="752">AD342</f>
        <v>0</v>
      </c>
      <c r="AE343" s="411">
        <f t="shared" ref="AE343" si="753">AE342</f>
        <v>0</v>
      </c>
      <c r="AF343" s="411">
        <f t="shared" ref="AF343" si="754">AF342</f>
        <v>0</v>
      </c>
      <c r="AG343" s="411">
        <f t="shared" ref="AG343" si="755">AG342</f>
        <v>0</v>
      </c>
      <c r="AH343" s="411">
        <f t="shared" ref="AH343" si="756">AH342</f>
        <v>0</v>
      </c>
      <c r="AI343" s="411">
        <f t="shared" ref="AI343" si="757">AI342</f>
        <v>0</v>
      </c>
      <c r="AJ343" s="411">
        <f t="shared" ref="AJ343" si="758">AJ342</f>
        <v>0</v>
      </c>
      <c r="AK343" s="411">
        <f t="shared" ref="AK343" si="759">AK342</f>
        <v>0</v>
      </c>
      <c r="AL343" s="411">
        <f t="shared" ref="AL343" si="760">AL342</f>
        <v>0</v>
      </c>
      <c r="AM343" s="306"/>
    </row>
    <row r="344" spans="1:39" ht="15.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11">
        <v>0</v>
      </c>
      <c r="Z346" s="411">
        <v>0</v>
      </c>
      <c r="AA346" s="411">
        <v>0</v>
      </c>
      <c r="AB346" s="411">
        <v>0</v>
      </c>
      <c r="AC346" s="411">
        <f t="shared" ref="AC346" si="761">AC345</f>
        <v>0</v>
      </c>
      <c r="AD346" s="411">
        <f t="shared" ref="AD346" si="762">AD345</f>
        <v>0</v>
      </c>
      <c r="AE346" s="411">
        <f t="shared" ref="AE346" si="763">AE345</f>
        <v>0</v>
      </c>
      <c r="AF346" s="411">
        <f t="shared" ref="AF346" si="764">AF345</f>
        <v>0</v>
      </c>
      <c r="AG346" s="411">
        <f t="shared" ref="AG346" si="765">AG345</f>
        <v>0</v>
      </c>
      <c r="AH346" s="411">
        <f t="shared" ref="AH346" si="766">AH345</f>
        <v>0</v>
      </c>
      <c r="AI346" s="411">
        <f t="shared" ref="AI346" si="767">AI345</f>
        <v>0</v>
      </c>
      <c r="AJ346" s="411">
        <f t="shared" ref="AJ346" si="768">AJ345</f>
        <v>0</v>
      </c>
      <c r="AK346" s="411">
        <f t="shared" ref="AK346" si="769">AK345</f>
        <v>0</v>
      </c>
      <c r="AL346" s="411">
        <f t="shared" ref="AL346" si="770">AL345</f>
        <v>0</v>
      </c>
      <c r="AM346" s="306"/>
    </row>
    <row r="347" spans="1:39" ht="15.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11">
        <v>0</v>
      </c>
      <c r="Z349" s="411">
        <v>0</v>
      </c>
      <c r="AA349" s="411">
        <v>0</v>
      </c>
      <c r="AB349" s="411">
        <v>0</v>
      </c>
      <c r="AC349" s="411">
        <f t="shared" ref="AC349" si="771">AC348</f>
        <v>0</v>
      </c>
      <c r="AD349" s="411">
        <f t="shared" ref="AD349" si="772">AD348</f>
        <v>0</v>
      </c>
      <c r="AE349" s="411">
        <f t="shared" ref="AE349" si="773">AE348</f>
        <v>0</v>
      </c>
      <c r="AF349" s="411">
        <f t="shared" ref="AF349" si="774">AF348</f>
        <v>0</v>
      </c>
      <c r="AG349" s="411">
        <f t="shared" ref="AG349" si="775">AG348</f>
        <v>0</v>
      </c>
      <c r="AH349" s="411">
        <f t="shared" ref="AH349" si="776">AH348</f>
        <v>0</v>
      </c>
      <c r="AI349" s="411">
        <f t="shared" ref="AI349" si="777">AI348</f>
        <v>0</v>
      </c>
      <c r="AJ349" s="411">
        <f t="shared" ref="AJ349" si="778">AJ348</f>
        <v>0</v>
      </c>
      <c r="AK349" s="411">
        <f t="shared" ref="AK349" si="779">AK348</f>
        <v>0</v>
      </c>
      <c r="AL349" s="411">
        <f t="shared" ref="AL349" si="780">AL348</f>
        <v>0</v>
      </c>
      <c r="AM349" s="306"/>
    </row>
    <row r="350" spans="1:39" ht="15.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11">
        <v>0</v>
      </c>
      <c r="Z352" s="411">
        <v>0</v>
      </c>
      <c r="AA352" s="411">
        <v>0</v>
      </c>
      <c r="AB352" s="411">
        <v>0</v>
      </c>
      <c r="AC352" s="411">
        <f t="shared" ref="AC352" si="781">AC351</f>
        <v>0</v>
      </c>
      <c r="AD352" s="411">
        <f t="shared" ref="AD352" si="782">AD351</f>
        <v>0</v>
      </c>
      <c r="AE352" s="411">
        <f t="shared" ref="AE352" si="783">AE351</f>
        <v>0</v>
      </c>
      <c r="AF352" s="411">
        <f t="shared" ref="AF352" si="784">AF351</f>
        <v>0</v>
      </c>
      <c r="AG352" s="411">
        <f t="shared" ref="AG352" si="785">AG351</f>
        <v>0</v>
      </c>
      <c r="AH352" s="411">
        <f t="shared" ref="AH352" si="786">AH351</f>
        <v>0</v>
      </c>
      <c r="AI352" s="411">
        <f t="shared" ref="AI352" si="787">AI351</f>
        <v>0</v>
      </c>
      <c r="AJ352" s="411">
        <f t="shared" ref="AJ352" si="788">AJ351</f>
        <v>0</v>
      </c>
      <c r="AK352" s="411">
        <f t="shared" ref="AK352" si="789">AK351</f>
        <v>0</v>
      </c>
      <c r="AL352" s="411">
        <f t="shared" ref="AL352" si="790">AL351</f>
        <v>0</v>
      </c>
      <c r="AM352" s="306"/>
    </row>
    <row r="353" spans="1:39" ht="15.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f t="shared" ref="AC355" si="791">AC354</f>
        <v>0</v>
      </c>
      <c r="AD355" s="411">
        <f t="shared" ref="AD355" si="792">AD354</f>
        <v>0</v>
      </c>
      <c r="AE355" s="411">
        <f t="shared" ref="AE355" si="793">AE354</f>
        <v>0</v>
      </c>
      <c r="AF355" s="411">
        <f t="shared" ref="AF355" si="794">AF354</f>
        <v>0</v>
      </c>
      <c r="AG355" s="411">
        <f t="shared" ref="AG355" si="795">AG354</f>
        <v>0</v>
      </c>
      <c r="AH355" s="411">
        <f t="shared" ref="AH355" si="796">AH354</f>
        <v>0</v>
      </c>
      <c r="AI355" s="411">
        <f t="shared" ref="AI355" si="797">AI354</f>
        <v>0</v>
      </c>
      <c r="AJ355" s="411">
        <f t="shared" ref="AJ355" si="798">AJ354</f>
        <v>0</v>
      </c>
      <c r="AK355" s="411">
        <f t="shared" ref="AK355" si="799">AK354</f>
        <v>0</v>
      </c>
      <c r="AL355" s="411">
        <f t="shared" ref="AL355" si="800">AL354</f>
        <v>0</v>
      </c>
      <c r="AM355" s="306"/>
    </row>
    <row r="356" spans="1:39" ht="15.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v>12</v>
      </c>
      <c r="O358" s="295"/>
      <c r="P358" s="295"/>
      <c r="Q358" s="295"/>
      <c r="R358" s="295"/>
      <c r="S358" s="295"/>
      <c r="T358" s="295"/>
      <c r="U358" s="295"/>
      <c r="V358" s="295"/>
      <c r="W358" s="295"/>
      <c r="X358" s="295"/>
      <c r="Y358" s="411">
        <v>0</v>
      </c>
      <c r="Z358" s="411">
        <v>0</v>
      </c>
      <c r="AA358" s="411">
        <v>0</v>
      </c>
      <c r="AB358" s="411">
        <v>0</v>
      </c>
      <c r="AC358" s="411">
        <f t="shared" ref="AC358" si="801">AC357</f>
        <v>0</v>
      </c>
      <c r="AD358" s="411">
        <f t="shared" ref="AD358" si="802">AD357</f>
        <v>0</v>
      </c>
      <c r="AE358" s="411">
        <f t="shared" ref="AE358" si="803">AE357</f>
        <v>0</v>
      </c>
      <c r="AF358" s="411">
        <f t="shared" ref="AF358" si="804">AF357</f>
        <v>0</v>
      </c>
      <c r="AG358" s="411">
        <f t="shared" ref="AG358" si="805">AG357</f>
        <v>0</v>
      </c>
      <c r="AH358" s="411">
        <f t="shared" ref="AH358" si="806">AH357</f>
        <v>0</v>
      </c>
      <c r="AI358" s="411">
        <f t="shared" ref="AI358" si="807">AI357</f>
        <v>0</v>
      </c>
      <c r="AJ358" s="411">
        <f t="shared" ref="AJ358" si="808">AJ357</f>
        <v>0</v>
      </c>
      <c r="AK358" s="411">
        <f t="shared" ref="AK358" si="809">AK357</f>
        <v>0</v>
      </c>
      <c r="AL358" s="411">
        <f t="shared" ref="AL358" si="810">AL357</f>
        <v>0</v>
      </c>
      <c r="AM358" s="306"/>
    </row>
    <row r="359" spans="1:39" ht="15.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11">
        <v>0</v>
      </c>
      <c r="Z361" s="411">
        <v>0</v>
      </c>
      <c r="AA361" s="411">
        <v>0</v>
      </c>
      <c r="AB361" s="411">
        <v>0</v>
      </c>
      <c r="AC361" s="411">
        <f t="shared" ref="AC361" si="811">AC360</f>
        <v>0</v>
      </c>
      <c r="AD361" s="411">
        <f t="shared" ref="AD361" si="812">AD360</f>
        <v>0</v>
      </c>
      <c r="AE361" s="411">
        <f t="shared" ref="AE361" si="813">AE360</f>
        <v>0</v>
      </c>
      <c r="AF361" s="411">
        <f t="shared" ref="AF361" si="814">AF360</f>
        <v>0</v>
      </c>
      <c r="AG361" s="411">
        <f t="shared" ref="AG361" si="815">AG360</f>
        <v>0</v>
      </c>
      <c r="AH361" s="411">
        <f t="shared" ref="AH361" si="816">AH360</f>
        <v>0</v>
      </c>
      <c r="AI361" s="411">
        <f t="shared" ref="AI361" si="817">AI360</f>
        <v>0</v>
      </c>
      <c r="AJ361" s="411">
        <f t="shared" ref="AJ361" si="818">AJ360</f>
        <v>0</v>
      </c>
      <c r="AK361" s="411">
        <f t="shared" ref="AK361" si="819">AK360</f>
        <v>0</v>
      </c>
      <c r="AL361" s="411">
        <f t="shared" ref="AL361" si="820">AL360</f>
        <v>0</v>
      </c>
      <c r="AM361" s="306"/>
    </row>
    <row r="362" spans="1:39" ht="15.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1">
        <v>0</v>
      </c>
      <c r="Z364" s="411">
        <v>0</v>
      </c>
      <c r="AA364" s="411">
        <v>0</v>
      </c>
      <c r="AB364" s="411">
        <v>0</v>
      </c>
      <c r="AC364" s="411">
        <f t="shared" ref="AC364" si="821">AC363</f>
        <v>0</v>
      </c>
      <c r="AD364" s="411">
        <f t="shared" ref="AD364" si="822">AD363</f>
        <v>0</v>
      </c>
      <c r="AE364" s="411">
        <f t="shared" ref="AE364" si="823">AE363</f>
        <v>0</v>
      </c>
      <c r="AF364" s="411">
        <f t="shared" ref="AF364" si="824">AF363</f>
        <v>0</v>
      </c>
      <c r="AG364" s="411">
        <f t="shared" ref="AG364" si="825">AG363</f>
        <v>0</v>
      </c>
      <c r="AH364" s="411">
        <f t="shared" ref="AH364" si="826">AH363</f>
        <v>0</v>
      </c>
      <c r="AI364" s="411">
        <f t="shared" ref="AI364" si="827">AI363</f>
        <v>0</v>
      </c>
      <c r="AJ364" s="411">
        <f t="shared" ref="AJ364" si="828">AJ363</f>
        <v>0</v>
      </c>
      <c r="AK364" s="411">
        <f t="shared" ref="AK364" si="829">AK363</f>
        <v>0</v>
      </c>
      <c r="AL364" s="411">
        <f t="shared" ref="AL364" si="830">AL363</f>
        <v>0</v>
      </c>
      <c r="AM364" s="306"/>
    </row>
    <row r="365" spans="1:39" ht="15.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11">
        <v>0</v>
      </c>
      <c r="Z367" s="411">
        <v>0</v>
      </c>
      <c r="AA367" s="411">
        <v>0</v>
      </c>
      <c r="AB367" s="411">
        <v>0</v>
      </c>
      <c r="AC367" s="411">
        <f t="shared" ref="AC367" si="831">AC366</f>
        <v>0</v>
      </c>
      <c r="AD367" s="411">
        <f t="shared" ref="AD367" si="832">AD366</f>
        <v>0</v>
      </c>
      <c r="AE367" s="411">
        <f t="shared" ref="AE367" si="833">AE366</f>
        <v>0</v>
      </c>
      <c r="AF367" s="411">
        <f t="shared" ref="AF367" si="834">AF366</f>
        <v>0</v>
      </c>
      <c r="AG367" s="411">
        <f t="shared" ref="AG367" si="835">AG366</f>
        <v>0</v>
      </c>
      <c r="AH367" s="411">
        <f t="shared" ref="AH367" si="836">AH366</f>
        <v>0</v>
      </c>
      <c r="AI367" s="411">
        <f t="shared" ref="AI367" si="837">AI366</f>
        <v>0</v>
      </c>
      <c r="AJ367" s="411">
        <f t="shared" ref="AJ367" si="838">AJ366</f>
        <v>0</v>
      </c>
      <c r="AK367" s="411">
        <f t="shared" ref="AK367" si="839">AK366</f>
        <v>0</v>
      </c>
      <c r="AL367" s="411">
        <f t="shared" ref="AL367" si="840">AL366</f>
        <v>0</v>
      </c>
      <c r="AM367" s="306"/>
    </row>
    <row r="368" spans="1:39" ht="15.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11">
        <v>0</v>
      </c>
      <c r="Z370" s="411">
        <v>0</v>
      </c>
      <c r="AA370" s="411">
        <v>0</v>
      </c>
      <c r="AB370" s="411">
        <v>0</v>
      </c>
      <c r="AC370" s="411">
        <f t="shared" ref="AC370" si="841">AC369</f>
        <v>0</v>
      </c>
      <c r="AD370" s="411">
        <f t="shared" ref="AD370" si="842">AD369</f>
        <v>0</v>
      </c>
      <c r="AE370" s="411">
        <f t="shared" ref="AE370" si="843">AE369</f>
        <v>0</v>
      </c>
      <c r="AF370" s="411">
        <f t="shared" ref="AF370" si="844">AF369</f>
        <v>0</v>
      </c>
      <c r="AG370" s="411">
        <f t="shared" ref="AG370" si="845">AG369</f>
        <v>0</v>
      </c>
      <c r="AH370" s="411">
        <f t="shared" ref="AH370" si="846">AH369</f>
        <v>0</v>
      </c>
      <c r="AI370" s="411">
        <f t="shared" ref="AI370" si="847">AI369</f>
        <v>0</v>
      </c>
      <c r="AJ370" s="411">
        <f t="shared" ref="AJ370" si="848">AJ369</f>
        <v>0</v>
      </c>
      <c r="AK370" s="411">
        <f t="shared" ref="AK370" si="849">AK369</f>
        <v>0</v>
      </c>
      <c r="AL370" s="411">
        <f t="shared" ref="AL370" si="850">AL369</f>
        <v>0</v>
      </c>
      <c r="AM370" s="306"/>
    </row>
    <row r="371" spans="1:42" ht="15.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11">
        <v>0</v>
      </c>
      <c r="Z373" s="411">
        <v>0</v>
      </c>
      <c r="AA373" s="411">
        <v>0</v>
      </c>
      <c r="AB373" s="411">
        <v>0</v>
      </c>
      <c r="AC373" s="411">
        <f t="shared" ref="AC373" si="851">AC372</f>
        <v>0</v>
      </c>
      <c r="AD373" s="411">
        <f t="shared" ref="AD373" si="852">AD372</f>
        <v>0</v>
      </c>
      <c r="AE373" s="411">
        <f t="shared" ref="AE373" si="853">AE372</f>
        <v>0</v>
      </c>
      <c r="AF373" s="411">
        <f t="shared" ref="AF373" si="854">AF372</f>
        <v>0</v>
      </c>
      <c r="AG373" s="411">
        <f t="shared" ref="AG373" si="855">AG372</f>
        <v>0</v>
      </c>
      <c r="AH373" s="411">
        <f t="shared" ref="AH373" si="856">AH372</f>
        <v>0</v>
      </c>
      <c r="AI373" s="411">
        <f t="shared" ref="AI373" si="857">AI372</f>
        <v>0</v>
      </c>
      <c r="AJ373" s="411">
        <f t="shared" ref="AJ373" si="858">AJ372</f>
        <v>0</v>
      </c>
      <c r="AK373" s="411">
        <f t="shared" ref="AK373" si="859">AK372</f>
        <v>0</v>
      </c>
      <c r="AL373" s="411">
        <f t="shared" ref="AL373" si="860">AL372</f>
        <v>0</v>
      </c>
      <c r="AM373" s="306"/>
    </row>
    <row r="374" spans="1:42" ht="15.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11">
        <v>0</v>
      </c>
      <c r="Z376" s="411">
        <v>0</v>
      </c>
      <c r="AA376" s="411">
        <v>0</v>
      </c>
      <c r="AB376" s="411">
        <v>0</v>
      </c>
      <c r="AC376" s="411">
        <f t="shared" ref="AC376" si="861">AC375</f>
        <v>0</v>
      </c>
      <c r="AD376" s="411">
        <f t="shared" ref="AD376" si="862">AD375</f>
        <v>0</v>
      </c>
      <c r="AE376" s="411">
        <f t="shared" ref="AE376" si="863">AE375</f>
        <v>0</v>
      </c>
      <c r="AF376" s="411">
        <f t="shared" ref="AF376" si="864">AF375</f>
        <v>0</v>
      </c>
      <c r="AG376" s="411">
        <f t="shared" ref="AG376" si="865">AG375</f>
        <v>0</v>
      </c>
      <c r="AH376" s="411">
        <f t="shared" ref="AH376" si="866">AH375</f>
        <v>0</v>
      </c>
      <c r="AI376" s="411">
        <f t="shared" ref="AI376" si="867">AI375</f>
        <v>0</v>
      </c>
      <c r="AJ376" s="411">
        <f t="shared" ref="AJ376" si="868">AJ375</f>
        <v>0</v>
      </c>
      <c r="AK376" s="411">
        <f t="shared" ref="AK376" si="869">AK375</f>
        <v>0</v>
      </c>
      <c r="AL376" s="411">
        <f t="shared" ref="AL376" si="870">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0</v>
      </c>
      <c r="E378" s="329">
        <f t="shared" ref="E378:M378" si="871">SUM(E221:E376)</f>
        <v>0</v>
      </c>
      <c r="F378" s="329">
        <f t="shared" si="871"/>
        <v>2517938</v>
      </c>
      <c r="G378" s="329">
        <f t="shared" si="871"/>
        <v>0</v>
      </c>
      <c r="H378" s="329">
        <f t="shared" si="871"/>
        <v>0</v>
      </c>
      <c r="I378" s="329">
        <f t="shared" si="871"/>
        <v>0</v>
      </c>
      <c r="J378" s="329">
        <f t="shared" si="871"/>
        <v>0</v>
      </c>
      <c r="K378" s="329">
        <f t="shared" si="871"/>
        <v>0</v>
      </c>
      <c r="L378" s="329">
        <f t="shared" si="871"/>
        <v>0</v>
      </c>
      <c r="M378" s="329">
        <f t="shared" si="871"/>
        <v>0</v>
      </c>
      <c r="N378" s="329"/>
      <c r="O378" s="329">
        <f>SUM(O221:O376)</f>
        <v>0</v>
      </c>
      <c r="P378" s="329">
        <f t="shared" ref="P378:X378" si="872">SUM(P221:P376)</f>
        <v>0</v>
      </c>
      <c r="Q378" s="329">
        <f t="shared" si="872"/>
        <v>261</v>
      </c>
      <c r="R378" s="329">
        <f t="shared" si="872"/>
        <v>0</v>
      </c>
      <c r="S378" s="329">
        <f t="shared" si="872"/>
        <v>0</v>
      </c>
      <c r="T378" s="329">
        <f t="shared" si="872"/>
        <v>0</v>
      </c>
      <c r="U378" s="329">
        <f t="shared" si="872"/>
        <v>0</v>
      </c>
      <c r="V378" s="329">
        <f t="shared" si="872"/>
        <v>0</v>
      </c>
      <c r="W378" s="329">
        <f t="shared" si="872"/>
        <v>0</v>
      </c>
      <c r="X378" s="329">
        <f t="shared" si="872"/>
        <v>0</v>
      </c>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494885</v>
      </c>
      <c r="Z379" s="392">
        <f>HLOOKUP(Z218,'2. LRAMVA Threshold'!$B$42:$Q$53,8,FALSE)</f>
        <v>2573404</v>
      </c>
      <c r="AA379" s="392">
        <f>HLOOKUP(AA218,'2. LRAMVA Threshold'!$B$42:$Q$53,8,FALSE)</f>
        <v>576</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1.7299999999999999E-2</v>
      </c>
      <c r="Z381" s="341">
        <f>HLOOKUP(Z$35,'3.  Distribution Rates'!$C$122:$P$133,8,FALSE)</f>
        <v>1.6400000000000001E-2</v>
      </c>
      <c r="AA381" s="341">
        <f>HLOOKUP(AA$35,'3.  Distribution Rates'!$C$122:$P$133,8,FALSE)</f>
        <v>3.1941000000000002</v>
      </c>
      <c r="AB381" s="341">
        <f>HLOOKUP(AB$35,'3.  Distribution Rates'!$C$122:$P$133,8,FALSE)</f>
        <v>8.7567000000000004</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87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874">Y208*Y381</f>
        <v>0</v>
      </c>
      <c r="Z386" s="378">
        <f t="shared" si="874"/>
        <v>0</v>
      </c>
      <c r="AA386" s="378">
        <f t="shared" si="874"/>
        <v>0</v>
      </c>
      <c r="AB386" s="378">
        <f t="shared" si="874"/>
        <v>0</v>
      </c>
      <c r="AC386" s="378">
        <f t="shared" si="874"/>
        <v>0</v>
      </c>
      <c r="AD386" s="378">
        <f t="shared" si="874"/>
        <v>0</v>
      </c>
      <c r="AE386" s="378">
        <f t="shared" si="874"/>
        <v>0</v>
      </c>
      <c r="AF386" s="378">
        <f t="shared" si="874"/>
        <v>0</v>
      </c>
      <c r="AG386" s="378">
        <f t="shared" si="874"/>
        <v>0</v>
      </c>
      <c r="AH386" s="378">
        <f t="shared" si="874"/>
        <v>0</v>
      </c>
      <c r="AI386" s="378">
        <f t="shared" si="874"/>
        <v>0</v>
      </c>
      <c r="AJ386" s="378">
        <f t="shared" si="874"/>
        <v>0</v>
      </c>
      <c r="AK386" s="378">
        <f t="shared" si="874"/>
        <v>0</v>
      </c>
      <c r="AL386" s="378">
        <f t="shared" si="874"/>
        <v>0</v>
      </c>
      <c r="AM386" s="629">
        <f t="shared" si="873"/>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875">Z378*Z381</f>
        <v>0</v>
      </c>
      <c r="AA387" s="378">
        <f t="shared" si="875"/>
        <v>0</v>
      </c>
      <c r="AB387" s="378">
        <f t="shared" si="875"/>
        <v>0</v>
      </c>
      <c r="AC387" s="378">
        <f t="shared" si="875"/>
        <v>0</v>
      </c>
      <c r="AD387" s="378">
        <f t="shared" si="875"/>
        <v>0</v>
      </c>
      <c r="AE387" s="378">
        <f t="shared" si="875"/>
        <v>0</v>
      </c>
      <c r="AF387" s="378">
        <f t="shared" si="875"/>
        <v>0</v>
      </c>
      <c r="AG387" s="378">
        <f t="shared" si="875"/>
        <v>0</v>
      </c>
      <c r="AH387" s="378">
        <f t="shared" si="875"/>
        <v>0</v>
      </c>
      <c r="AI387" s="378">
        <f t="shared" si="875"/>
        <v>0</v>
      </c>
      <c r="AJ387" s="378">
        <f t="shared" si="875"/>
        <v>0</v>
      </c>
      <c r="AK387" s="378">
        <f t="shared" si="875"/>
        <v>0</v>
      </c>
      <c r="AL387" s="378">
        <f t="shared" si="875"/>
        <v>0</v>
      </c>
      <c r="AM387" s="629">
        <f t="shared" si="873"/>
        <v>0</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876">SUM(Z382:Z387)</f>
        <v>0</v>
      </c>
      <c r="AA388" s="346">
        <f t="shared" si="876"/>
        <v>0</v>
      </c>
      <c r="AB388" s="346">
        <f t="shared" si="876"/>
        <v>0</v>
      </c>
      <c r="AC388" s="346">
        <f t="shared" si="876"/>
        <v>0</v>
      </c>
      <c r="AD388" s="346">
        <f t="shared" si="876"/>
        <v>0</v>
      </c>
      <c r="AE388" s="346">
        <f t="shared" si="876"/>
        <v>0</v>
      </c>
      <c r="AF388" s="346">
        <f>SUM(AF382:AF387)</f>
        <v>0</v>
      </c>
      <c r="AG388" s="346">
        <f t="shared" ref="AG388:AL388" si="877">SUM(AG382:AG387)</f>
        <v>0</v>
      </c>
      <c r="AH388" s="346">
        <f t="shared" si="877"/>
        <v>0</v>
      </c>
      <c r="AI388" s="346">
        <f t="shared" si="877"/>
        <v>0</v>
      </c>
      <c r="AJ388" s="346">
        <f t="shared" si="877"/>
        <v>0</v>
      </c>
      <c r="AK388" s="346">
        <f t="shared" si="877"/>
        <v>0</v>
      </c>
      <c r="AL388" s="346">
        <f t="shared" si="877"/>
        <v>0</v>
      </c>
      <c r="AM388" s="407">
        <f>SUM(AM382:AM387)</f>
        <v>0</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8561.5105000000003</v>
      </c>
      <c r="Z389" s="347">
        <f t="shared" ref="Z389:AE389" si="878">Z379*Z381</f>
        <v>42203.825600000004</v>
      </c>
      <c r="AA389" s="347">
        <f t="shared" si="878"/>
        <v>1839.8016</v>
      </c>
      <c r="AB389" s="347">
        <f t="shared" si="878"/>
        <v>0</v>
      </c>
      <c r="AC389" s="347">
        <f t="shared" si="878"/>
        <v>0</v>
      </c>
      <c r="AD389" s="347">
        <f t="shared" si="878"/>
        <v>0</v>
      </c>
      <c r="AE389" s="347">
        <f t="shared" si="878"/>
        <v>0</v>
      </c>
      <c r="AF389" s="347">
        <f>AF379*AF381</f>
        <v>0</v>
      </c>
      <c r="AG389" s="347">
        <f t="shared" ref="AG389:AL389" si="879">AG379*AG381</f>
        <v>0</v>
      </c>
      <c r="AH389" s="347">
        <f t="shared" si="879"/>
        <v>0</v>
      </c>
      <c r="AI389" s="347">
        <f t="shared" si="879"/>
        <v>0</v>
      </c>
      <c r="AJ389" s="347">
        <f t="shared" si="879"/>
        <v>0</v>
      </c>
      <c r="AK389" s="347">
        <f t="shared" si="879"/>
        <v>0</v>
      </c>
      <c r="AL389" s="347">
        <f t="shared" si="879"/>
        <v>0</v>
      </c>
      <c r="AM389" s="407">
        <f>SUM(Y389:AL389)</f>
        <v>52605.137699999999</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-52605.137699999999</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880">IF(AA219="kw",SUMPRODUCT($N$221:$N$376,$P$221:$P$376,AA221:AA376),SUMPRODUCT($E$221:$E$376,AA221:AA376))</f>
        <v>0</v>
      </c>
      <c r="AB392" s="291">
        <f t="shared" si="880"/>
        <v>0</v>
      </c>
      <c r="AC392" s="291">
        <f t="shared" si="880"/>
        <v>0</v>
      </c>
      <c r="AD392" s="291">
        <f t="shared" si="880"/>
        <v>0</v>
      </c>
      <c r="AE392" s="291">
        <f t="shared" si="880"/>
        <v>0</v>
      </c>
      <c r="AF392" s="291">
        <f t="shared" si="880"/>
        <v>0</v>
      </c>
      <c r="AG392" s="291">
        <f t="shared" si="880"/>
        <v>0</v>
      </c>
      <c r="AH392" s="291">
        <f t="shared" si="880"/>
        <v>0</v>
      </c>
      <c r="AI392" s="291">
        <f t="shared" si="880"/>
        <v>0</v>
      </c>
      <c r="AJ392" s="291">
        <f t="shared" si="880"/>
        <v>0</v>
      </c>
      <c r="AK392" s="291">
        <f t="shared" si="880"/>
        <v>0</v>
      </c>
      <c r="AL392" s="291">
        <f t="shared" si="88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1510925</v>
      </c>
      <c r="Z393" s="291">
        <f>SUMPRODUCT(F221:F376,Z221:Z376)</f>
        <v>145870.70000000001</v>
      </c>
      <c r="AA393" s="291">
        <f t="shared" ref="AA393:AL393" si="881">IF(AA219="kw",SUMPRODUCT($N$221:$N$376,$Q$221:$Q$376,AA221:AA376),SUMPRODUCT($F$221:$F$376,AA221:AA376))</f>
        <v>1382.4</v>
      </c>
      <c r="AB393" s="291">
        <f t="shared" si="881"/>
        <v>0</v>
      </c>
      <c r="AC393" s="291">
        <f t="shared" si="881"/>
        <v>0</v>
      </c>
      <c r="AD393" s="291">
        <f t="shared" si="881"/>
        <v>0</v>
      </c>
      <c r="AE393" s="291">
        <f t="shared" si="881"/>
        <v>0</v>
      </c>
      <c r="AF393" s="291">
        <f t="shared" si="881"/>
        <v>0</v>
      </c>
      <c r="AG393" s="291">
        <f t="shared" si="881"/>
        <v>0</v>
      </c>
      <c r="AH393" s="291">
        <f t="shared" si="881"/>
        <v>0</v>
      </c>
      <c r="AI393" s="291">
        <f t="shared" si="881"/>
        <v>0</v>
      </c>
      <c r="AJ393" s="291">
        <f t="shared" si="881"/>
        <v>0</v>
      </c>
      <c r="AK393" s="291">
        <f t="shared" si="881"/>
        <v>0</v>
      </c>
      <c r="AL393" s="291">
        <f t="shared" si="88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882">IF(AA219="kw",SUMPRODUCT($N$221:$N$376,$R$221:$R$376,AA221:AA376),SUMPRODUCT($G$221:$G$376,AA221:AA376))</f>
        <v>0</v>
      </c>
      <c r="AB394" s="291">
        <f t="shared" si="882"/>
        <v>0</v>
      </c>
      <c r="AC394" s="291">
        <f t="shared" si="882"/>
        <v>0</v>
      </c>
      <c r="AD394" s="291">
        <f t="shared" si="882"/>
        <v>0</v>
      </c>
      <c r="AE394" s="291">
        <f t="shared" si="882"/>
        <v>0</v>
      </c>
      <c r="AF394" s="291">
        <f t="shared" si="882"/>
        <v>0</v>
      </c>
      <c r="AG394" s="291">
        <f t="shared" si="882"/>
        <v>0</v>
      </c>
      <c r="AH394" s="291">
        <f t="shared" si="882"/>
        <v>0</v>
      </c>
      <c r="AI394" s="291">
        <f t="shared" si="882"/>
        <v>0</v>
      </c>
      <c r="AJ394" s="291">
        <f t="shared" si="882"/>
        <v>0</v>
      </c>
      <c r="AK394" s="291">
        <f t="shared" si="882"/>
        <v>0</v>
      </c>
      <c r="AL394" s="291">
        <f t="shared" si="88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883">IF(AA219="kw",SUMPRODUCT($N$221:$N$376,$S$221:$S$376,AA221:AA376),SUMPRODUCT($H$221:$H$376,AA221:AA376))</f>
        <v>0</v>
      </c>
      <c r="AB395" s="326">
        <f t="shared" si="883"/>
        <v>0</v>
      </c>
      <c r="AC395" s="326">
        <f t="shared" si="883"/>
        <v>0</v>
      </c>
      <c r="AD395" s="326">
        <f t="shared" si="883"/>
        <v>0</v>
      </c>
      <c r="AE395" s="326">
        <f t="shared" si="883"/>
        <v>0</v>
      </c>
      <c r="AF395" s="326">
        <f t="shared" si="883"/>
        <v>0</v>
      </c>
      <c r="AG395" s="326">
        <f t="shared" si="883"/>
        <v>0</v>
      </c>
      <c r="AH395" s="326">
        <f t="shared" si="883"/>
        <v>0</v>
      </c>
      <c r="AI395" s="326">
        <f t="shared" si="883"/>
        <v>0</v>
      </c>
      <c r="AJ395" s="326">
        <f t="shared" si="883"/>
        <v>0</v>
      </c>
      <c r="AK395" s="326">
        <f t="shared" si="883"/>
        <v>0</v>
      </c>
      <c r="AL395" s="326">
        <f t="shared" si="883"/>
        <v>0</v>
      </c>
      <c r="AM395" s="386"/>
    </row>
    <row r="396" spans="2:39" ht="21" customHeight="1">
      <c r="B396" s="368" t="s">
        <v>586</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27" t="s">
        <v>211</v>
      </c>
      <c r="C400" s="829" t="s">
        <v>33</v>
      </c>
      <c r="D400" s="284" t="s">
        <v>422</v>
      </c>
      <c r="E400" s="831" t="s">
        <v>209</v>
      </c>
      <c r="F400" s="832"/>
      <c r="G400" s="832"/>
      <c r="H400" s="832"/>
      <c r="I400" s="832"/>
      <c r="J400" s="832"/>
      <c r="K400" s="832"/>
      <c r="L400" s="832"/>
      <c r="M400" s="833"/>
      <c r="N400" s="834" t="s">
        <v>213</v>
      </c>
      <c r="O400" s="284" t="s">
        <v>423</v>
      </c>
      <c r="P400" s="831" t="s">
        <v>212</v>
      </c>
      <c r="Q400" s="832"/>
      <c r="R400" s="832"/>
      <c r="S400" s="832"/>
      <c r="T400" s="832"/>
      <c r="U400" s="832"/>
      <c r="V400" s="832"/>
      <c r="W400" s="832"/>
      <c r="X400" s="833"/>
      <c r="Y400" s="824" t="s">
        <v>243</v>
      </c>
      <c r="Z400" s="825"/>
      <c r="AA400" s="825"/>
      <c r="AB400" s="825"/>
      <c r="AC400" s="825"/>
      <c r="AD400" s="825"/>
      <c r="AE400" s="825"/>
      <c r="AF400" s="825"/>
      <c r="AG400" s="825"/>
      <c r="AH400" s="825"/>
      <c r="AI400" s="825"/>
      <c r="AJ400" s="825"/>
      <c r="AK400" s="825"/>
      <c r="AL400" s="825"/>
      <c r="AM400" s="826"/>
    </row>
    <row r="401" spans="1:39" ht="61.5" customHeight="1">
      <c r="B401" s="828"/>
      <c r="C401" s="830"/>
      <c r="D401" s="285">
        <v>2017</v>
      </c>
      <c r="E401" s="285">
        <v>2018</v>
      </c>
      <c r="F401" s="285">
        <v>2019</v>
      </c>
      <c r="G401" s="285">
        <v>2020</v>
      </c>
      <c r="H401" s="285">
        <v>2021</v>
      </c>
      <c r="I401" s="285">
        <v>2022</v>
      </c>
      <c r="J401" s="285">
        <v>2023</v>
      </c>
      <c r="K401" s="285">
        <v>2024</v>
      </c>
      <c r="L401" s="285">
        <v>2025</v>
      </c>
      <c r="M401" s="285">
        <v>2026</v>
      </c>
      <c r="N401" s="835"/>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v>
      </c>
      <c r="AB401" s="285" t="str">
        <f>'1.  LRAMVA Summary'!G52</f>
        <v>Street Lights</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v>0</v>
      </c>
      <c r="Z405" s="411">
        <v>0</v>
      </c>
      <c r="AA405" s="411">
        <v>0</v>
      </c>
      <c r="AB405" s="411">
        <v>0</v>
      </c>
      <c r="AC405" s="411">
        <f t="shared" ref="AC405" si="884">AC404</f>
        <v>0</v>
      </c>
      <c r="AD405" s="411">
        <f t="shared" ref="AD405" si="885">AD404</f>
        <v>0</v>
      </c>
      <c r="AE405" s="411">
        <f t="shared" ref="AE405" si="886">AE404</f>
        <v>0</v>
      </c>
      <c r="AF405" s="411">
        <f t="shared" ref="AF405" si="887">AF404</f>
        <v>0</v>
      </c>
      <c r="AG405" s="411">
        <f t="shared" ref="AG405" si="888">AG404</f>
        <v>0</v>
      </c>
      <c r="AH405" s="411">
        <f t="shared" ref="AH405" si="889">AH404</f>
        <v>0</v>
      </c>
      <c r="AI405" s="411">
        <f t="shared" ref="AI405" si="890">AI404</f>
        <v>0</v>
      </c>
      <c r="AJ405" s="411">
        <f t="shared" ref="AJ405" si="891">AJ404</f>
        <v>0</v>
      </c>
      <c r="AK405" s="411">
        <f t="shared" ref="AK405" si="892">AK404</f>
        <v>0</v>
      </c>
      <c r="AL405" s="411">
        <f t="shared" ref="AL405" si="893">AL404</f>
        <v>0</v>
      </c>
      <c r="AM405" s="297"/>
    </row>
    <row r="406" spans="1:39" ht="15.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v>0</v>
      </c>
      <c r="Z408" s="411">
        <v>0</v>
      </c>
      <c r="AA408" s="411">
        <v>0</v>
      </c>
      <c r="AB408" s="411">
        <v>0</v>
      </c>
      <c r="AC408" s="411">
        <f t="shared" ref="AC408" si="894">AC407</f>
        <v>0</v>
      </c>
      <c r="AD408" s="411">
        <f t="shared" ref="AD408" si="895">AD407</f>
        <v>0</v>
      </c>
      <c r="AE408" s="411">
        <f t="shared" ref="AE408" si="896">AE407</f>
        <v>0</v>
      </c>
      <c r="AF408" s="411">
        <f t="shared" ref="AF408" si="897">AF407</f>
        <v>0</v>
      </c>
      <c r="AG408" s="411">
        <f t="shared" ref="AG408" si="898">AG407</f>
        <v>0</v>
      </c>
      <c r="AH408" s="411">
        <f t="shared" ref="AH408" si="899">AH407</f>
        <v>0</v>
      </c>
      <c r="AI408" s="411">
        <f t="shared" ref="AI408" si="900">AI407</f>
        <v>0</v>
      </c>
      <c r="AJ408" s="411">
        <f t="shared" ref="AJ408" si="901">AJ407</f>
        <v>0</v>
      </c>
      <c r="AK408" s="411">
        <f t="shared" ref="AK408" si="902">AK407</f>
        <v>0</v>
      </c>
      <c r="AL408" s="411">
        <f t="shared" ref="AL408" si="903">AL407</f>
        <v>0</v>
      </c>
      <c r="AM408" s="297"/>
    </row>
    <row r="409" spans="1:39" ht="15.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v>0</v>
      </c>
      <c r="Z411" s="411">
        <v>0</v>
      </c>
      <c r="AA411" s="411">
        <v>0</v>
      </c>
      <c r="AB411" s="411">
        <v>0</v>
      </c>
      <c r="AC411" s="411">
        <f t="shared" ref="AC411" si="904">AC410</f>
        <v>0</v>
      </c>
      <c r="AD411" s="411">
        <f t="shared" ref="AD411" si="905">AD410</f>
        <v>0</v>
      </c>
      <c r="AE411" s="411">
        <f t="shared" ref="AE411" si="906">AE410</f>
        <v>0</v>
      </c>
      <c r="AF411" s="411">
        <f t="shared" ref="AF411" si="907">AF410</f>
        <v>0</v>
      </c>
      <c r="AG411" s="411">
        <f t="shared" ref="AG411" si="908">AG410</f>
        <v>0</v>
      </c>
      <c r="AH411" s="411">
        <f t="shared" ref="AH411" si="909">AH410</f>
        <v>0</v>
      </c>
      <c r="AI411" s="411">
        <f t="shared" ref="AI411" si="910">AI410</f>
        <v>0</v>
      </c>
      <c r="AJ411" s="411">
        <f t="shared" ref="AJ411" si="911">AJ410</f>
        <v>0</v>
      </c>
      <c r="AK411" s="411">
        <f t="shared" ref="AK411" si="912">AK410</f>
        <v>0</v>
      </c>
      <c r="AL411" s="411">
        <f t="shared" ref="AL411" si="913">AL410</f>
        <v>0</v>
      </c>
      <c r="AM411" s="297"/>
    </row>
    <row r="412" spans="1:39" ht="15.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2">
        <v>4</v>
      </c>
      <c r="B413" s="520" t="s">
        <v>676</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v>0</v>
      </c>
      <c r="Z414" s="411">
        <v>0</v>
      </c>
      <c r="AA414" s="411">
        <v>0</v>
      </c>
      <c r="AB414" s="411">
        <v>0</v>
      </c>
      <c r="AC414" s="411">
        <f t="shared" ref="AC414" si="914">AC413</f>
        <v>0</v>
      </c>
      <c r="AD414" s="411">
        <f t="shared" ref="AD414" si="915">AD413</f>
        <v>0</v>
      </c>
      <c r="AE414" s="411">
        <f t="shared" ref="AE414" si="916">AE413</f>
        <v>0</v>
      </c>
      <c r="AF414" s="411">
        <f t="shared" ref="AF414" si="917">AF413</f>
        <v>0</v>
      </c>
      <c r="AG414" s="411">
        <f t="shared" ref="AG414" si="918">AG413</f>
        <v>0</v>
      </c>
      <c r="AH414" s="411">
        <f t="shared" ref="AH414" si="919">AH413</f>
        <v>0</v>
      </c>
      <c r="AI414" s="411">
        <f t="shared" ref="AI414" si="920">AI413</f>
        <v>0</v>
      </c>
      <c r="AJ414" s="411">
        <f t="shared" ref="AJ414" si="921">AJ413</f>
        <v>0</v>
      </c>
      <c r="AK414" s="411">
        <f t="shared" ref="AK414" si="922">AK413</f>
        <v>0</v>
      </c>
      <c r="AL414" s="411">
        <f t="shared" ref="AL414" si="923">AL413</f>
        <v>0</v>
      </c>
      <c r="AM414" s="297"/>
    </row>
    <row r="415" spans="1:39" ht="15.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v>0</v>
      </c>
      <c r="Z417" s="411">
        <v>0</v>
      </c>
      <c r="AA417" s="411">
        <v>0</v>
      </c>
      <c r="AB417" s="411">
        <v>0</v>
      </c>
      <c r="AC417" s="411">
        <f t="shared" ref="AC417" si="924">AC416</f>
        <v>0</v>
      </c>
      <c r="AD417" s="411">
        <f t="shared" ref="AD417" si="925">AD416</f>
        <v>0</v>
      </c>
      <c r="AE417" s="411">
        <f t="shared" ref="AE417" si="926">AE416</f>
        <v>0</v>
      </c>
      <c r="AF417" s="411">
        <f t="shared" ref="AF417" si="927">AF416</f>
        <v>0</v>
      </c>
      <c r="AG417" s="411">
        <f t="shared" ref="AG417" si="928">AG416</f>
        <v>0</v>
      </c>
      <c r="AH417" s="411">
        <f t="shared" ref="AH417" si="929">AH416</f>
        <v>0</v>
      </c>
      <c r="AI417" s="411">
        <f t="shared" ref="AI417" si="930">AI416</f>
        <v>0</v>
      </c>
      <c r="AJ417" s="411">
        <f t="shared" ref="AJ417" si="931">AJ416</f>
        <v>0</v>
      </c>
      <c r="AK417" s="411">
        <f t="shared" ref="AK417" si="932">AK416</f>
        <v>0</v>
      </c>
      <c r="AL417" s="411">
        <f t="shared" ref="AL417" si="933">AL416</f>
        <v>0</v>
      </c>
      <c r="AM417" s="297"/>
    </row>
    <row r="418" spans="1:39" ht="15.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2"/>
      <c r="B421" s="431" t="s">
        <v>308</v>
      </c>
      <c r="C421" s="291" t="s">
        <v>163</v>
      </c>
      <c r="D421" s="295"/>
      <c r="E421" s="295"/>
      <c r="F421" s="295"/>
      <c r="G421" s="295"/>
      <c r="H421" s="295"/>
      <c r="I421" s="295"/>
      <c r="J421" s="295"/>
      <c r="K421" s="295"/>
      <c r="L421" s="295"/>
      <c r="M421" s="295"/>
      <c r="N421" s="295">
        <v>12</v>
      </c>
      <c r="O421" s="295"/>
      <c r="P421" s="295"/>
      <c r="Q421" s="295"/>
      <c r="R421" s="295"/>
      <c r="S421" s="295"/>
      <c r="T421" s="295"/>
      <c r="U421" s="295"/>
      <c r="V421" s="295"/>
      <c r="W421" s="295"/>
      <c r="X421" s="295"/>
      <c r="Y421" s="411">
        <v>0</v>
      </c>
      <c r="Z421" s="411">
        <v>0</v>
      </c>
      <c r="AA421" s="411">
        <v>0</v>
      </c>
      <c r="AB421" s="411">
        <v>0</v>
      </c>
      <c r="AC421" s="411">
        <f t="shared" ref="AC421" si="934">AC420</f>
        <v>0</v>
      </c>
      <c r="AD421" s="411">
        <f t="shared" ref="AD421" si="935">AD420</f>
        <v>0</v>
      </c>
      <c r="AE421" s="411">
        <f t="shared" ref="AE421" si="936">AE420</f>
        <v>0</v>
      </c>
      <c r="AF421" s="411">
        <f t="shared" ref="AF421" si="937">AF420</f>
        <v>0</v>
      </c>
      <c r="AG421" s="411">
        <f t="shared" ref="AG421" si="938">AG420</f>
        <v>0</v>
      </c>
      <c r="AH421" s="411">
        <f t="shared" ref="AH421" si="939">AH420</f>
        <v>0</v>
      </c>
      <c r="AI421" s="411">
        <f t="shared" ref="AI421" si="940">AI420</f>
        <v>0</v>
      </c>
      <c r="AJ421" s="411">
        <f t="shared" ref="AJ421" si="941">AJ420</f>
        <v>0</v>
      </c>
      <c r="AK421" s="411">
        <f t="shared" ref="AK421" si="942">AK420</f>
        <v>0</v>
      </c>
      <c r="AL421" s="411">
        <f t="shared" ref="AL421" si="943">AL420</f>
        <v>0</v>
      </c>
      <c r="AM421" s="311"/>
    </row>
    <row r="422" spans="1:39" ht="15.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2"/>
      <c r="B424" s="431" t="s">
        <v>308</v>
      </c>
      <c r="C424" s="291" t="s">
        <v>163</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1">
        <v>0</v>
      </c>
      <c r="Z424" s="411">
        <v>0</v>
      </c>
      <c r="AA424" s="411">
        <v>0</v>
      </c>
      <c r="AB424" s="411">
        <v>0</v>
      </c>
      <c r="AC424" s="411">
        <f t="shared" ref="AC424" si="944">AC423</f>
        <v>0</v>
      </c>
      <c r="AD424" s="411">
        <f t="shared" ref="AD424" si="945">AD423</f>
        <v>0</v>
      </c>
      <c r="AE424" s="411">
        <f t="shared" ref="AE424" si="946">AE423</f>
        <v>0</v>
      </c>
      <c r="AF424" s="411">
        <f t="shared" ref="AF424" si="947">AF423</f>
        <v>0</v>
      </c>
      <c r="AG424" s="411">
        <f t="shared" ref="AG424" si="948">AG423</f>
        <v>0</v>
      </c>
      <c r="AH424" s="411">
        <f t="shared" ref="AH424" si="949">AH423</f>
        <v>0</v>
      </c>
      <c r="AI424" s="411">
        <f t="shared" ref="AI424" si="950">AI423</f>
        <v>0</v>
      </c>
      <c r="AJ424" s="411">
        <f t="shared" ref="AJ424" si="951">AJ423</f>
        <v>0</v>
      </c>
      <c r="AK424" s="411">
        <f t="shared" ref="AK424" si="952">AK423</f>
        <v>0</v>
      </c>
      <c r="AL424" s="411">
        <f t="shared" ref="AL424" si="953">AL423</f>
        <v>0</v>
      </c>
      <c r="AM424" s="311"/>
    </row>
    <row r="425" spans="1:39" ht="15.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2"/>
      <c r="B427" s="431" t="s">
        <v>308</v>
      </c>
      <c r="C427" s="291" t="s">
        <v>163</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1">
        <v>0</v>
      </c>
      <c r="Z427" s="411">
        <v>0</v>
      </c>
      <c r="AA427" s="411">
        <v>0</v>
      </c>
      <c r="AB427" s="411">
        <v>0</v>
      </c>
      <c r="AC427" s="411">
        <f t="shared" ref="AC427" si="954">AC426</f>
        <v>0</v>
      </c>
      <c r="AD427" s="411">
        <f t="shared" ref="AD427" si="955">AD426</f>
        <v>0</v>
      </c>
      <c r="AE427" s="411">
        <f t="shared" ref="AE427" si="956">AE426</f>
        <v>0</v>
      </c>
      <c r="AF427" s="411">
        <f t="shared" ref="AF427" si="957">AF426</f>
        <v>0</v>
      </c>
      <c r="AG427" s="411">
        <f t="shared" ref="AG427" si="958">AG426</f>
        <v>0</v>
      </c>
      <c r="AH427" s="411">
        <f t="shared" ref="AH427" si="959">AH426</f>
        <v>0</v>
      </c>
      <c r="AI427" s="411">
        <f t="shared" ref="AI427" si="960">AI426</f>
        <v>0</v>
      </c>
      <c r="AJ427" s="411">
        <f t="shared" ref="AJ427" si="961">AJ426</f>
        <v>0</v>
      </c>
      <c r="AK427" s="411">
        <f t="shared" ref="AK427" si="962">AK426</f>
        <v>0</v>
      </c>
      <c r="AL427" s="411">
        <f t="shared" ref="AL427" si="963">AL426</f>
        <v>0</v>
      </c>
      <c r="AM427" s="311"/>
    </row>
    <row r="428" spans="1:39" ht="15.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2"/>
      <c r="B430" s="431" t="s">
        <v>308</v>
      </c>
      <c r="C430" s="291" t="s">
        <v>163</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1">
        <v>0</v>
      </c>
      <c r="Z430" s="411">
        <v>0</v>
      </c>
      <c r="AA430" s="411">
        <v>0</v>
      </c>
      <c r="AB430" s="411">
        <v>0</v>
      </c>
      <c r="AC430" s="411">
        <f t="shared" ref="AC430" si="964">AC429</f>
        <v>0</v>
      </c>
      <c r="AD430" s="411">
        <f t="shared" ref="AD430" si="965">AD429</f>
        <v>0</v>
      </c>
      <c r="AE430" s="411">
        <f t="shared" ref="AE430" si="966">AE429</f>
        <v>0</v>
      </c>
      <c r="AF430" s="411">
        <f t="shared" ref="AF430" si="967">AF429</f>
        <v>0</v>
      </c>
      <c r="AG430" s="411">
        <f t="shared" ref="AG430" si="968">AG429</f>
        <v>0</v>
      </c>
      <c r="AH430" s="411">
        <f t="shared" ref="AH430" si="969">AH429</f>
        <v>0</v>
      </c>
      <c r="AI430" s="411">
        <f t="shared" ref="AI430" si="970">AI429</f>
        <v>0</v>
      </c>
      <c r="AJ430" s="411">
        <f t="shared" ref="AJ430" si="971">AJ429</f>
        <v>0</v>
      </c>
      <c r="AK430" s="411">
        <f t="shared" ref="AK430" si="972">AK429</f>
        <v>0</v>
      </c>
      <c r="AL430" s="411">
        <f t="shared" ref="AL430" si="973">AL429</f>
        <v>0</v>
      </c>
      <c r="AM430" s="311"/>
    </row>
    <row r="431" spans="1:39" ht="15.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2"/>
      <c r="B433" s="431" t="s">
        <v>308</v>
      </c>
      <c r="C433" s="291" t="s">
        <v>163</v>
      </c>
      <c r="D433" s="295"/>
      <c r="E433" s="295"/>
      <c r="F433" s="295"/>
      <c r="G433" s="295"/>
      <c r="H433" s="295"/>
      <c r="I433" s="295"/>
      <c r="J433" s="295"/>
      <c r="K433" s="295"/>
      <c r="L433" s="295"/>
      <c r="M433" s="295"/>
      <c r="N433" s="295">
        <v>3</v>
      </c>
      <c r="O433" s="295"/>
      <c r="P433" s="295"/>
      <c r="Q433" s="295"/>
      <c r="R433" s="295"/>
      <c r="S433" s="295"/>
      <c r="T433" s="295"/>
      <c r="U433" s="295"/>
      <c r="V433" s="295"/>
      <c r="W433" s="295"/>
      <c r="X433" s="295"/>
      <c r="Y433" s="411">
        <v>0</v>
      </c>
      <c r="Z433" s="411">
        <v>0</v>
      </c>
      <c r="AA433" s="411">
        <v>0</v>
      </c>
      <c r="AB433" s="411">
        <v>0</v>
      </c>
      <c r="AC433" s="411">
        <f t="shared" ref="AC433" si="974">AC432</f>
        <v>0</v>
      </c>
      <c r="AD433" s="411">
        <f t="shared" ref="AD433" si="975">AD432</f>
        <v>0</v>
      </c>
      <c r="AE433" s="411">
        <f t="shared" ref="AE433" si="976">AE432</f>
        <v>0</v>
      </c>
      <c r="AF433" s="411">
        <f t="shared" ref="AF433" si="977">AF432</f>
        <v>0</v>
      </c>
      <c r="AG433" s="411">
        <f t="shared" ref="AG433" si="978">AG432</f>
        <v>0</v>
      </c>
      <c r="AH433" s="411">
        <f t="shared" ref="AH433" si="979">AH432</f>
        <v>0</v>
      </c>
      <c r="AI433" s="411">
        <f t="shared" ref="AI433" si="980">AI432</f>
        <v>0</v>
      </c>
      <c r="AJ433" s="411">
        <f t="shared" ref="AJ433" si="981">AJ432</f>
        <v>0</v>
      </c>
      <c r="AK433" s="411">
        <f t="shared" ref="AK433" si="982">AK432</f>
        <v>0</v>
      </c>
      <c r="AL433" s="411">
        <f t="shared" ref="AL433" si="983">AL432</f>
        <v>0</v>
      </c>
      <c r="AM433" s="311"/>
    </row>
    <row r="434" spans="1:40" ht="15.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2"/>
      <c r="B437" s="431" t="s">
        <v>308</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v>
      </c>
      <c r="AA437" s="411">
        <v>0</v>
      </c>
      <c r="AB437" s="411">
        <v>0</v>
      </c>
      <c r="AC437" s="411">
        <f t="shared" ref="AC437" si="984">AC436</f>
        <v>0</v>
      </c>
      <c r="AD437" s="411">
        <f t="shared" ref="AD437" si="985">AD436</f>
        <v>0</v>
      </c>
      <c r="AE437" s="411">
        <f t="shared" ref="AE437" si="986">AE436</f>
        <v>0</v>
      </c>
      <c r="AF437" s="411">
        <f t="shared" ref="AF437" si="987">AF436</f>
        <v>0</v>
      </c>
      <c r="AG437" s="411">
        <f t="shared" ref="AG437" si="988">AG436</f>
        <v>0</v>
      </c>
      <c r="AH437" s="411">
        <f t="shared" ref="AH437" si="989">AH436</f>
        <v>0</v>
      </c>
      <c r="AI437" s="411">
        <f t="shared" ref="AI437" si="990">AI436</f>
        <v>0</v>
      </c>
      <c r="AJ437" s="411">
        <f t="shared" ref="AJ437" si="991">AJ436</f>
        <v>0</v>
      </c>
      <c r="AK437" s="411">
        <f t="shared" ref="AK437" si="992">AK436</f>
        <v>0</v>
      </c>
      <c r="AL437" s="411">
        <f t="shared" ref="AL437" si="993">AL436</f>
        <v>0</v>
      </c>
      <c r="AM437" s="297"/>
    </row>
    <row r="438" spans="1:40" ht="15.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2"/>
      <c r="B440" s="431" t="s">
        <v>308</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0</v>
      </c>
      <c r="AA440" s="411">
        <v>0</v>
      </c>
      <c r="AB440" s="411">
        <v>0</v>
      </c>
      <c r="AC440" s="411">
        <f t="shared" ref="AC440" si="994">AC439</f>
        <v>0</v>
      </c>
      <c r="AD440" s="411">
        <f t="shared" ref="AD440" si="995">AD439</f>
        <v>0</v>
      </c>
      <c r="AE440" s="411">
        <f t="shared" ref="AE440" si="996">AE439</f>
        <v>0</v>
      </c>
      <c r="AF440" s="411">
        <f t="shared" ref="AF440" si="997">AF439</f>
        <v>0</v>
      </c>
      <c r="AG440" s="411">
        <f t="shared" ref="AG440" si="998">AG439</f>
        <v>0</v>
      </c>
      <c r="AH440" s="411">
        <f t="shared" ref="AH440" si="999">AH439</f>
        <v>0</v>
      </c>
      <c r="AI440" s="411">
        <f t="shared" ref="AI440" si="1000">AI439</f>
        <v>0</v>
      </c>
      <c r="AJ440" s="411">
        <f t="shared" ref="AJ440" si="1001">AJ439</f>
        <v>0</v>
      </c>
      <c r="AK440" s="411">
        <f t="shared" ref="AK440" si="1002">AK439</f>
        <v>0</v>
      </c>
      <c r="AL440" s="411">
        <f t="shared" ref="AL440" si="1003">AL439</f>
        <v>0</v>
      </c>
      <c r="AM440" s="297"/>
    </row>
    <row r="441" spans="1:40" ht="15.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2"/>
      <c r="B443" s="431" t="s">
        <v>308</v>
      </c>
      <c r="C443" s="291" t="s">
        <v>163</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1">
        <v>0</v>
      </c>
      <c r="Z443" s="411">
        <v>0</v>
      </c>
      <c r="AA443" s="411">
        <v>0</v>
      </c>
      <c r="AB443" s="411">
        <v>0</v>
      </c>
      <c r="AC443" s="411">
        <f t="shared" ref="AC443" si="1004">AC442</f>
        <v>0</v>
      </c>
      <c r="AD443" s="411">
        <f t="shared" ref="AD443" si="1005">AD442</f>
        <v>0</v>
      </c>
      <c r="AE443" s="411">
        <f t="shared" ref="AE443" si="1006">AE442</f>
        <v>0</v>
      </c>
      <c r="AF443" s="411">
        <f t="shared" ref="AF443" si="1007">AF442</f>
        <v>0</v>
      </c>
      <c r="AG443" s="411">
        <f t="shared" ref="AG443" si="1008">AG442</f>
        <v>0</v>
      </c>
      <c r="AH443" s="411">
        <f t="shared" ref="AH443" si="1009">AH442</f>
        <v>0</v>
      </c>
      <c r="AI443" s="411">
        <f t="shared" ref="AI443" si="1010">AI442</f>
        <v>0</v>
      </c>
      <c r="AJ443" s="411">
        <f t="shared" ref="AJ443" si="1011">AJ442</f>
        <v>0</v>
      </c>
      <c r="AK443" s="411">
        <f t="shared" ref="AK443" si="1012">AK442</f>
        <v>0</v>
      </c>
      <c r="AL443" s="411">
        <f t="shared" ref="AL443" si="1013">AL442</f>
        <v>0</v>
      </c>
      <c r="AM443" s="306"/>
    </row>
    <row r="444" spans="1:40" ht="15.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2"/>
      <c r="B447" s="431" t="s">
        <v>308</v>
      </c>
      <c r="C447" s="291" t="s">
        <v>163</v>
      </c>
      <c r="D447" s="295"/>
      <c r="E447" s="295"/>
      <c r="F447" s="295"/>
      <c r="G447" s="295"/>
      <c r="H447" s="295"/>
      <c r="I447" s="295"/>
      <c r="J447" s="295"/>
      <c r="K447" s="295"/>
      <c r="L447" s="295"/>
      <c r="M447" s="295"/>
      <c r="N447" s="295">
        <v>12</v>
      </c>
      <c r="O447" s="295"/>
      <c r="P447" s="295"/>
      <c r="Q447" s="295"/>
      <c r="R447" s="295"/>
      <c r="S447" s="295"/>
      <c r="T447" s="295"/>
      <c r="U447" s="295"/>
      <c r="V447" s="295"/>
      <c r="W447" s="295"/>
      <c r="X447" s="295"/>
      <c r="Y447" s="411">
        <v>0</v>
      </c>
      <c r="Z447" s="411">
        <v>0</v>
      </c>
      <c r="AA447" s="411">
        <v>0</v>
      </c>
      <c r="AB447" s="411">
        <v>0</v>
      </c>
      <c r="AC447" s="411">
        <f t="shared" ref="AC447" si="1014">AC446</f>
        <v>0</v>
      </c>
      <c r="AD447" s="411">
        <f t="shared" ref="AD447" si="1015">AD446</f>
        <v>0</v>
      </c>
      <c r="AE447" s="411">
        <f t="shared" ref="AE447" si="1016">AE446</f>
        <v>0</v>
      </c>
      <c r="AF447" s="411">
        <f t="shared" ref="AF447" si="1017">AF446</f>
        <v>0</v>
      </c>
      <c r="AG447" s="411">
        <f t="shared" ref="AG447" si="1018">AG446</f>
        <v>0</v>
      </c>
      <c r="AH447" s="411">
        <f t="shared" ref="AH447" si="1019">AH446</f>
        <v>0</v>
      </c>
      <c r="AI447" s="411">
        <f t="shared" ref="AI447" si="1020">AI446</f>
        <v>0</v>
      </c>
      <c r="AJ447" s="411">
        <f t="shared" ref="AJ447" si="1021">AJ446</f>
        <v>0</v>
      </c>
      <c r="AK447" s="411">
        <f t="shared" ref="AK447" si="1022">AK446</f>
        <v>0</v>
      </c>
      <c r="AL447" s="411">
        <f t="shared" ref="AL447" si="1023">AL446</f>
        <v>0</v>
      </c>
      <c r="AM447" s="297"/>
    </row>
    <row r="448" spans="1:40" ht="15.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2"/>
      <c r="B451" s="431" t="s">
        <v>308</v>
      </c>
      <c r="C451" s="291" t="s">
        <v>163</v>
      </c>
      <c r="D451" s="295"/>
      <c r="E451" s="295"/>
      <c r="F451" s="295"/>
      <c r="G451" s="295"/>
      <c r="H451" s="295"/>
      <c r="I451" s="295"/>
      <c r="J451" s="295"/>
      <c r="K451" s="295"/>
      <c r="L451" s="295"/>
      <c r="M451" s="295"/>
      <c r="N451" s="295">
        <v>0</v>
      </c>
      <c r="O451" s="295"/>
      <c r="P451" s="295"/>
      <c r="Q451" s="295"/>
      <c r="R451" s="295"/>
      <c r="S451" s="295"/>
      <c r="T451" s="295"/>
      <c r="U451" s="295"/>
      <c r="V451" s="295"/>
      <c r="W451" s="295"/>
      <c r="X451" s="295"/>
      <c r="Y451" s="411">
        <v>0</v>
      </c>
      <c r="Z451" s="411">
        <v>0</v>
      </c>
      <c r="AA451" s="411">
        <v>0</v>
      </c>
      <c r="AB451" s="411">
        <v>0</v>
      </c>
      <c r="AC451" s="411">
        <f t="shared" ref="AC451:AL451" si="1024">AC450</f>
        <v>0</v>
      </c>
      <c r="AD451" s="411">
        <f t="shared" si="1024"/>
        <v>0</v>
      </c>
      <c r="AE451" s="411">
        <f t="shared" si="1024"/>
        <v>0</v>
      </c>
      <c r="AF451" s="411">
        <f t="shared" si="1024"/>
        <v>0</v>
      </c>
      <c r="AG451" s="411">
        <f t="shared" si="1024"/>
        <v>0</v>
      </c>
      <c r="AH451" s="411">
        <f t="shared" si="1024"/>
        <v>0</v>
      </c>
      <c r="AI451" s="411">
        <f t="shared" si="1024"/>
        <v>0</v>
      </c>
      <c r="AJ451" s="411">
        <f t="shared" si="1024"/>
        <v>0</v>
      </c>
      <c r="AK451" s="411">
        <f t="shared" si="1024"/>
        <v>0</v>
      </c>
      <c r="AL451" s="411">
        <f t="shared" si="1024"/>
        <v>0</v>
      </c>
      <c r="AM451" s="297"/>
    </row>
    <row r="452" spans="1:40" ht="15.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2"/>
      <c r="B454" s="529" t="s">
        <v>308</v>
      </c>
      <c r="C454" s="291" t="s">
        <v>163</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1">
        <v>0</v>
      </c>
      <c r="Z454" s="411">
        <v>0</v>
      </c>
      <c r="AA454" s="411">
        <v>0</v>
      </c>
      <c r="AB454" s="411">
        <v>0</v>
      </c>
      <c r="AC454" s="411">
        <f t="shared" ref="AC454:AL454" si="1025">AC453</f>
        <v>0</v>
      </c>
      <c r="AD454" s="411">
        <f t="shared" si="1025"/>
        <v>0</v>
      </c>
      <c r="AE454" s="411">
        <f t="shared" si="1025"/>
        <v>0</v>
      </c>
      <c r="AF454" s="411">
        <f t="shared" si="1025"/>
        <v>0</v>
      </c>
      <c r="AG454" s="411">
        <f t="shared" si="1025"/>
        <v>0</v>
      </c>
      <c r="AH454" s="411">
        <f t="shared" si="1025"/>
        <v>0</v>
      </c>
      <c r="AI454" s="411">
        <f t="shared" si="1025"/>
        <v>0</v>
      </c>
      <c r="AJ454" s="411">
        <f t="shared" si="1025"/>
        <v>0</v>
      </c>
      <c r="AK454" s="411">
        <f t="shared" si="1025"/>
        <v>0</v>
      </c>
      <c r="AL454" s="411">
        <f t="shared" si="1025"/>
        <v>0</v>
      </c>
      <c r="AM454" s="297"/>
    </row>
    <row r="455" spans="1:40" s="283" customFormat="1" ht="15.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2"/>
      <c r="B458" s="431" t="s">
        <v>308</v>
      </c>
      <c r="C458" s="291" t="s">
        <v>163</v>
      </c>
      <c r="D458" s="295"/>
      <c r="E458" s="295"/>
      <c r="F458" s="295"/>
      <c r="G458" s="295"/>
      <c r="H458" s="295"/>
      <c r="I458" s="295"/>
      <c r="J458" s="295"/>
      <c r="K458" s="295"/>
      <c r="L458" s="295"/>
      <c r="M458" s="295"/>
      <c r="N458" s="295">
        <v>12</v>
      </c>
      <c r="O458" s="295"/>
      <c r="P458" s="295"/>
      <c r="Q458" s="295"/>
      <c r="R458" s="295"/>
      <c r="S458" s="295"/>
      <c r="T458" s="295"/>
      <c r="U458" s="295"/>
      <c r="V458" s="295"/>
      <c r="W458" s="295"/>
      <c r="X458" s="295"/>
      <c r="Y458" s="411">
        <v>0</v>
      </c>
      <c r="Z458" s="411">
        <v>0</v>
      </c>
      <c r="AA458" s="411">
        <v>0</v>
      </c>
      <c r="AB458" s="411">
        <v>0</v>
      </c>
      <c r="AC458" s="411">
        <f t="shared" ref="AC458:AL458" si="1026">AC457</f>
        <v>0</v>
      </c>
      <c r="AD458" s="411">
        <f t="shared" si="1026"/>
        <v>0</v>
      </c>
      <c r="AE458" s="411">
        <f t="shared" si="1026"/>
        <v>0</v>
      </c>
      <c r="AF458" s="411">
        <f t="shared" si="1026"/>
        <v>0</v>
      </c>
      <c r="AG458" s="411">
        <f t="shared" si="1026"/>
        <v>0</v>
      </c>
      <c r="AH458" s="411">
        <f t="shared" si="1026"/>
        <v>0</v>
      </c>
      <c r="AI458" s="411">
        <f t="shared" si="1026"/>
        <v>0</v>
      </c>
      <c r="AJ458" s="411">
        <f t="shared" si="1026"/>
        <v>0</v>
      </c>
      <c r="AK458" s="411">
        <f t="shared" si="1026"/>
        <v>0</v>
      </c>
      <c r="AL458" s="411">
        <f t="shared" si="1026"/>
        <v>0</v>
      </c>
      <c r="AM458" s="306"/>
    </row>
    <row r="459" spans="1:40" ht="15.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2"/>
      <c r="B461" s="431" t="s">
        <v>308</v>
      </c>
      <c r="C461" s="291" t="s">
        <v>163</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11">
        <v>0</v>
      </c>
      <c r="Z461" s="411">
        <v>0</v>
      </c>
      <c r="AA461" s="411">
        <v>0</v>
      </c>
      <c r="AB461" s="411">
        <v>0</v>
      </c>
      <c r="AC461" s="411">
        <f t="shared" ref="AC461:AL461" si="1027">AC460</f>
        <v>0</v>
      </c>
      <c r="AD461" s="411">
        <f t="shared" si="1027"/>
        <v>0</v>
      </c>
      <c r="AE461" s="411">
        <f t="shared" si="1027"/>
        <v>0</v>
      </c>
      <c r="AF461" s="411">
        <f t="shared" si="1027"/>
        <v>0</v>
      </c>
      <c r="AG461" s="411">
        <f t="shared" si="1027"/>
        <v>0</v>
      </c>
      <c r="AH461" s="411">
        <f t="shared" si="1027"/>
        <v>0</v>
      </c>
      <c r="AI461" s="411">
        <f t="shared" si="1027"/>
        <v>0</v>
      </c>
      <c r="AJ461" s="411">
        <f t="shared" si="1027"/>
        <v>0</v>
      </c>
      <c r="AK461" s="411">
        <f t="shared" si="1027"/>
        <v>0</v>
      </c>
      <c r="AL461" s="411">
        <f t="shared" si="1027"/>
        <v>0</v>
      </c>
      <c r="AM461" s="306"/>
    </row>
    <row r="462" spans="1:40" ht="15.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2"/>
      <c r="B464" s="431" t="s">
        <v>308</v>
      </c>
      <c r="C464" s="291" t="s">
        <v>163</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1">
        <v>0</v>
      </c>
      <c r="Z464" s="411">
        <v>0</v>
      </c>
      <c r="AA464" s="411">
        <v>0</v>
      </c>
      <c r="AB464" s="411">
        <v>0</v>
      </c>
      <c r="AC464" s="411">
        <f t="shared" ref="AC464:AL464" si="1028">AC463</f>
        <v>0</v>
      </c>
      <c r="AD464" s="411">
        <f t="shared" si="1028"/>
        <v>0</v>
      </c>
      <c r="AE464" s="411">
        <f t="shared" si="1028"/>
        <v>0</v>
      </c>
      <c r="AF464" s="411">
        <f t="shared" si="1028"/>
        <v>0</v>
      </c>
      <c r="AG464" s="411">
        <f t="shared" si="1028"/>
        <v>0</v>
      </c>
      <c r="AH464" s="411">
        <f t="shared" si="1028"/>
        <v>0</v>
      </c>
      <c r="AI464" s="411">
        <f t="shared" si="1028"/>
        <v>0</v>
      </c>
      <c r="AJ464" s="411">
        <f t="shared" si="1028"/>
        <v>0</v>
      </c>
      <c r="AK464" s="411">
        <f t="shared" si="1028"/>
        <v>0</v>
      </c>
      <c r="AL464" s="411">
        <f t="shared" si="1028"/>
        <v>0</v>
      </c>
      <c r="AM464" s="297"/>
    </row>
    <row r="465" spans="1:39" ht="15.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2"/>
      <c r="B467" s="431" t="s">
        <v>308</v>
      </c>
      <c r="C467" s="291" t="s">
        <v>163</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1">
        <v>0</v>
      </c>
      <c r="Z467" s="411">
        <v>0</v>
      </c>
      <c r="AA467" s="411">
        <v>0</v>
      </c>
      <c r="AB467" s="411">
        <v>0</v>
      </c>
      <c r="AC467" s="411">
        <f t="shared" ref="AC467:AL467" si="1029">AC466</f>
        <v>0</v>
      </c>
      <c r="AD467" s="411">
        <f t="shared" si="1029"/>
        <v>0</v>
      </c>
      <c r="AE467" s="411">
        <f t="shared" si="1029"/>
        <v>0</v>
      </c>
      <c r="AF467" s="411">
        <f t="shared" si="1029"/>
        <v>0</v>
      </c>
      <c r="AG467" s="411">
        <f t="shared" si="1029"/>
        <v>0</v>
      </c>
      <c r="AH467" s="411">
        <f t="shared" si="1029"/>
        <v>0</v>
      </c>
      <c r="AI467" s="411">
        <f t="shared" si="1029"/>
        <v>0</v>
      </c>
      <c r="AJ467" s="411">
        <f t="shared" si="1029"/>
        <v>0</v>
      </c>
      <c r="AK467" s="411">
        <f t="shared" si="1029"/>
        <v>0</v>
      </c>
      <c r="AL467" s="411">
        <f t="shared" si="1029"/>
        <v>0</v>
      </c>
      <c r="AM467" s="306"/>
    </row>
    <row r="468" spans="1:39" ht="15.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2">
        <v>21</v>
      </c>
      <c r="B471" s="428" t="s">
        <v>113</v>
      </c>
      <c r="C471" s="291" t="s">
        <v>25</v>
      </c>
      <c r="D471" s="295"/>
      <c r="E471" s="295">
        <v>2656230</v>
      </c>
      <c r="F471" s="295"/>
      <c r="G471" s="295"/>
      <c r="H471" s="295"/>
      <c r="I471" s="295"/>
      <c r="J471" s="295"/>
      <c r="K471" s="295"/>
      <c r="L471" s="295"/>
      <c r="M471" s="295"/>
      <c r="N471" s="291"/>
      <c r="O471" s="295"/>
      <c r="P471" s="295">
        <v>180</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f t="shared" ref="AC472" si="1030">AC471</f>
        <v>0</v>
      </c>
      <c r="AD472" s="411">
        <f t="shared" ref="AD472" si="1031">AD471</f>
        <v>0</v>
      </c>
      <c r="AE472" s="411">
        <f t="shared" ref="AE472" si="1032">AE471</f>
        <v>0</v>
      </c>
      <c r="AF472" s="411">
        <f t="shared" ref="AF472" si="1033">AF471</f>
        <v>0</v>
      </c>
      <c r="AG472" s="411">
        <f t="shared" ref="AG472" si="1034">AG471</f>
        <v>0</v>
      </c>
      <c r="AH472" s="411">
        <f t="shared" ref="AH472" si="1035">AH471</f>
        <v>0</v>
      </c>
      <c r="AI472" s="411">
        <f t="shared" ref="AI472" si="1036">AI471</f>
        <v>0</v>
      </c>
      <c r="AJ472" s="411">
        <f t="shared" ref="AJ472" si="1037">AJ471</f>
        <v>0</v>
      </c>
      <c r="AK472" s="411">
        <f t="shared" ref="AK472" si="1038">AK471</f>
        <v>0</v>
      </c>
      <c r="AL472" s="411">
        <f t="shared" ref="AL472" si="1039">AL471</f>
        <v>0</v>
      </c>
      <c r="AM472" s="306"/>
    </row>
    <row r="473" spans="1:39" ht="15.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2">
        <v>22</v>
      </c>
      <c r="B474" s="428" t="s">
        <v>114</v>
      </c>
      <c r="C474" s="291" t="s">
        <v>25</v>
      </c>
      <c r="D474" s="295"/>
      <c r="E474" s="295">
        <v>105990</v>
      </c>
      <c r="F474" s="295"/>
      <c r="G474" s="295"/>
      <c r="H474" s="295"/>
      <c r="I474" s="295"/>
      <c r="J474" s="295"/>
      <c r="K474" s="295"/>
      <c r="L474" s="295"/>
      <c r="M474" s="295"/>
      <c r="N474" s="291"/>
      <c r="O474" s="295"/>
      <c r="P474" s="295">
        <v>26</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f t="shared" ref="AC475" si="1040">AC474</f>
        <v>0</v>
      </c>
      <c r="AD475" s="411">
        <f t="shared" ref="AD475" si="1041">AD474</f>
        <v>0</v>
      </c>
      <c r="AE475" s="411">
        <f t="shared" ref="AE475" si="1042">AE474</f>
        <v>0</v>
      </c>
      <c r="AF475" s="411">
        <f t="shared" ref="AF475" si="1043">AF474</f>
        <v>0</v>
      </c>
      <c r="AG475" s="411">
        <f t="shared" ref="AG475" si="1044">AG474</f>
        <v>0</v>
      </c>
      <c r="AH475" s="411">
        <f t="shared" ref="AH475" si="1045">AH474</f>
        <v>0</v>
      </c>
      <c r="AI475" s="411">
        <f t="shared" ref="AI475" si="1046">AI474</f>
        <v>0</v>
      </c>
      <c r="AJ475" s="411">
        <f t="shared" ref="AJ475" si="1047">AJ474</f>
        <v>0</v>
      </c>
      <c r="AK475" s="411">
        <f t="shared" ref="AK475" si="1048">AK474</f>
        <v>0</v>
      </c>
      <c r="AL475" s="411">
        <f t="shared" ref="AL475" si="1049">AL474</f>
        <v>0</v>
      </c>
      <c r="AM475" s="306"/>
    </row>
    <row r="476" spans="1:39" ht="15.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1"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0</v>
      </c>
      <c r="Z478" s="411">
        <v>0</v>
      </c>
      <c r="AA478" s="411">
        <v>0</v>
      </c>
      <c r="AB478" s="411">
        <v>0</v>
      </c>
      <c r="AC478" s="411">
        <f t="shared" ref="AC478" si="1050">AC477</f>
        <v>0</v>
      </c>
      <c r="AD478" s="411">
        <f t="shared" ref="AD478" si="1051">AD477</f>
        <v>0</v>
      </c>
      <c r="AE478" s="411">
        <f t="shared" ref="AE478" si="1052">AE477</f>
        <v>0</v>
      </c>
      <c r="AF478" s="411">
        <f t="shared" ref="AF478" si="1053">AF477</f>
        <v>0</v>
      </c>
      <c r="AG478" s="411">
        <f t="shared" ref="AG478" si="1054">AG477</f>
        <v>0</v>
      </c>
      <c r="AH478" s="411">
        <f t="shared" ref="AH478" si="1055">AH477</f>
        <v>0</v>
      </c>
      <c r="AI478" s="411">
        <f t="shared" ref="AI478" si="1056">AI477</f>
        <v>0</v>
      </c>
      <c r="AJ478" s="411">
        <f t="shared" ref="AJ478" si="1057">AJ477</f>
        <v>0</v>
      </c>
      <c r="AK478" s="411">
        <f t="shared" ref="AK478" si="1058">AK477</f>
        <v>0</v>
      </c>
      <c r="AL478" s="411">
        <f t="shared" ref="AL478" si="1059">AL477</f>
        <v>0</v>
      </c>
      <c r="AM478" s="306"/>
    </row>
    <row r="479" spans="1:39" ht="15.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2">
        <v>24</v>
      </c>
      <c r="B480" s="428" t="s">
        <v>116</v>
      </c>
      <c r="C480" s="291" t="s">
        <v>25</v>
      </c>
      <c r="D480" s="295"/>
      <c r="E480" s="295">
        <v>6600</v>
      </c>
      <c r="F480" s="295"/>
      <c r="G480" s="295"/>
      <c r="H480" s="295"/>
      <c r="I480" s="295"/>
      <c r="J480" s="295"/>
      <c r="K480" s="295"/>
      <c r="L480" s="295"/>
      <c r="M480" s="295"/>
      <c r="N480" s="291"/>
      <c r="O480" s="295"/>
      <c r="P480" s="295">
        <v>1</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f t="shared" ref="AC481" si="1060">AC480</f>
        <v>0</v>
      </c>
      <c r="AD481" s="411">
        <f t="shared" ref="AD481" si="1061">AD480</f>
        <v>0</v>
      </c>
      <c r="AE481" s="411">
        <f t="shared" ref="AE481" si="1062">AE480</f>
        <v>0</v>
      </c>
      <c r="AF481" s="411">
        <f t="shared" ref="AF481" si="1063">AF480</f>
        <v>0</v>
      </c>
      <c r="AG481" s="411">
        <f t="shared" ref="AG481" si="1064">AG480</f>
        <v>0</v>
      </c>
      <c r="AH481" s="411">
        <f t="shared" ref="AH481" si="1065">AH480</f>
        <v>0</v>
      </c>
      <c r="AI481" s="411">
        <f t="shared" ref="AI481" si="1066">AI480</f>
        <v>0</v>
      </c>
      <c r="AJ481" s="411">
        <f t="shared" ref="AJ481" si="1067">AJ480</f>
        <v>0</v>
      </c>
      <c r="AK481" s="411">
        <f t="shared" ref="AK481" si="1068">AK480</f>
        <v>0</v>
      </c>
      <c r="AL481" s="411">
        <f t="shared" ref="AL481" si="1069">AL480</f>
        <v>0</v>
      </c>
      <c r="AM481" s="306"/>
    </row>
    <row r="482" spans="1:39" ht="15.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v>
      </c>
      <c r="AA485" s="411">
        <v>0</v>
      </c>
      <c r="AB485" s="411">
        <v>0</v>
      </c>
      <c r="AC485" s="411">
        <f t="shared" ref="AC485" si="1070">AC484</f>
        <v>0</v>
      </c>
      <c r="AD485" s="411">
        <f t="shared" ref="AD485" si="1071">AD484</f>
        <v>0</v>
      </c>
      <c r="AE485" s="411">
        <f t="shared" ref="AE485" si="1072">AE484</f>
        <v>0</v>
      </c>
      <c r="AF485" s="411">
        <f t="shared" ref="AF485" si="1073">AF484</f>
        <v>0</v>
      </c>
      <c r="AG485" s="411">
        <f t="shared" ref="AG485" si="1074">AG484</f>
        <v>0</v>
      </c>
      <c r="AH485" s="411">
        <f t="shared" ref="AH485" si="1075">AH484</f>
        <v>0</v>
      </c>
      <c r="AI485" s="411">
        <f t="shared" ref="AI485" si="1076">AI484</f>
        <v>0</v>
      </c>
      <c r="AJ485" s="411">
        <f t="shared" ref="AJ485" si="1077">AJ484</f>
        <v>0</v>
      </c>
      <c r="AK485" s="411">
        <f t="shared" ref="AK485" si="1078">AK484</f>
        <v>0</v>
      </c>
      <c r="AL485" s="411">
        <f t="shared" ref="AL485" si="1079">AL484</f>
        <v>0</v>
      </c>
      <c r="AM485" s="306"/>
    </row>
    <row r="486" spans="1:39" ht="15.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2">
        <v>26</v>
      </c>
      <c r="B487" s="428" t="s">
        <v>118</v>
      </c>
      <c r="C487" s="291" t="s">
        <v>25</v>
      </c>
      <c r="D487" s="295"/>
      <c r="E487" s="295">
        <v>3152614</v>
      </c>
      <c r="F487" s="295"/>
      <c r="G487" s="295"/>
      <c r="H487" s="295"/>
      <c r="I487" s="295"/>
      <c r="J487" s="295"/>
      <c r="K487" s="295"/>
      <c r="L487" s="295"/>
      <c r="M487" s="295"/>
      <c r="N487" s="295">
        <v>12</v>
      </c>
      <c r="O487" s="295"/>
      <c r="P487" s="295">
        <v>588</v>
      </c>
      <c r="Q487" s="295"/>
      <c r="R487" s="295"/>
      <c r="S487" s="295"/>
      <c r="T487" s="295"/>
      <c r="U487" s="295"/>
      <c r="V487" s="295"/>
      <c r="W487" s="295"/>
      <c r="X487" s="295"/>
      <c r="Y487" s="426"/>
      <c r="Z487" s="410">
        <v>0.1</v>
      </c>
      <c r="AA487" s="410">
        <v>0.9</v>
      </c>
      <c r="AB487" s="410"/>
      <c r="AC487" s="410"/>
      <c r="AD487" s="410"/>
      <c r="AE487" s="410"/>
      <c r="AF487" s="415"/>
      <c r="AG487" s="415"/>
      <c r="AH487" s="415"/>
      <c r="AI487" s="415"/>
      <c r="AJ487" s="415"/>
      <c r="AK487" s="415"/>
      <c r="AL487" s="415"/>
      <c r="AM487" s="296">
        <f>SUM(Y487:AL487)</f>
        <v>1</v>
      </c>
    </row>
    <row r="488" spans="1:39" ht="15.5" outlineLevel="1">
      <c r="A488" s="532"/>
      <c r="B488" s="431" t="s">
        <v>308</v>
      </c>
      <c r="C488" s="291" t="s">
        <v>163</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11">
        <v>0</v>
      </c>
      <c r="Z488" s="411">
        <f>Z487</f>
        <v>0.1</v>
      </c>
      <c r="AA488" s="411">
        <f>AA487</f>
        <v>0.9</v>
      </c>
      <c r="AB488" s="411">
        <v>0</v>
      </c>
      <c r="AC488" s="411">
        <f t="shared" ref="AC488" si="1080">AC487</f>
        <v>0</v>
      </c>
      <c r="AD488" s="411">
        <f t="shared" ref="AD488" si="1081">AD487</f>
        <v>0</v>
      </c>
      <c r="AE488" s="411">
        <f t="shared" ref="AE488" si="1082">AE487</f>
        <v>0</v>
      </c>
      <c r="AF488" s="411">
        <f t="shared" ref="AF488" si="1083">AF487</f>
        <v>0</v>
      </c>
      <c r="AG488" s="411">
        <f t="shared" ref="AG488" si="1084">AG487</f>
        <v>0</v>
      </c>
      <c r="AH488" s="411">
        <f t="shared" ref="AH488" si="1085">AH487</f>
        <v>0</v>
      </c>
      <c r="AI488" s="411">
        <f t="shared" ref="AI488" si="1086">AI487</f>
        <v>0</v>
      </c>
      <c r="AJ488" s="411">
        <f t="shared" ref="AJ488" si="1087">AJ487</f>
        <v>0</v>
      </c>
      <c r="AK488" s="411">
        <f t="shared" ref="AK488" si="1088">AK487</f>
        <v>0</v>
      </c>
      <c r="AL488" s="411">
        <f t="shared" ref="AL488" si="1089">AL487</f>
        <v>0</v>
      </c>
      <c r="AM488" s="306"/>
    </row>
    <row r="489" spans="1:39" ht="15.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2">
        <v>27</v>
      </c>
      <c r="B490" s="428" t="s">
        <v>119</v>
      </c>
      <c r="C490" s="291" t="s">
        <v>25</v>
      </c>
      <c r="D490" s="295"/>
      <c r="E490" s="295">
        <v>150943</v>
      </c>
      <c r="F490" s="295"/>
      <c r="G490" s="295"/>
      <c r="H490" s="295"/>
      <c r="I490" s="295"/>
      <c r="J490" s="295"/>
      <c r="K490" s="295"/>
      <c r="L490" s="295"/>
      <c r="M490" s="295"/>
      <c r="N490" s="295">
        <v>12</v>
      </c>
      <c r="O490" s="295"/>
      <c r="P490" s="295">
        <v>31</v>
      </c>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5"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1</v>
      </c>
      <c r="AA491" s="411">
        <v>0</v>
      </c>
      <c r="AB491" s="411">
        <v>0</v>
      </c>
      <c r="AC491" s="411">
        <f t="shared" ref="AC491" si="1090">AC490</f>
        <v>0</v>
      </c>
      <c r="AD491" s="411">
        <f t="shared" ref="AD491" si="1091">AD490</f>
        <v>0</v>
      </c>
      <c r="AE491" s="411">
        <f t="shared" ref="AE491" si="1092">AE490</f>
        <v>0</v>
      </c>
      <c r="AF491" s="411">
        <f t="shared" ref="AF491" si="1093">AF490</f>
        <v>0</v>
      </c>
      <c r="AG491" s="411">
        <f t="shared" ref="AG491" si="1094">AG490</f>
        <v>0</v>
      </c>
      <c r="AH491" s="411">
        <f t="shared" ref="AH491" si="1095">AH490</f>
        <v>0</v>
      </c>
      <c r="AI491" s="411">
        <f t="shared" ref="AI491" si="1096">AI490</f>
        <v>0</v>
      </c>
      <c r="AJ491" s="411">
        <f t="shared" ref="AJ491" si="1097">AJ490</f>
        <v>0</v>
      </c>
      <c r="AK491" s="411">
        <f t="shared" ref="AK491" si="1098">AK490</f>
        <v>0</v>
      </c>
      <c r="AL491" s="411">
        <f t="shared" ref="AL491" si="1099">AL490</f>
        <v>0</v>
      </c>
      <c r="AM491" s="306"/>
    </row>
    <row r="492" spans="1:39" ht="15.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f t="shared" ref="AC494" si="1100">AC493</f>
        <v>0</v>
      </c>
      <c r="AD494" s="411">
        <f t="shared" ref="AD494" si="1101">AD493</f>
        <v>0</v>
      </c>
      <c r="AE494" s="411">
        <f t="shared" ref="AE494" si="1102">AE493</f>
        <v>0</v>
      </c>
      <c r="AF494" s="411">
        <f t="shared" ref="AF494" si="1103">AF493</f>
        <v>0</v>
      </c>
      <c r="AG494" s="411">
        <f t="shared" ref="AG494" si="1104">AG493</f>
        <v>0</v>
      </c>
      <c r="AH494" s="411">
        <f t="shared" ref="AH494" si="1105">AH493</f>
        <v>0</v>
      </c>
      <c r="AI494" s="411">
        <f t="shared" ref="AI494" si="1106">AI493</f>
        <v>0</v>
      </c>
      <c r="AJ494" s="411">
        <f t="shared" ref="AJ494" si="1107">AJ493</f>
        <v>0</v>
      </c>
      <c r="AK494" s="411">
        <f t="shared" ref="AK494" si="1108">AK493</f>
        <v>0</v>
      </c>
      <c r="AL494" s="411">
        <f t="shared" ref="AL494" si="1109">AL493</f>
        <v>0</v>
      </c>
      <c r="AM494" s="306"/>
    </row>
    <row r="495" spans="1:39" ht="15.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f t="shared" ref="AC497" si="1110">AC496</f>
        <v>0</v>
      </c>
      <c r="AD497" s="411">
        <f t="shared" ref="AD497" si="1111">AD496</f>
        <v>0</v>
      </c>
      <c r="AE497" s="411">
        <f t="shared" ref="AE497" si="1112">AE496</f>
        <v>0</v>
      </c>
      <c r="AF497" s="411">
        <f t="shared" ref="AF497" si="1113">AF496</f>
        <v>0</v>
      </c>
      <c r="AG497" s="411">
        <f t="shared" ref="AG497" si="1114">AG496</f>
        <v>0</v>
      </c>
      <c r="AH497" s="411">
        <f t="shared" ref="AH497" si="1115">AH496</f>
        <v>0</v>
      </c>
      <c r="AI497" s="411">
        <f t="shared" ref="AI497" si="1116">AI496</f>
        <v>0</v>
      </c>
      <c r="AJ497" s="411">
        <f t="shared" ref="AJ497" si="1117">AJ496</f>
        <v>0</v>
      </c>
      <c r="AK497" s="411">
        <f t="shared" ref="AK497" si="1118">AK496</f>
        <v>0</v>
      </c>
      <c r="AL497" s="411">
        <f t="shared" ref="AL497" si="1119">AL496</f>
        <v>0</v>
      </c>
      <c r="AM497" s="306"/>
    </row>
    <row r="498" spans="1:39" ht="15.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f t="shared" ref="AC500" si="1120">AC499</f>
        <v>0</v>
      </c>
      <c r="AD500" s="411">
        <f t="shared" ref="AD500" si="1121">AD499</f>
        <v>0</v>
      </c>
      <c r="AE500" s="411">
        <f t="shared" ref="AE500" si="1122">AE499</f>
        <v>0</v>
      </c>
      <c r="AF500" s="411">
        <f t="shared" ref="AF500" si="1123">AF499</f>
        <v>0</v>
      </c>
      <c r="AG500" s="411">
        <f t="shared" ref="AG500" si="1124">AG499</f>
        <v>0</v>
      </c>
      <c r="AH500" s="411">
        <f t="shared" ref="AH500" si="1125">AH499</f>
        <v>0</v>
      </c>
      <c r="AI500" s="411">
        <f t="shared" ref="AI500" si="1126">AI499</f>
        <v>0</v>
      </c>
      <c r="AJ500" s="411">
        <f t="shared" ref="AJ500" si="1127">AJ499</f>
        <v>0</v>
      </c>
      <c r="AK500" s="411">
        <f t="shared" ref="AK500" si="1128">AK499</f>
        <v>0</v>
      </c>
      <c r="AL500" s="411">
        <f t="shared" ref="AL500" si="1129">AL499</f>
        <v>0</v>
      </c>
      <c r="AM500" s="306"/>
    </row>
    <row r="501" spans="1:39" ht="15.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f t="shared" ref="AC503" si="1130">AC502</f>
        <v>0</v>
      </c>
      <c r="AD503" s="411">
        <f t="shared" ref="AD503" si="1131">AD502</f>
        <v>0</v>
      </c>
      <c r="AE503" s="411">
        <f t="shared" ref="AE503" si="1132">AE502</f>
        <v>0</v>
      </c>
      <c r="AF503" s="411">
        <f t="shared" ref="AF503" si="1133">AF502</f>
        <v>0</v>
      </c>
      <c r="AG503" s="411">
        <f t="shared" ref="AG503" si="1134">AG502</f>
        <v>0</v>
      </c>
      <c r="AH503" s="411">
        <f t="shared" ref="AH503" si="1135">AH502</f>
        <v>0</v>
      </c>
      <c r="AI503" s="411">
        <f t="shared" ref="AI503" si="1136">AI502</f>
        <v>0</v>
      </c>
      <c r="AJ503" s="411">
        <f t="shared" ref="AJ503" si="1137">AJ502</f>
        <v>0</v>
      </c>
      <c r="AK503" s="411">
        <f t="shared" ref="AK503" si="1138">AK502</f>
        <v>0</v>
      </c>
      <c r="AL503" s="411">
        <f t="shared" ref="AL503" si="1139">AL502</f>
        <v>0</v>
      </c>
      <c r="AM503" s="306"/>
    </row>
    <row r="504" spans="1:39" ht="15.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2">
        <v>32</v>
      </c>
      <c r="B505" s="428" t="s">
        <v>124</v>
      </c>
      <c r="C505" s="291" t="s">
        <v>25</v>
      </c>
      <c r="D505" s="295"/>
      <c r="E505" s="295">
        <v>653</v>
      </c>
      <c r="F505" s="295"/>
      <c r="G505" s="295"/>
      <c r="H505" s="295"/>
      <c r="I505" s="295"/>
      <c r="J505" s="295"/>
      <c r="K505" s="295"/>
      <c r="L505" s="295"/>
      <c r="M505" s="295"/>
      <c r="N505" s="295">
        <v>12</v>
      </c>
      <c r="O505" s="295"/>
      <c r="P505" s="295">
        <v>0</v>
      </c>
      <c r="Q505" s="295"/>
      <c r="R505" s="295"/>
      <c r="S505" s="295"/>
      <c r="T505" s="295"/>
      <c r="U505" s="295"/>
      <c r="V505" s="295"/>
      <c r="W505" s="295"/>
      <c r="X505" s="295"/>
      <c r="Y505" s="426"/>
      <c r="Z505" s="410"/>
      <c r="AA505" s="410">
        <v>1</v>
      </c>
      <c r="AB505" s="410"/>
      <c r="AC505" s="410"/>
      <c r="AD505" s="410"/>
      <c r="AE505" s="410"/>
      <c r="AF505" s="415"/>
      <c r="AG505" s="415"/>
      <c r="AH505" s="415"/>
      <c r="AI505" s="415"/>
      <c r="AJ505" s="415"/>
      <c r="AK505" s="415"/>
      <c r="AL505" s="415"/>
      <c r="AM505" s="296">
        <f>SUM(Y505:AL505)</f>
        <v>1</v>
      </c>
    </row>
    <row r="506" spans="1:39" ht="15.5"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1</v>
      </c>
      <c r="AB506" s="411">
        <v>0</v>
      </c>
      <c r="AC506" s="411">
        <f t="shared" ref="AC506" si="1140">AC505</f>
        <v>0</v>
      </c>
      <c r="AD506" s="411">
        <f t="shared" ref="AD506" si="1141">AD505</f>
        <v>0</v>
      </c>
      <c r="AE506" s="411">
        <f t="shared" ref="AE506" si="1142">AE505</f>
        <v>0</v>
      </c>
      <c r="AF506" s="411">
        <f t="shared" ref="AF506" si="1143">AF505</f>
        <v>0</v>
      </c>
      <c r="AG506" s="411">
        <f t="shared" ref="AG506" si="1144">AG505</f>
        <v>0</v>
      </c>
      <c r="AH506" s="411">
        <f t="shared" ref="AH506" si="1145">AH505</f>
        <v>0</v>
      </c>
      <c r="AI506" s="411">
        <f t="shared" ref="AI506" si="1146">AI505</f>
        <v>0</v>
      </c>
      <c r="AJ506" s="411">
        <f t="shared" ref="AJ506" si="1147">AJ505</f>
        <v>0</v>
      </c>
      <c r="AK506" s="411">
        <f t="shared" ref="AK506" si="1148">AK505</f>
        <v>0</v>
      </c>
      <c r="AL506" s="411">
        <f t="shared" ref="AL506" si="1149">AL505</f>
        <v>0</v>
      </c>
      <c r="AM506" s="306"/>
    </row>
    <row r="507" spans="1:39" ht="15.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v>
      </c>
      <c r="AA510" s="411">
        <v>0</v>
      </c>
      <c r="AB510" s="411">
        <v>0</v>
      </c>
      <c r="AC510" s="411">
        <f t="shared" ref="AC510" si="1150">AC509</f>
        <v>0</v>
      </c>
      <c r="AD510" s="411">
        <f t="shared" ref="AD510" si="1151">AD509</f>
        <v>0</v>
      </c>
      <c r="AE510" s="411">
        <f t="shared" ref="AE510" si="1152">AE509</f>
        <v>0</v>
      </c>
      <c r="AF510" s="411">
        <f t="shared" ref="AF510" si="1153">AF509</f>
        <v>0</v>
      </c>
      <c r="AG510" s="411">
        <f t="shared" ref="AG510" si="1154">AG509</f>
        <v>0</v>
      </c>
      <c r="AH510" s="411">
        <f t="shared" ref="AH510" si="1155">AH509</f>
        <v>0</v>
      </c>
      <c r="AI510" s="411">
        <f t="shared" ref="AI510" si="1156">AI509</f>
        <v>0</v>
      </c>
      <c r="AJ510" s="411">
        <f t="shared" ref="AJ510" si="1157">AJ509</f>
        <v>0</v>
      </c>
      <c r="AK510" s="411">
        <f t="shared" ref="AK510" si="1158">AK509</f>
        <v>0</v>
      </c>
      <c r="AL510" s="411">
        <f t="shared" ref="AL510" si="1159">AL509</f>
        <v>0</v>
      </c>
      <c r="AM510" s="306"/>
    </row>
    <row r="511" spans="1:39" ht="15.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f t="shared" ref="AC513" si="1160">AC512</f>
        <v>0</v>
      </c>
      <c r="AD513" s="411">
        <f t="shared" ref="AD513" si="1161">AD512</f>
        <v>0</v>
      </c>
      <c r="AE513" s="411">
        <f t="shared" ref="AE513" si="1162">AE512</f>
        <v>0</v>
      </c>
      <c r="AF513" s="411">
        <f t="shared" ref="AF513" si="1163">AF512</f>
        <v>0</v>
      </c>
      <c r="AG513" s="411">
        <f t="shared" ref="AG513" si="1164">AG512</f>
        <v>0</v>
      </c>
      <c r="AH513" s="411">
        <f t="shared" ref="AH513" si="1165">AH512</f>
        <v>0</v>
      </c>
      <c r="AI513" s="411">
        <f t="shared" ref="AI513" si="1166">AI512</f>
        <v>0</v>
      </c>
      <c r="AJ513" s="411">
        <f t="shared" ref="AJ513" si="1167">AJ512</f>
        <v>0</v>
      </c>
      <c r="AK513" s="411">
        <f t="shared" ref="AK513" si="1168">AK512</f>
        <v>0</v>
      </c>
      <c r="AL513" s="411">
        <f t="shared" ref="AL513" si="1169">AL512</f>
        <v>0</v>
      </c>
      <c r="AM513" s="306"/>
    </row>
    <row r="514" spans="1:39" ht="15.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f t="shared" ref="AC516" si="1170">AC515</f>
        <v>0</v>
      </c>
      <c r="AD516" s="411">
        <f t="shared" ref="AD516" si="1171">AD515</f>
        <v>0</v>
      </c>
      <c r="AE516" s="411">
        <f t="shared" ref="AE516" si="1172">AE515</f>
        <v>0</v>
      </c>
      <c r="AF516" s="411">
        <f t="shared" ref="AF516" si="1173">AF515</f>
        <v>0</v>
      </c>
      <c r="AG516" s="411">
        <f t="shared" ref="AG516" si="1174">AG515</f>
        <v>0</v>
      </c>
      <c r="AH516" s="411">
        <f t="shared" ref="AH516" si="1175">AH515</f>
        <v>0</v>
      </c>
      <c r="AI516" s="411">
        <f t="shared" ref="AI516" si="1176">AI515</f>
        <v>0</v>
      </c>
      <c r="AJ516" s="411">
        <f t="shared" ref="AJ516" si="1177">AJ515</f>
        <v>0</v>
      </c>
      <c r="AK516" s="411">
        <f t="shared" ref="AK516" si="1178">AK515</f>
        <v>0</v>
      </c>
      <c r="AL516" s="411">
        <f t="shared" ref="AL516" si="1179">AL515</f>
        <v>0</v>
      </c>
      <c r="AM516" s="306"/>
    </row>
    <row r="517" spans="1:39" ht="15.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2"/>
      <c r="B520" s="431" t="s">
        <v>308</v>
      </c>
      <c r="C520" s="291" t="s">
        <v>163</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411">
        <v>0</v>
      </c>
      <c r="Z520" s="411">
        <v>0</v>
      </c>
      <c r="AA520" s="411">
        <v>0</v>
      </c>
      <c r="AB520" s="411">
        <v>0</v>
      </c>
      <c r="AC520" s="411">
        <f t="shared" ref="AC520" si="1180">AC519</f>
        <v>0</v>
      </c>
      <c r="AD520" s="411">
        <f t="shared" ref="AD520" si="1181">AD519</f>
        <v>0</v>
      </c>
      <c r="AE520" s="411">
        <f t="shared" ref="AE520" si="1182">AE519</f>
        <v>0</v>
      </c>
      <c r="AF520" s="411">
        <f t="shared" ref="AF520" si="1183">AF519</f>
        <v>0</v>
      </c>
      <c r="AG520" s="411">
        <f t="shared" ref="AG520" si="1184">AG519</f>
        <v>0</v>
      </c>
      <c r="AH520" s="411">
        <f t="shared" ref="AH520" si="1185">AH519</f>
        <v>0</v>
      </c>
      <c r="AI520" s="411">
        <f t="shared" ref="AI520" si="1186">AI519</f>
        <v>0</v>
      </c>
      <c r="AJ520" s="411">
        <f t="shared" ref="AJ520" si="1187">AJ519</f>
        <v>0</v>
      </c>
      <c r="AK520" s="411">
        <f t="shared" ref="AK520" si="1188">AK519</f>
        <v>0</v>
      </c>
      <c r="AL520" s="411">
        <f t="shared" ref="AL520" si="1189">AL519</f>
        <v>0</v>
      </c>
      <c r="AM520" s="306"/>
    </row>
    <row r="521" spans="1:39" ht="15.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2"/>
      <c r="B523" s="431" t="s">
        <v>308</v>
      </c>
      <c r="C523" s="291" t="s">
        <v>163</v>
      </c>
      <c r="D523" s="295"/>
      <c r="E523" s="295"/>
      <c r="F523" s="295"/>
      <c r="G523" s="295"/>
      <c r="H523" s="295"/>
      <c r="I523" s="295"/>
      <c r="J523" s="295"/>
      <c r="K523" s="295"/>
      <c r="L523" s="295"/>
      <c r="M523" s="295"/>
      <c r="N523" s="295">
        <v>12</v>
      </c>
      <c r="O523" s="295"/>
      <c r="P523" s="295"/>
      <c r="Q523" s="295"/>
      <c r="R523" s="295"/>
      <c r="S523" s="295"/>
      <c r="T523" s="295"/>
      <c r="U523" s="295"/>
      <c r="V523" s="295"/>
      <c r="W523" s="295"/>
      <c r="X523" s="295"/>
      <c r="Y523" s="411">
        <v>0</v>
      </c>
      <c r="Z523" s="411">
        <v>0</v>
      </c>
      <c r="AA523" s="411">
        <v>0</v>
      </c>
      <c r="AB523" s="411">
        <v>0</v>
      </c>
      <c r="AC523" s="411">
        <f t="shared" ref="AC523" si="1190">AC522</f>
        <v>0</v>
      </c>
      <c r="AD523" s="411">
        <f t="shared" ref="AD523" si="1191">AD522</f>
        <v>0</v>
      </c>
      <c r="AE523" s="411">
        <f t="shared" ref="AE523" si="1192">AE522</f>
        <v>0</v>
      </c>
      <c r="AF523" s="411">
        <f t="shared" ref="AF523" si="1193">AF522</f>
        <v>0</v>
      </c>
      <c r="AG523" s="411">
        <f t="shared" ref="AG523" si="1194">AG522</f>
        <v>0</v>
      </c>
      <c r="AH523" s="411">
        <f t="shared" ref="AH523" si="1195">AH522</f>
        <v>0</v>
      </c>
      <c r="AI523" s="411">
        <f t="shared" ref="AI523" si="1196">AI522</f>
        <v>0</v>
      </c>
      <c r="AJ523" s="411">
        <f t="shared" ref="AJ523" si="1197">AJ522</f>
        <v>0</v>
      </c>
      <c r="AK523" s="411">
        <f t="shared" ref="AK523" si="1198">AK522</f>
        <v>0</v>
      </c>
      <c r="AL523" s="411">
        <f t="shared" ref="AL523" si="1199">AL522</f>
        <v>0</v>
      </c>
      <c r="AM523" s="306"/>
    </row>
    <row r="524" spans="1:39" ht="15.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2"/>
      <c r="B526" s="431" t="s">
        <v>308</v>
      </c>
      <c r="C526" s="291" t="s">
        <v>163</v>
      </c>
      <c r="D526" s="295"/>
      <c r="E526" s="295"/>
      <c r="F526" s="295"/>
      <c r="G526" s="295"/>
      <c r="H526" s="295"/>
      <c r="I526" s="295"/>
      <c r="J526" s="295"/>
      <c r="K526" s="295"/>
      <c r="L526" s="295"/>
      <c r="M526" s="295"/>
      <c r="N526" s="295">
        <v>12</v>
      </c>
      <c r="O526" s="295"/>
      <c r="P526" s="295"/>
      <c r="Q526" s="295"/>
      <c r="R526" s="295"/>
      <c r="S526" s="295"/>
      <c r="T526" s="295"/>
      <c r="U526" s="295"/>
      <c r="V526" s="295"/>
      <c r="W526" s="295"/>
      <c r="X526" s="295"/>
      <c r="Y526" s="411">
        <v>0</v>
      </c>
      <c r="Z526" s="411">
        <v>0</v>
      </c>
      <c r="AA526" s="411">
        <v>0</v>
      </c>
      <c r="AB526" s="411">
        <v>0</v>
      </c>
      <c r="AC526" s="411">
        <f t="shared" ref="AC526" si="1200">AC525</f>
        <v>0</v>
      </c>
      <c r="AD526" s="411">
        <f t="shared" ref="AD526" si="1201">AD525</f>
        <v>0</v>
      </c>
      <c r="AE526" s="411">
        <f t="shared" ref="AE526" si="1202">AE525</f>
        <v>0</v>
      </c>
      <c r="AF526" s="411">
        <f t="shared" ref="AF526" si="1203">AF525</f>
        <v>0</v>
      </c>
      <c r="AG526" s="411">
        <f t="shared" ref="AG526" si="1204">AG525</f>
        <v>0</v>
      </c>
      <c r="AH526" s="411">
        <f t="shared" ref="AH526" si="1205">AH525</f>
        <v>0</v>
      </c>
      <c r="AI526" s="411">
        <f t="shared" ref="AI526" si="1206">AI525</f>
        <v>0</v>
      </c>
      <c r="AJ526" s="411">
        <f t="shared" ref="AJ526" si="1207">AJ525</f>
        <v>0</v>
      </c>
      <c r="AK526" s="411">
        <f t="shared" ref="AK526" si="1208">AK525</f>
        <v>0</v>
      </c>
      <c r="AL526" s="411">
        <f t="shared" ref="AL526" si="1209">AL525</f>
        <v>0</v>
      </c>
      <c r="AM526" s="306"/>
    </row>
    <row r="527" spans="1:39" ht="15.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2"/>
      <c r="B529" s="431" t="s">
        <v>308</v>
      </c>
      <c r="C529" s="291" t="s">
        <v>163</v>
      </c>
      <c r="D529" s="295"/>
      <c r="E529" s="295"/>
      <c r="F529" s="295"/>
      <c r="G529" s="295"/>
      <c r="H529" s="295"/>
      <c r="I529" s="295"/>
      <c r="J529" s="295"/>
      <c r="K529" s="295"/>
      <c r="L529" s="295"/>
      <c r="M529" s="295"/>
      <c r="N529" s="295">
        <v>12</v>
      </c>
      <c r="O529" s="295"/>
      <c r="P529" s="295"/>
      <c r="Q529" s="295"/>
      <c r="R529" s="295"/>
      <c r="S529" s="295"/>
      <c r="T529" s="295"/>
      <c r="U529" s="295"/>
      <c r="V529" s="295"/>
      <c r="W529" s="295"/>
      <c r="X529" s="295"/>
      <c r="Y529" s="411">
        <v>0</v>
      </c>
      <c r="Z529" s="411">
        <v>0</v>
      </c>
      <c r="AA529" s="411">
        <v>0</v>
      </c>
      <c r="AB529" s="411">
        <v>0</v>
      </c>
      <c r="AC529" s="411">
        <f t="shared" ref="AC529" si="1210">AC528</f>
        <v>0</v>
      </c>
      <c r="AD529" s="411">
        <f t="shared" ref="AD529" si="1211">AD528</f>
        <v>0</v>
      </c>
      <c r="AE529" s="411">
        <f t="shared" ref="AE529" si="1212">AE528</f>
        <v>0</v>
      </c>
      <c r="AF529" s="411">
        <f t="shared" ref="AF529" si="1213">AF528</f>
        <v>0</v>
      </c>
      <c r="AG529" s="411">
        <f t="shared" ref="AG529" si="1214">AG528</f>
        <v>0</v>
      </c>
      <c r="AH529" s="411">
        <f t="shared" ref="AH529" si="1215">AH528</f>
        <v>0</v>
      </c>
      <c r="AI529" s="411">
        <f t="shared" ref="AI529" si="1216">AI528</f>
        <v>0</v>
      </c>
      <c r="AJ529" s="411">
        <f t="shared" ref="AJ529" si="1217">AJ528</f>
        <v>0</v>
      </c>
      <c r="AK529" s="411">
        <f t="shared" ref="AK529" si="1218">AK528</f>
        <v>0</v>
      </c>
      <c r="AL529" s="411">
        <f t="shared" ref="AL529" si="1219">AL528</f>
        <v>0</v>
      </c>
      <c r="AM529" s="306"/>
    </row>
    <row r="530" spans="1:39" ht="15.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2"/>
      <c r="B532" s="431" t="s">
        <v>308</v>
      </c>
      <c r="C532" s="291" t="s">
        <v>163</v>
      </c>
      <c r="D532" s="295"/>
      <c r="E532" s="295"/>
      <c r="F532" s="295"/>
      <c r="G532" s="295"/>
      <c r="H532" s="295"/>
      <c r="I532" s="295"/>
      <c r="J532" s="295"/>
      <c r="K532" s="295"/>
      <c r="L532" s="295"/>
      <c r="M532" s="295"/>
      <c r="N532" s="295">
        <v>12</v>
      </c>
      <c r="O532" s="295"/>
      <c r="P532" s="295"/>
      <c r="Q532" s="295"/>
      <c r="R532" s="295"/>
      <c r="S532" s="295"/>
      <c r="T532" s="295"/>
      <c r="U532" s="295"/>
      <c r="V532" s="295"/>
      <c r="W532" s="295"/>
      <c r="X532" s="295"/>
      <c r="Y532" s="411">
        <v>0</v>
      </c>
      <c r="Z532" s="411">
        <v>0</v>
      </c>
      <c r="AA532" s="411">
        <v>0</v>
      </c>
      <c r="AB532" s="411">
        <v>0</v>
      </c>
      <c r="AC532" s="411">
        <f t="shared" ref="AC532" si="1220">AC531</f>
        <v>0</v>
      </c>
      <c r="AD532" s="411">
        <f t="shared" ref="AD532" si="1221">AD531</f>
        <v>0</v>
      </c>
      <c r="AE532" s="411">
        <f t="shared" ref="AE532" si="1222">AE531</f>
        <v>0</v>
      </c>
      <c r="AF532" s="411">
        <f t="shared" ref="AF532" si="1223">AF531</f>
        <v>0</v>
      </c>
      <c r="AG532" s="411">
        <f t="shared" ref="AG532" si="1224">AG531</f>
        <v>0</v>
      </c>
      <c r="AH532" s="411">
        <f t="shared" ref="AH532" si="1225">AH531</f>
        <v>0</v>
      </c>
      <c r="AI532" s="411">
        <f t="shared" ref="AI532" si="1226">AI531</f>
        <v>0</v>
      </c>
      <c r="AJ532" s="411">
        <f t="shared" ref="AJ532" si="1227">AJ531</f>
        <v>0</v>
      </c>
      <c r="AK532" s="411">
        <f t="shared" ref="AK532" si="1228">AK531</f>
        <v>0</v>
      </c>
      <c r="AL532" s="411">
        <f t="shared" ref="AL532" si="1229">AL531</f>
        <v>0</v>
      </c>
      <c r="AM532" s="306"/>
    </row>
    <row r="533" spans="1:39" ht="15.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2"/>
      <c r="B535" s="431" t="s">
        <v>308</v>
      </c>
      <c r="C535" s="291" t="s">
        <v>163</v>
      </c>
      <c r="D535" s="295"/>
      <c r="E535" s="295"/>
      <c r="F535" s="295"/>
      <c r="G535" s="295"/>
      <c r="H535" s="295"/>
      <c r="I535" s="295"/>
      <c r="J535" s="295"/>
      <c r="K535" s="295"/>
      <c r="L535" s="295"/>
      <c r="M535" s="295"/>
      <c r="N535" s="295">
        <v>12</v>
      </c>
      <c r="O535" s="295"/>
      <c r="P535" s="295"/>
      <c r="Q535" s="295"/>
      <c r="R535" s="295"/>
      <c r="S535" s="295"/>
      <c r="T535" s="295"/>
      <c r="U535" s="295"/>
      <c r="V535" s="295"/>
      <c r="W535" s="295"/>
      <c r="X535" s="295"/>
      <c r="Y535" s="411">
        <v>0</v>
      </c>
      <c r="Z535" s="411">
        <v>0</v>
      </c>
      <c r="AA535" s="411">
        <v>0</v>
      </c>
      <c r="AB535" s="411">
        <v>0</v>
      </c>
      <c r="AC535" s="411">
        <f t="shared" ref="AC535" si="1230">AC534</f>
        <v>0</v>
      </c>
      <c r="AD535" s="411">
        <f t="shared" ref="AD535" si="1231">AD534</f>
        <v>0</v>
      </c>
      <c r="AE535" s="411">
        <f t="shared" ref="AE535" si="1232">AE534</f>
        <v>0</v>
      </c>
      <c r="AF535" s="411">
        <f t="shared" ref="AF535" si="1233">AF534</f>
        <v>0</v>
      </c>
      <c r="AG535" s="411">
        <f t="shared" ref="AG535" si="1234">AG534</f>
        <v>0</v>
      </c>
      <c r="AH535" s="411">
        <f t="shared" ref="AH535" si="1235">AH534</f>
        <v>0</v>
      </c>
      <c r="AI535" s="411">
        <f t="shared" ref="AI535" si="1236">AI534</f>
        <v>0</v>
      </c>
      <c r="AJ535" s="411">
        <f t="shared" ref="AJ535" si="1237">AJ534</f>
        <v>0</v>
      </c>
      <c r="AK535" s="411">
        <f t="shared" ref="AK535" si="1238">AK534</f>
        <v>0</v>
      </c>
      <c r="AL535" s="411">
        <f t="shared" ref="AL535" si="1239">AL534</f>
        <v>0</v>
      </c>
      <c r="AM535" s="306"/>
    </row>
    <row r="536" spans="1:39" ht="15.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f t="shared" ref="AC538" si="1240">AC537</f>
        <v>0</v>
      </c>
      <c r="AD538" s="411">
        <f t="shared" ref="AD538" si="1241">AD537</f>
        <v>0</v>
      </c>
      <c r="AE538" s="411">
        <f t="shared" ref="AE538" si="1242">AE537</f>
        <v>0</v>
      </c>
      <c r="AF538" s="411">
        <f t="shared" ref="AF538" si="1243">AF537</f>
        <v>0</v>
      </c>
      <c r="AG538" s="411">
        <f t="shared" ref="AG538" si="1244">AG537</f>
        <v>0</v>
      </c>
      <c r="AH538" s="411">
        <f t="shared" ref="AH538" si="1245">AH537</f>
        <v>0</v>
      </c>
      <c r="AI538" s="411">
        <f t="shared" ref="AI538" si="1246">AI537</f>
        <v>0</v>
      </c>
      <c r="AJ538" s="411">
        <f t="shared" ref="AJ538" si="1247">AJ537</f>
        <v>0</v>
      </c>
      <c r="AK538" s="411">
        <f t="shared" ref="AK538" si="1248">AK537</f>
        <v>0</v>
      </c>
      <c r="AL538" s="411">
        <f t="shared" ref="AL538" si="1249">AL537</f>
        <v>0</v>
      </c>
      <c r="AM538" s="306"/>
    </row>
    <row r="539" spans="1:39" ht="15.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2"/>
      <c r="B541" s="431" t="s">
        <v>308</v>
      </c>
      <c r="C541" s="291" t="s">
        <v>163</v>
      </c>
      <c r="D541" s="295"/>
      <c r="E541" s="295"/>
      <c r="F541" s="295"/>
      <c r="G541" s="295"/>
      <c r="H541" s="295"/>
      <c r="I541" s="295"/>
      <c r="J541" s="295"/>
      <c r="K541" s="295"/>
      <c r="L541" s="295"/>
      <c r="M541" s="295"/>
      <c r="N541" s="295">
        <v>12</v>
      </c>
      <c r="O541" s="295"/>
      <c r="P541" s="295"/>
      <c r="Q541" s="295"/>
      <c r="R541" s="295"/>
      <c r="S541" s="295"/>
      <c r="T541" s="295"/>
      <c r="U541" s="295"/>
      <c r="V541" s="295"/>
      <c r="W541" s="295"/>
      <c r="X541" s="295"/>
      <c r="Y541" s="411">
        <v>0</v>
      </c>
      <c r="Z541" s="411">
        <v>0</v>
      </c>
      <c r="AA541" s="411">
        <v>0</v>
      </c>
      <c r="AB541" s="411">
        <v>0</v>
      </c>
      <c r="AC541" s="411">
        <f t="shared" ref="AC541" si="1250">AC540</f>
        <v>0</v>
      </c>
      <c r="AD541" s="411">
        <f t="shared" ref="AD541" si="1251">AD540</f>
        <v>0</v>
      </c>
      <c r="AE541" s="411">
        <f t="shared" ref="AE541" si="1252">AE540</f>
        <v>0</v>
      </c>
      <c r="AF541" s="411">
        <f t="shared" ref="AF541" si="1253">AF540</f>
        <v>0</v>
      </c>
      <c r="AG541" s="411">
        <f t="shared" ref="AG541" si="1254">AG540</f>
        <v>0</v>
      </c>
      <c r="AH541" s="411">
        <f t="shared" ref="AH541" si="1255">AH540</f>
        <v>0</v>
      </c>
      <c r="AI541" s="411">
        <f t="shared" ref="AI541" si="1256">AI540</f>
        <v>0</v>
      </c>
      <c r="AJ541" s="411">
        <f t="shared" ref="AJ541" si="1257">AJ540</f>
        <v>0</v>
      </c>
      <c r="AK541" s="411">
        <f t="shared" ref="AK541" si="1258">AK540</f>
        <v>0</v>
      </c>
      <c r="AL541" s="411">
        <f t="shared" ref="AL541" si="1259">AL540</f>
        <v>0</v>
      </c>
      <c r="AM541" s="306"/>
    </row>
    <row r="542" spans="1:39" ht="15.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2"/>
      <c r="B544" s="431" t="s">
        <v>308</v>
      </c>
      <c r="C544" s="291" t="s">
        <v>163</v>
      </c>
      <c r="D544" s="295"/>
      <c r="E544" s="295"/>
      <c r="F544" s="295"/>
      <c r="G544" s="295"/>
      <c r="H544" s="295"/>
      <c r="I544" s="295"/>
      <c r="J544" s="295"/>
      <c r="K544" s="295"/>
      <c r="L544" s="295"/>
      <c r="M544" s="295"/>
      <c r="N544" s="295">
        <v>12</v>
      </c>
      <c r="O544" s="295"/>
      <c r="P544" s="295"/>
      <c r="Q544" s="295"/>
      <c r="R544" s="295"/>
      <c r="S544" s="295"/>
      <c r="T544" s="295"/>
      <c r="U544" s="295"/>
      <c r="V544" s="295"/>
      <c r="W544" s="295"/>
      <c r="X544" s="295"/>
      <c r="Y544" s="411">
        <v>0</v>
      </c>
      <c r="Z544" s="411">
        <v>0</v>
      </c>
      <c r="AA544" s="411">
        <v>0</v>
      </c>
      <c r="AB544" s="411">
        <v>0</v>
      </c>
      <c r="AC544" s="411">
        <f t="shared" ref="AC544" si="1260">AC543</f>
        <v>0</v>
      </c>
      <c r="AD544" s="411">
        <f t="shared" ref="AD544" si="1261">AD543</f>
        <v>0</v>
      </c>
      <c r="AE544" s="411">
        <f t="shared" ref="AE544" si="1262">AE543</f>
        <v>0</v>
      </c>
      <c r="AF544" s="411">
        <f t="shared" ref="AF544" si="1263">AF543</f>
        <v>0</v>
      </c>
      <c r="AG544" s="411">
        <f t="shared" ref="AG544" si="1264">AG543</f>
        <v>0</v>
      </c>
      <c r="AH544" s="411">
        <f t="shared" ref="AH544" si="1265">AH543</f>
        <v>0</v>
      </c>
      <c r="AI544" s="411">
        <f t="shared" ref="AI544" si="1266">AI543</f>
        <v>0</v>
      </c>
      <c r="AJ544" s="411">
        <f t="shared" ref="AJ544" si="1267">AJ543</f>
        <v>0</v>
      </c>
      <c r="AK544" s="411">
        <f t="shared" ref="AK544" si="1268">AK543</f>
        <v>0</v>
      </c>
      <c r="AL544" s="411">
        <f t="shared" ref="AL544" si="1269">AL543</f>
        <v>0</v>
      </c>
      <c r="AM544" s="306"/>
    </row>
    <row r="545" spans="1:39" ht="15.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2"/>
      <c r="B547" s="431" t="s">
        <v>308</v>
      </c>
      <c r="C547" s="291" t="s">
        <v>163</v>
      </c>
      <c r="D547" s="295"/>
      <c r="E547" s="295"/>
      <c r="F547" s="295"/>
      <c r="G547" s="295"/>
      <c r="H547" s="295"/>
      <c r="I547" s="295"/>
      <c r="J547" s="295"/>
      <c r="K547" s="295"/>
      <c r="L547" s="295"/>
      <c r="M547" s="295"/>
      <c r="N547" s="295">
        <v>12</v>
      </c>
      <c r="O547" s="295"/>
      <c r="P547" s="295"/>
      <c r="Q547" s="295"/>
      <c r="R547" s="295"/>
      <c r="S547" s="295"/>
      <c r="T547" s="295"/>
      <c r="U547" s="295"/>
      <c r="V547" s="295"/>
      <c r="W547" s="295"/>
      <c r="X547" s="295"/>
      <c r="Y547" s="411">
        <v>0</v>
      </c>
      <c r="Z547" s="411">
        <v>0</v>
      </c>
      <c r="AA547" s="411">
        <v>0</v>
      </c>
      <c r="AB547" s="411">
        <v>0</v>
      </c>
      <c r="AC547" s="411">
        <f t="shared" ref="AC547" si="1270">AC546</f>
        <v>0</v>
      </c>
      <c r="AD547" s="411">
        <f t="shared" ref="AD547" si="1271">AD546</f>
        <v>0</v>
      </c>
      <c r="AE547" s="411">
        <f t="shared" ref="AE547" si="1272">AE546</f>
        <v>0</v>
      </c>
      <c r="AF547" s="411">
        <f t="shared" ref="AF547" si="1273">AF546</f>
        <v>0</v>
      </c>
      <c r="AG547" s="411">
        <f t="shared" ref="AG547" si="1274">AG546</f>
        <v>0</v>
      </c>
      <c r="AH547" s="411">
        <f t="shared" ref="AH547" si="1275">AH546</f>
        <v>0</v>
      </c>
      <c r="AI547" s="411">
        <f t="shared" ref="AI547" si="1276">AI546</f>
        <v>0</v>
      </c>
      <c r="AJ547" s="411">
        <f t="shared" ref="AJ547" si="1277">AJ546</f>
        <v>0</v>
      </c>
      <c r="AK547" s="411">
        <f t="shared" ref="AK547" si="1278">AK546</f>
        <v>0</v>
      </c>
      <c r="AL547" s="411">
        <f t="shared" ref="AL547" si="1279">AL546</f>
        <v>0</v>
      </c>
      <c r="AM547" s="306"/>
    </row>
    <row r="548" spans="1:39" ht="15.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2"/>
      <c r="B550" s="431" t="s">
        <v>308</v>
      </c>
      <c r="C550" s="291" t="s">
        <v>163</v>
      </c>
      <c r="D550" s="295"/>
      <c r="E550" s="295"/>
      <c r="F550" s="295"/>
      <c r="G550" s="295"/>
      <c r="H550" s="295"/>
      <c r="I550" s="295"/>
      <c r="J550" s="295"/>
      <c r="K550" s="295"/>
      <c r="L550" s="295"/>
      <c r="M550" s="295"/>
      <c r="N550" s="295">
        <v>12</v>
      </c>
      <c r="O550" s="295"/>
      <c r="P550" s="295"/>
      <c r="Q550" s="295"/>
      <c r="R550" s="295"/>
      <c r="S550" s="295"/>
      <c r="T550" s="295"/>
      <c r="U550" s="295"/>
      <c r="V550" s="295"/>
      <c r="W550" s="295"/>
      <c r="X550" s="295"/>
      <c r="Y550" s="411">
        <v>0</v>
      </c>
      <c r="Z550" s="411">
        <v>0</v>
      </c>
      <c r="AA550" s="411">
        <v>0</v>
      </c>
      <c r="AB550" s="411">
        <v>0</v>
      </c>
      <c r="AC550" s="411">
        <f t="shared" ref="AC550" si="1280">AC549</f>
        <v>0</v>
      </c>
      <c r="AD550" s="411">
        <f t="shared" ref="AD550" si="1281">AD549</f>
        <v>0</v>
      </c>
      <c r="AE550" s="411">
        <f t="shared" ref="AE550" si="1282">AE549</f>
        <v>0</v>
      </c>
      <c r="AF550" s="411">
        <f t="shared" ref="AF550" si="1283">AF549</f>
        <v>0</v>
      </c>
      <c r="AG550" s="411">
        <f t="shared" ref="AG550" si="1284">AG549</f>
        <v>0</v>
      </c>
      <c r="AH550" s="411">
        <f t="shared" ref="AH550" si="1285">AH549</f>
        <v>0</v>
      </c>
      <c r="AI550" s="411">
        <f t="shared" ref="AI550" si="1286">AI549</f>
        <v>0</v>
      </c>
      <c r="AJ550" s="411">
        <f t="shared" ref="AJ550" si="1287">AJ549</f>
        <v>0</v>
      </c>
      <c r="AK550" s="411">
        <f t="shared" ref="AK550" si="1288">AK549</f>
        <v>0</v>
      </c>
      <c r="AL550" s="411">
        <f t="shared" ref="AL550" si="1289">AL549</f>
        <v>0</v>
      </c>
      <c r="AM550" s="306"/>
    </row>
    <row r="551" spans="1:39" ht="15.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2"/>
      <c r="B553" s="431" t="s">
        <v>308</v>
      </c>
      <c r="C553" s="291" t="s">
        <v>163</v>
      </c>
      <c r="D553" s="295"/>
      <c r="E553" s="295"/>
      <c r="F553" s="295"/>
      <c r="G553" s="295"/>
      <c r="H553" s="295"/>
      <c r="I553" s="295"/>
      <c r="J553" s="295"/>
      <c r="K553" s="295"/>
      <c r="L553" s="295"/>
      <c r="M553" s="295"/>
      <c r="N553" s="295">
        <v>12</v>
      </c>
      <c r="O553" s="295"/>
      <c r="P553" s="295"/>
      <c r="Q553" s="295"/>
      <c r="R553" s="295"/>
      <c r="S553" s="295"/>
      <c r="T553" s="295"/>
      <c r="U553" s="295"/>
      <c r="V553" s="295"/>
      <c r="W553" s="295"/>
      <c r="X553" s="295"/>
      <c r="Y553" s="411">
        <v>0</v>
      </c>
      <c r="Z553" s="411">
        <v>0</v>
      </c>
      <c r="AA553" s="411">
        <v>0</v>
      </c>
      <c r="AB553" s="411">
        <v>0</v>
      </c>
      <c r="AC553" s="411">
        <f t="shared" ref="AC553" si="1290">AC552</f>
        <v>0</v>
      </c>
      <c r="AD553" s="411">
        <f t="shared" ref="AD553" si="1291">AD552</f>
        <v>0</v>
      </c>
      <c r="AE553" s="411">
        <f t="shared" ref="AE553" si="1292">AE552</f>
        <v>0</v>
      </c>
      <c r="AF553" s="411">
        <f t="shared" ref="AF553" si="1293">AF552</f>
        <v>0</v>
      </c>
      <c r="AG553" s="411">
        <f t="shared" ref="AG553" si="1294">AG552</f>
        <v>0</v>
      </c>
      <c r="AH553" s="411">
        <f t="shared" ref="AH553" si="1295">AH552</f>
        <v>0</v>
      </c>
      <c r="AI553" s="411">
        <f t="shared" ref="AI553" si="1296">AI552</f>
        <v>0</v>
      </c>
      <c r="AJ553" s="411">
        <f t="shared" ref="AJ553" si="1297">AJ552</f>
        <v>0</v>
      </c>
      <c r="AK553" s="411">
        <f t="shared" ref="AK553" si="1298">AK552</f>
        <v>0</v>
      </c>
      <c r="AL553" s="411">
        <f t="shared" ref="AL553" si="1299">AL552</f>
        <v>0</v>
      </c>
      <c r="AM553" s="306"/>
    </row>
    <row r="554" spans="1:39" ht="15.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2"/>
      <c r="B556" s="431" t="s">
        <v>308</v>
      </c>
      <c r="C556" s="291" t="s">
        <v>163</v>
      </c>
      <c r="D556" s="295"/>
      <c r="E556" s="295"/>
      <c r="F556" s="295"/>
      <c r="G556" s="295"/>
      <c r="H556" s="295"/>
      <c r="I556" s="295"/>
      <c r="J556" s="295"/>
      <c r="K556" s="295"/>
      <c r="L556" s="295"/>
      <c r="M556" s="295"/>
      <c r="N556" s="295">
        <v>12</v>
      </c>
      <c r="O556" s="295"/>
      <c r="P556" s="295"/>
      <c r="Q556" s="295"/>
      <c r="R556" s="295"/>
      <c r="S556" s="295"/>
      <c r="T556" s="295"/>
      <c r="U556" s="295"/>
      <c r="V556" s="295"/>
      <c r="W556" s="295"/>
      <c r="X556" s="295"/>
      <c r="Y556" s="411">
        <v>0</v>
      </c>
      <c r="Z556" s="411">
        <v>0</v>
      </c>
      <c r="AA556" s="411">
        <v>0</v>
      </c>
      <c r="AB556" s="411">
        <v>0</v>
      </c>
      <c r="AC556" s="411">
        <f t="shared" ref="AC556" si="1300">AC555</f>
        <v>0</v>
      </c>
      <c r="AD556" s="411">
        <f t="shared" ref="AD556" si="1301">AD555</f>
        <v>0</v>
      </c>
      <c r="AE556" s="411">
        <f t="shared" ref="AE556" si="1302">AE555</f>
        <v>0</v>
      </c>
      <c r="AF556" s="411">
        <f t="shared" ref="AF556" si="1303">AF555</f>
        <v>0</v>
      </c>
      <c r="AG556" s="411">
        <f t="shared" ref="AG556" si="1304">AG555</f>
        <v>0</v>
      </c>
      <c r="AH556" s="411">
        <f t="shared" ref="AH556" si="1305">AH555</f>
        <v>0</v>
      </c>
      <c r="AI556" s="411">
        <f t="shared" ref="AI556" si="1306">AI555</f>
        <v>0</v>
      </c>
      <c r="AJ556" s="411">
        <f t="shared" ref="AJ556" si="1307">AJ555</f>
        <v>0</v>
      </c>
      <c r="AK556" s="411">
        <f t="shared" ref="AK556" si="1308">AK555</f>
        <v>0</v>
      </c>
      <c r="AL556" s="411">
        <f t="shared" ref="AL556" si="1309">AL555</f>
        <v>0</v>
      </c>
      <c r="AM556" s="306"/>
    </row>
    <row r="557" spans="1:39" ht="15.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2">
        <v>49</v>
      </c>
      <c r="B558" s="428" t="s">
        <v>141</v>
      </c>
      <c r="C558" s="291" t="s">
        <v>25</v>
      </c>
      <c r="D558" s="295"/>
      <c r="E558" s="295">
        <v>672</v>
      </c>
      <c r="F558" s="295"/>
      <c r="G558" s="295"/>
      <c r="H558" s="295"/>
      <c r="I558" s="295"/>
      <c r="J558" s="295"/>
      <c r="K558" s="295"/>
      <c r="L558" s="295"/>
      <c r="M558" s="295"/>
      <c r="N558" s="295">
        <v>12</v>
      </c>
      <c r="O558" s="295"/>
      <c r="P558" s="295">
        <v>0</v>
      </c>
      <c r="Q558" s="295"/>
      <c r="R558" s="295"/>
      <c r="S558" s="295"/>
      <c r="T558" s="295"/>
      <c r="U558" s="295"/>
      <c r="V558" s="295"/>
      <c r="W558" s="295"/>
      <c r="X558" s="295"/>
      <c r="Y558" s="426">
        <v>1</v>
      </c>
      <c r="Z558" s="410"/>
      <c r="AA558" s="410"/>
      <c r="AB558" s="410"/>
      <c r="AC558" s="410"/>
      <c r="AD558" s="410"/>
      <c r="AE558" s="410"/>
      <c r="AF558" s="415"/>
      <c r="AG558" s="415"/>
      <c r="AH558" s="415"/>
      <c r="AI558" s="415"/>
      <c r="AJ558" s="415"/>
      <c r="AK558" s="415"/>
      <c r="AL558" s="415"/>
      <c r="AM558" s="296">
        <f>SUM(Y558:AL558)</f>
        <v>1</v>
      </c>
    </row>
    <row r="559" spans="1:39" ht="15.5" outlineLevel="1">
      <c r="A559" s="532"/>
      <c r="B559" s="431" t="s">
        <v>308</v>
      </c>
      <c r="C559" s="291" t="s">
        <v>163</v>
      </c>
      <c r="D559" s="295"/>
      <c r="E559" s="295" t="s">
        <v>766</v>
      </c>
      <c r="F559" s="295"/>
      <c r="G559" s="295"/>
      <c r="H559" s="295"/>
      <c r="I559" s="295"/>
      <c r="J559" s="295"/>
      <c r="K559" s="295"/>
      <c r="L559" s="295"/>
      <c r="M559" s="295"/>
      <c r="N559" s="295">
        <v>12</v>
      </c>
      <c r="O559" s="295"/>
      <c r="P559" s="295" t="s">
        <v>766</v>
      </c>
      <c r="Q559" s="295"/>
      <c r="R559" s="295"/>
      <c r="S559" s="295"/>
      <c r="T559" s="295"/>
      <c r="U559" s="295"/>
      <c r="V559" s="295"/>
      <c r="W559" s="295"/>
      <c r="X559" s="295"/>
      <c r="Y559" s="411">
        <v>1</v>
      </c>
      <c r="Z559" s="411">
        <v>0</v>
      </c>
      <c r="AA559" s="411">
        <v>0</v>
      </c>
      <c r="AB559" s="411">
        <v>0</v>
      </c>
      <c r="AC559" s="411">
        <f t="shared" ref="AC559" si="1310">AC558</f>
        <v>0</v>
      </c>
      <c r="AD559" s="411">
        <f t="shared" ref="AD559" si="1311">AD558</f>
        <v>0</v>
      </c>
      <c r="AE559" s="411">
        <f t="shared" ref="AE559" si="1312">AE558</f>
        <v>0</v>
      </c>
      <c r="AF559" s="411">
        <f t="shared" ref="AF559" si="1313">AF558</f>
        <v>0</v>
      </c>
      <c r="AG559" s="411">
        <f t="shared" ref="AG559" si="1314">AG558</f>
        <v>0</v>
      </c>
      <c r="AH559" s="411">
        <f t="shared" ref="AH559" si="1315">AH558</f>
        <v>0</v>
      </c>
      <c r="AI559" s="411">
        <f t="shared" ref="AI559" si="1316">AI558</f>
        <v>0</v>
      </c>
      <c r="AJ559" s="411">
        <f t="shared" ref="AJ559" si="1317">AJ558</f>
        <v>0</v>
      </c>
      <c r="AK559" s="411">
        <f t="shared" ref="AK559" si="1318">AK558</f>
        <v>0</v>
      </c>
      <c r="AL559" s="411">
        <f t="shared" ref="AL559" si="1319">AL558</f>
        <v>0</v>
      </c>
      <c r="AM559" s="306"/>
    </row>
    <row r="560" spans="1:39" ht="15.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0</v>
      </c>
      <c r="E561" s="329">
        <f t="shared" ref="E561:M561" si="1320">SUM(E404:E559)</f>
        <v>6073702</v>
      </c>
      <c r="F561" s="329">
        <f t="shared" si="1320"/>
        <v>0</v>
      </c>
      <c r="G561" s="329">
        <f t="shared" si="1320"/>
        <v>0</v>
      </c>
      <c r="H561" s="329">
        <f t="shared" si="1320"/>
        <v>0</v>
      </c>
      <c r="I561" s="329">
        <f t="shared" si="1320"/>
        <v>0</v>
      </c>
      <c r="J561" s="329">
        <f t="shared" si="1320"/>
        <v>0</v>
      </c>
      <c r="K561" s="329">
        <f t="shared" si="1320"/>
        <v>0</v>
      </c>
      <c r="L561" s="329">
        <f t="shared" si="1320"/>
        <v>0</v>
      </c>
      <c r="M561" s="329">
        <f t="shared" si="1320"/>
        <v>0</v>
      </c>
      <c r="N561" s="329">
        <v>12</v>
      </c>
      <c r="O561" s="329">
        <f>SUM(O404:O559)</f>
        <v>0</v>
      </c>
      <c r="P561" s="329">
        <f t="shared" ref="P561:X561" si="1321">SUM(P404:P559)</f>
        <v>826</v>
      </c>
      <c r="Q561" s="329">
        <f t="shared" si="1321"/>
        <v>0</v>
      </c>
      <c r="R561" s="329">
        <f t="shared" si="1321"/>
        <v>0</v>
      </c>
      <c r="S561" s="329">
        <f t="shared" si="1321"/>
        <v>0</v>
      </c>
      <c r="T561" s="329">
        <f t="shared" si="1321"/>
        <v>0</v>
      </c>
      <c r="U561" s="329">
        <f t="shared" si="1321"/>
        <v>0</v>
      </c>
      <c r="V561" s="329">
        <f t="shared" si="1321"/>
        <v>0</v>
      </c>
      <c r="W561" s="329">
        <f t="shared" si="1321"/>
        <v>0</v>
      </c>
      <c r="X561" s="329">
        <f t="shared" si="1321"/>
        <v>0</v>
      </c>
      <c r="Y561" s="329"/>
      <c r="Z561" s="329"/>
      <c r="AA561" s="329"/>
      <c r="AB561" s="329"/>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v>12</v>
      </c>
      <c r="O562" s="392"/>
      <c r="P562" s="392"/>
      <c r="Q562" s="392"/>
      <c r="R562" s="392"/>
      <c r="S562" s="392"/>
      <c r="T562" s="392"/>
      <c r="U562" s="392"/>
      <c r="V562" s="392"/>
      <c r="W562" s="392"/>
      <c r="X562" s="392"/>
      <c r="Y562" s="392">
        <v>0</v>
      </c>
      <c r="Z562" s="392">
        <v>0</v>
      </c>
      <c r="AA562" s="392">
        <v>0</v>
      </c>
      <c r="AB562" s="392">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1.24E-2</v>
      </c>
      <c r="Z564" s="341">
        <f>HLOOKUP(Z$35,'3.  Distribution Rates'!$C$122:$P$133,9,FALSE)</f>
        <v>1.66E-2</v>
      </c>
      <c r="AA564" s="341">
        <f>HLOOKUP(AA$35,'3.  Distribution Rates'!$C$122:$P$133,9,FALSE)</f>
        <v>3.2425999999999999</v>
      </c>
      <c r="AB564" s="341">
        <f>HLOOKUP(AB$35,'3.  Distribution Rates'!$C$122:$P$133,9,FALSE)</f>
        <v>8.8894000000000002</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322">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322"/>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322"/>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322"/>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323">Y209*Y564</f>
        <v>0</v>
      </c>
      <c r="Z569" s="378">
        <f t="shared" si="1323"/>
        <v>0</v>
      </c>
      <c r="AA569" s="378">
        <f t="shared" si="1323"/>
        <v>0</v>
      </c>
      <c r="AB569" s="378">
        <f>AB209*AB564</f>
        <v>0</v>
      </c>
      <c r="AC569" s="378">
        <f t="shared" si="1323"/>
        <v>0</v>
      </c>
      <c r="AD569" s="378">
        <f t="shared" si="1323"/>
        <v>0</v>
      </c>
      <c r="AE569" s="378">
        <f t="shared" si="1323"/>
        <v>0</v>
      </c>
      <c r="AF569" s="378">
        <f t="shared" si="1323"/>
        <v>0</v>
      </c>
      <c r="AG569" s="378">
        <f t="shared" si="1323"/>
        <v>0</v>
      </c>
      <c r="AH569" s="378">
        <f t="shared" si="1323"/>
        <v>0</v>
      </c>
      <c r="AI569" s="378">
        <f t="shared" si="1323"/>
        <v>0</v>
      </c>
      <c r="AJ569" s="378">
        <f t="shared" si="1323"/>
        <v>0</v>
      </c>
      <c r="AK569" s="378">
        <f t="shared" si="1323"/>
        <v>0</v>
      </c>
      <c r="AL569" s="378">
        <f t="shared" si="1323"/>
        <v>0</v>
      </c>
      <c r="AM569" s="629">
        <f t="shared" si="1322"/>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324">AA392*AA564</f>
        <v>0</v>
      </c>
      <c r="AB570" s="378">
        <f>AB392*AB564</f>
        <v>0</v>
      </c>
      <c r="AC570" s="378">
        <f t="shared" si="1324"/>
        <v>0</v>
      </c>
      <c r="AD570" s="378">
        <f t="shared" si="1324"/>
        <v>0</v>
      </c>
      <c r="AE570" s="378">
        <f t="shared" si="1324"/>
        <v>0</v>
      </c>
      <c r="AF570" s="378">
        <f t="shared" si="1324"/>
        <v>0</v>
      </c>
      <c r="AG570" s="378">
        <f t="shared" si="1324"/>
        <v>0</v>
      </c>
      <c r="AH570" s="378">
        <f t="shared" si="1324"/>
        <v>0</v>
      </c>
      <c r="AI570" s="378">
        <f t="shared" si="1324"/>
        <v>0</v>
      </c>
      <c r="AJ570" s="378">
        <f t="shared" si="1324"/>
        <v>0</v>
      </c>
      <c r="AK570" s="378">
        <f t="shared" si="1324"/>
        <v>0</v>
      </c>
      <c r="AL570" s="378">
        <f t="shared" si="1324"/>
        <v>0</v>
      </c>
      <c r="AM570" s="629">
        <f t="shared" si="1322"/>
        <v>0</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325">Z561*Z564</f>
        <v>0</v>
      </c>
      <c r="AA571" s="378">
        <f t="shared" si="1325"/>
        <v>0</v>
      </c>
      <c r="AB571" s="378">
        <f t="shared" si="1325"/>
        <v>0</v>
      </c>
      <c r="AC571" s="378">
        <f t="shared" si="1325"/>
        <v>0</v>
      </c>
      <c r="AD571" s="378">
        <f t="shared" si="1325"/>
        <v>0</v>
      </c>
      <c r="AE571" s="378">
        <f t="shared" si="1325"/>
        <v>0</v>
      </c>
      <c r="AF571" s="378">
        <f t="shared" si="1325"/>
        <v>0</v>
      </c>
      <c r="AG571" s="378">
        <f t="shared" si="1325"/>
        <v>0</v>
      </c>
      <c r="AH571" s="378">
        <f t="shared" si="1325"/>
        <v>0</v>
      </c>
      <c r="AI571" s="378">
        <f t="shared" si="1325"/>
        <v>0</v>
      </c>
      <c r="AJ571" s="378">
        <f t="shared" si="1325"/>
        <v>0</v>
      </c>
      <c r="AK571" s="378">
        <f t="shared" si="1325"/>
        <v>0</v>
      </c>
      <c r="AL571" s="378">
        <f t="shared" si="1325"/>
        <v>0</v>
      </c>
      <c r="AM571" s="629">
        <f t="shared" si="1322"/>
        <v>0</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326">SUM(AA565:AA571)</f>
        <v>0</v>
      </c>
      <c r="AB572" s="346">
        <f t="shared" si="1326"/>
        <v>0</v>
      </c>
      <c r="AC572" s="346">
        <f t="shared" si="1326"/>
        <v>0</v>
      </c>
      <c r="AD572" s="346">
        <f>SUM(AD565:AD571)</f>
        <v>0</v>
      </c>
      <c r="AE572" s="346">
        <f t="shared" si="1326"/>
        <v>0</v>
      </c>
      <c r="AF572" s="346">
        <f>SUM(AF565:AF571)</f>
        <v>0</v>
      </c>
      <c r="AG572" s="346">
        <f>SUM(AG565:AG571)</f>
        <v>0</v>
      </c>
      <c r="AH572" s="346">
        <f t="shared" ref="AH572:AL572" si="1327">SUM(AH565:AH571)</f>
        <v>0</v>
      </c>
      <c r="AI572" s="346">
        <f t="shared" si="1327"/>
        <v>0</v>
      </c>
      <c r="AJ572" s="346">
        <f>SUM(AJ565:AJ571)</f>
        <v>0</v>
      </c>
      <c r="AK572" s="346">
        <f t="shared" si="1327"/>
        <v>0</v>
      </c>
      <c r="AL572" s="346">
        <f t="shared" si="1327"/>
        <v>0</v>
      </c>
      <c r="AM572" s="407">
        <f>SUM(AM565:AM571)</f>
        <v>0</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328">Z562*Z564</f>
        <v>0</v>
      </c>
      <c r="AA573" s="347">
        <f t="shared" si="1328"/>
        <v>0</v>
      </c>
      <c r="AB573" s="347">
        <f t="shared" si="1328"/>
        <v>0</v>
      </c>
      <c r="AC573" s="347">
        <f t="shared" si="1328"/>
        <v>0</v>
      </c>
      <c r="AD573" s="347">
        <f>AD562*AD564</f>
        <v>0</v>
      </c>
      <c r="AE573" s="347">
        <f t="shared" si="1328"/>
        <v>0</v>
      </c>
      <c r="AF573" s="347">
        <f>AF562*AF564</f>
        <v>0</v>
      </c>
      <c r="AG573" s="347">
        <f t="shared" ref="AG573:AL573" si="1329">AG562*AG564</f>
        <v>0</v>
      </c>
      <c r="AH573" s="347">
        <f t="shared" si="1329"/>
        <v>0</v>
      </c>
      <c r="AI573" s="347">
        <f t="shared" si="1329"/>
        <v>0</v>
      </c>
      <c r="AJ573" s="347">
        <f>AJ562*AJ564</f>
        <v>0</v>
      </c>
      <c r="AK573" s="347">
        <f>AK562*AK564</f>
        <v>0</v>
      </c>
      <c r="AL573" s="347">
        <f t="shared" si="1329"/>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2769492</v>
      </c>
      <c r="Z576" s="291">
        <f>SUMPRODUCT(E404:E559,Z404:Z559)</f>
        <v>466204.4</v>
      </c>
      <c r="AA576" s="291">
        <f>IF(AA402="kw",SUMPRODUCT($N$404:$N$559,$P$404:$P$559,AA404:AA559),SUMPRODUCT($E$404:$E$559,AA404:AA559))</f>
        <v>6350.4000000000005</v>
      </c>
      <c r="AB576" s="291">
        <f>IF(AB402="kw",SUMPRODUCT($N$404:$N$559,$P$404:$P$559,AB404:AB559),SUMPRODUCT($E$404:$E$559,AB404:AB559))</f>
        <v>0</v>
      </c>
      <c r="AC576" s="291">
        <f>IF(AC402="kw",SUMPRODUCT($N$404:$N$559,$P$404:$P$559,AC404:AC559),SUMPRODUCT($E$404:$E$559,AC404:AC559))</f>
        <v>0</v>
      </c>
      <c r="AD576" s="291">
        <f t="shared" ref="AD576:AL576" si="1330">IF(AD402="kw",SUMPRODUCT($N$404:$N$559,$P$404:$P$559,AD404:AD559),SUMPRODUCT($E$404:$E$559,AD404:AD559))</f>
        <v>0</v>
      </c>
      <c r="AE576" s="291">
        <f t="shared" si="1330"/>
        <v>0</v>
      </c>
      <c r="AF576" s="291">
        <f t="shared" si="1330"/>
        <v>0</v>
      </c>
      <c r="AG576" s="291">
        <f t="shared" si="1330"/>
        <v>0</v>
      </c>
      <c r="AH576" s="291">
        <f t="shared" si="1330"/>
        <v>0</v>
      </c>
      <c r="AI576" s="291">
        <f t="shared" si="1330"/>
        <v>0</v>
      </c>
      <c r="AJ576" s="291">
        <f t="shared" si="1330"/>
        <v>0</v>
      </c>
      <c r="AK576" s="291">
        <f t="shared" si="1330"/>
        <v>0</v>
      </c>
      <c r="AL576" s="291">
        <f t="shared" si="1330"/>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331">IF(AA402="kw",SUMPRODUCT($N$404:$N$559,$Q$404:$Q$559,AA404:AA559),SUMPRODUCT($F$404:$F$559,AA404:AA559))</f>
        <v>0</v>
      </c>
      <c r="AB577" s="291">
        <f t="shared" si="1331"/>
        <v>0</v>
      </c>
      <c r="AC577" s="291">
        <f>IF(AC402="kw",SUMPRODUCT($N$404:$N$559,$Q$404:$Q$559,AC404:AC559),SUMPRODUCT($F$404:$F$559,AC404:AC559))</f>
        <v>0</v>
      </c>
      <c r="AD577" s="291">
        <f t="shared" si="1331"/>
        <v>0</v>
      </c>
      <c r="AE577" s="291">
        <f t="shared" si="1331"/>
        <v>0</v>
      </c>
      <c r="AF577" s="291">
        <f t="shared" si="1331"/>
        <v>0</v>
      </c>
      <c r="AG577" s="291">
        <f t="shared" si="1331"/>
        <v>0</v>
      </c>
      <c r="AH577" s="291">
        <f t="shared" si="1331"/>
        <v>0</v>
      </c>
      <c r="AI577" s="291">
        <f t="shared" si="1331"/>
        <v>0</v>
      </c>
      <c r="AJ577" s="291">
        <f t="shared" si="1331"/>
        <v>0</v>
      </c>
      <c r="AK577" s="291">
        <f t="shared" si="1331"/>
        <v>0</v>
      </c>
      <c r="AL577" s="291">
        <f t="shared" si="1331"/>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332">IF(AA402="kw",SUMPRODUCT($N$404:$N$559,$R$404:$R$559,AA404:AA559),SUMPRODUCT($G$404:$G$559,AA404:AA559))</f>
        <v>0</v>
      </c>
      <c r="AB578" s="326">
        <f t="shared" si="1332"/>
        <v>0</v>
      </c>
      <c r="AC578" s="326">
        <f>IF(AC402="kw",SUMPRODUCT($N$404:$N$559,$R$404:$R$559,AC404:AC559),SUMPRODUCT($G$404:$G$559,AC404:AC559))</f>
        <v>0</v>
      </c>
      <c r="AD578" s="326">
        <f t="shared" si="1332"/>
        <v>0</v>
      </c>
      <c r="AE578" s="326">
        <f t="shared" si="1332"/>
        <v>0</v>
      </c>
      <c r="AF578" s="326">
        <f t="shared" si="1332"/>
        <v>0</v>
      </c>
      <c r="AG578" s="326">
        <f t="shared" si="1332"/>
        <v>0</v>
      </c>
      <c r="AH578" s="326">
        <f t="shared" si="1332"/>
        <v>0</v>
      </c>
      <c r="AI578" s="326">
        <f t="shared" si="1332"/>
        <v>0</v>
      </c>
      <c r="AJ578" s="326">
        <f t="shared" si="1332"/>
        <v>0</v>
      </c>
      <c r="AK578" s="326">
        <f t="shared" si="1332"/>
        <v>0</v>
      </c>
      <c r="AL578" s="326">
        <f t="shared" si="1332"/>
        <v>0</v>
      </c>
      <c r="AM578" s="386"/>
    </row>
    <row r="579" spans="1:39" ht="22.5" customHeight="1">
      <c r="B579" s="368" t="s">
        <v>586</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27" t="s">
        <v>211</v>
      </c>
      <c r="C583" s="829" t="s">
        <v>33</v>
      </c>
      <c r="D583" s="284" t="s">
        <v>422</v>
      </c>
      <c r="E583" s="831" t="s">
        <v>209</v>
      </c>
      <c r="F583" s="832"/>
      <c r="G583" s="832"/>
      <c r="H583" s="832"/>
      <c r="I583" s="832"/>
      <c r="J583" s="832"/>
      <c r="K583" s="832"/>
      <c r="L583" s="832"/>
      <c r="M583" s="833"/>
      <c r="N583" s="834" t="s">
        <v>213</v>
      </c>
      <c r="O583" s="284" t="s">
        <v>423</v>
      </c>
      <c r="P583" s="831" t="s">
        <v>212</v>
      </c>
      <c r="Q583" s="832"/>
      <c r="R583" s="832"/>
      <c r="S583" s="832"/>
      <c r="T583" s="832"/>
      <c r="U583" s="832"/>
      <c r="V583" s="832"/>
      <c r="W583" s="832"/>
      <c r="X583" s="833"/>
      <c r="Y583" s="824" t="s">
        <v>243</v>
      </c>
      <c r="Z583" s="825"/>
      <c r="AA583" s="825"/>
      <c r="AB583" s="825"/>
      <c r="AC583" s="825"/>
      <c r="AD583" s="825"/>
      <c r="AE583" s="825"/>
      <c r="AF583" s="825"/>
      <c r="AG583" s="825"/>
      <c r="AH583" s="825"/>
      <c r="AI583" s="825"/>
      <c r="AJ583" s="825"/>
      <c r="AK583" s="825"/>
      <c r="AL583" s="825"/>
      <c r="AM583" s="826"/>
    </row>
    <row r="584" spans="1:39" ht="68.25" customHeight="1">
      <c r="B584" s="828"/>
      <c r="C584" s="830"/>
      <c r="D584" s="285">
        <v>2018</v>
      </c>
      <c r="E584" s="285">
        <v>2019</v>
      </c>
      <c r="F584" s="285">
        <v>2020</v>
      </c>
      <c r="G584" s="285">
        <v>2021</v>
      </c>
      <c r="H584" s="285">
        <v>2022</v>
      </c>
      <c r="I584" s="285">
        <v>2023</v>
      </c>
      <c r="J584" s="285">
        <v>2024</v>
      </c>
      <c r="K584" s="285">
        <v>2025</v>
      </c>
      <c r="L584" s="285">
        <v>2026</v>
      </c>
      <c r="M584" s="285">
        <v>2027</v>
      </c>
      <c r="N584" s="835"/>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v>
      </c>
      <c r="AB584" s="285" t="str">
        <f>'1.  LRAMVA Summary'!G52</f>
        <v>Street Lights</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2">
        <v>1</v>
      </c>
      <c r="B587" s="428" t="s">
        <v>95</v>
      </c>
      <c r="C587" s="291" t="s">
        <v>25</v>
      </c>
      <c r="D587" s="295">
        <f>'7.  Persistence Report'!AX28</f>
        <v>192521.92689164312</v>
      </c>
      <c r="E587" s="295"/>
      <c r="F587" s="295"/>
      <c r="G587" s="295"/>
      <c r="H587" s="295"/>
      <c r="I587" s="295"/>
      <c r="J587" s="295"/>
      <c r="K587" s="295"/>
      <c r="L587" s="295"/>
      <c r="M587" s="295"/>
      <c r="N587" s="291"/>
      <c r="O587" s="295"/>
      <c r="P587" s="295"/>
      <c r="Q587" s="295"/>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f>SUM(Y587:AL587)</f>
        <v>1</v>
      </c>
    </row>
    <row r="588" spans="1:39" ht="15.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1</v>
      </c>
      <c r="Z588" s="411">
        <f t="shared" ref="Z588" si="1333">Z587</f>
        <v>0</v>
      </c>
      <c r="AA588" s="411">
        <f t="shared" ref="AA588" si="1334">AA587</f>
        <v>0</v>
      </c>
      <c r="AB588" s="411">
        <f t="shared" ref="AB588" si="1335">AB587</f>
        <v>0</v>
      </c>
      <c r="AC588" s="411">
        <f t="shared" ref="AC588" si="1336">AC587</f>
        <v>0</v>
      </c>
      <c r="AD588" s="411">
        <f t="shared" ref="AD588" si="1337">AD587</f>
        <v>0</v>
      </c>
      <c r="AE588" s="411">
        <f t="shared" ref="AE588" si="1338">AE587</f>
        <v>0</v>
      </c>
      <c r="AF588" s="411">
        <f t="shared" ref="AF588" si="1339">AF587</f>
        <v>0</v>
      </c>
      <c r="AG588" s="411">
        <f t="shared" ref="AG588" si="1340">AG587</f>
        <v>0</v>
      </c>
      <c r="AH588" s="411">
        <f t="shared" ref="AH588" si="1341">AH587</f>
        <v>0</v>
      </c>
      <c r="AI588" s="411">
        <f t="shared" ref="AI588" si="1342">AI587</f>
        <v>0</v>
      </c>
      <c r="AJ588" s="411">
        <f t="shared" ref="AJ588" si="1343">AJ587</f>
        <v>0</v>
      </c>
      <c r="AK588" s="411">
        <f t="shared" ref="AK588" si="1344">AK587</f>
        <v>0</v>
      </c>
      <c r="AL588" s="411">
        <f t="shared" ref="AL588" si="1345">AL587</f>
        <v>0</v>
      </c>
      <c r="AM588" s="297"/>
    </row>
    <row r="589" spans="1:39" ht="15.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346">Z590</f>
        <v>0</v>
      </c>
      <c r="AA591" s="411">
        <f t="shared" ref="AA591" si="1347">AA590</f>
        <v>0</v>
      </c>
      <c r="AB591" s="411">
        <f t="shared" ref="AB591" si="1348">AB590</f>
        <v>0</v>
      </c>
      <c r="AC591" s="411">
        <f t="shared" ref="AC591" si="1349">AC590</f>
        <v>0</v>
      </c>
      <c r="AD591" s="411">
        <f t="shared" ref="AD591" si="1350">AD590</f>
        <v>0</v>
      </c>
      <c r="AE591" s="411">
        <f t="shared" ref="AE591" si="1351">AE590</f>
        <v>0</v>
      </c>
      <c r="AF591" s="411">
        <f t="shared" ref="AF591" si="1352">AF590</f>
        <v>0</v>
      </c>
      <c r="AG591" s="411">
        <f t="shared" ref="AG591" si="1353">AG590</f>
        <v>0</v>
      </c>
      <c r="AH591" s="411">
        <f t="shared" ref="AH591" si="1354">AH590</f>
        <v>0</v>
      </c>
      <c r="AI591" s="411">
        <f t="shared" ref="AI591" si="1355">AI590</f>
        <v>0</v>
      </c>
      <c r="AJ591" s="411">
        <f t="shared" ref="AJ591" si="1356">AJ590</f>
        <v>0</v>
      </c>
      <c r="AK591" s="411">
        <f t="shared" ref="AK591" si="1357">AK590</f>
        <v>0</v>
      </c>
      <c r="AL591" s="411">
        <f t="shared" ref="AL591" si="1358">AL590</f>
        <v>0</v>
      </c>
      <c r="AM591" s="297"/>
    </row>
    <row r="592" spans="1:39" ht="15.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359">Z593</f>
        <v>0</v>
      </c>
      <c r="AA594" s="411">
        <f t="shared" ref="AA594" si="1360">AA593</f>
        <v>0</v>
      </c>
      <c r="AB594" s="411">
        <f t="shared" ref="AB594" si="1361">AB593</f>
        <v>0</v>
      </c>
      <c r="AC594" s="411">
        <f t="shared" ref="AC594" si="1362">AC593</f>
        <v>0</v>
      </c>
      <c r="AD594" s="411">
        <f t="shared" ref="AD594" si="1363">AD593</f>
        <v>0</v>
      </c>
      <c r="AE594" s="411">
        <f t="shared" ref="AE594" si="1364">AE593</f>
        <v>0</v>
      </c>
      <c r="AF594" s="411">
        <f t="shared" ref="AF594" si="1365">AF593</f>
        <v>0</v>
      </c>
      <c r="AG594" s="411">
        <f t="shared" ref="AG594" si="1366">AG593</f>
        <v>0</v>
      </c>
      <c r="AH594" s="411">
        <f t="shared" ref="AH594" si="1367">AH593</f>
        <v>0</v>
      </c>
      <c r="AI594" s="411">
        <f t="shared" ref="AI594" si="1368">AI593</f>
        <v>0</v>
      </c>
      <c r="AJ594" s="411">
        <f t="shared" ref="AJ594" si="1369">AJ593</f>
        <v>0</v>
      </c>
      <c r="AK594" s="411">
        <f t="shared" ref="AK594" si="1370">AK593</f>
        <v>0</v>
      </c>
      <c r="AL594" s="411">
        <f t="shared" ref="AL594" si="1371">AL593</f>
        <v>0</v>
      </c>
      <c r="AM594" s="297"/>
    </row>
    <row r="595" spans="1:39" ht="15.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2">
        <v>4</v>
      </c>
      <c r="B596" s="520" t="s">
        <v>676</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372">Z596</f>
        <v>0</v>
      </c>
      <c r="AA597" s="411">
        <f t="shared" ref="AA597" si="1373">AA596</f>
        <v>0</v>
      </c>
      <c r="AB597" s="411">
        <f t="shared" ref="AB597" si="1374">AB596</f>
        <v>0</v>
      </c>
      <c r="AC597" s="411">
        <f t="shared" ref="AC597" si="1375">AC596</f>
        <v>0</v>
      </c>
      <c r="AD597" s="411">
        <f t="shared" ref="AD597" si="1376">AD596</f>
        <v>0</v>
      </c>
      <c r="AE597" s="411">
        <f t="shared" ref="AE597" si="1377">AE596</f>
        <v>0</v>
      </c>
      <c r="AF597" s="411">
        <f t="shared" ref="AF597" si="1378">AF596</f>
        <v>0</v>
      </c>
      <c r="AG597" s="411">
        <f t="shared" ref="AG597" si="1379">AG596</f>
        <v>0</v>
      </c>
      <c r="AH597" s="411">
        <f t="shared" ref="AH597" si="1380">AH596</f>
        <v>0</v>
      </c>
      <c r="AI597" s="411">
        <f t="shared" ref="AI597" si="1381">AI596</f>
        <v>0</v>
      </c>
      <c r="AJ597" s="411">
        <f t="shared" ref="AJ597" si="1382">AJ596</f>
        <v>0</v>
      </c>
      <c r="AK597" s="411">
        <f t="shared" ref="AK597" si="1383">AK596</f>
        <v>0</v>
      </c>
      <c r="AL597" s="411">
        <f t="shared" ref="AL597" si="1384">AL596</f>
        <v>0</v>
      </c>
      <c r="AM597" s="297"/>
    </row>
    <row r="598" spans="1:39" ht="15.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385">Z599</f>
        <v>0</v>
      </c>
      <c r="AA600" s="411">
        <f t="shared" ref="AA600" si="1386">AA599</f>
        <v>0</v>
      </c>
      <c r="AB600" s="411">
        <f t="shared" ref="AB600" si="1387">AB599</f>
        <v>0</v>
      </c>
      <c r="AC600" s="411">
        <f t="shared" ref="AC600" si="1388">AC599</f>
        <v>0</v>
      </c>
      <c r="AD600" s="411">
        <f t="shared" ref="AD600" si="1389">AD599</f>
        <v>0</v>
      </c>
      <c r="AE600" s="411">
        <f t="shared" ref="AE600" si="1390">AE599</f>
        <v>0</v>
      </c>
      <c r="AF600" s="411">
        <f t="shared" ref="AF600" si="1391">AF599</f>
        <v>0</v>
      </c>
      <c r="AG600" s="411">
        <f t="shared" ref="AG600" si="1392">AG599</f>
        <v>0</v>
      </c>
      <c r="AH600" s="411">
        <f t="shared" ref="AH600" si="1393">AH599</f>
        <v>0</v>
      </c>
      <c r="AI600" s="411">
        <f t="shared" ref="AI600" si="1394">AI599</f>
        <v>0</v>
      </c>
      <c r="AJ600" s="411">
        <f t="shared" ref="AJ600" si="1395">AJ599</f>
        <v>0</v>
      </c>
      <c r="AK600" s="411">
        <f t="shared" ref="AK600" si="1396">AK599</f>
        <v>0</v>
      </c>
      <c r="AL600" s="411">
        <f t="shared" ref="AL600" si="1397">AL599</f>
        <v>0</v>
      </c>
      <c r="AM600" s="297"/>
    </row>
    <row r="601" spans="1:39" ht="15.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398">Z603</f>
        <v>0</v>
      </c>
      <c r="AA604" s="411">
        <f t="shared" ref="AA604" si="1399">AA603</f>
        <v>0</v>
      </c>
      <c r="AB604" s="411">
        <f t="shared" ref="AB604" si="1400">AB603</f>
        <v>0</v>
      </c>
      <c r="AC604" s="411">
        <f t="shared" ref="AC604" si="1401">AC603</f>
        <v>0</v>
      </c>
      <c r="AD604" s="411">
        <f t="shared" ref="AD604" si="1402">AD603</f>
        <v>0</v>
      </c>
      <c r="AE604" s="411">
        <f t="shared" ref="AE604" si="1403">AE603</f>
        <v>0</v>
      </c>
      <c r="AF604" s="411">
        <f t="shared" ref="AF604" si="1404">AF603</f>
        <v>0</v>
      </c>
      <c r="AG604" s="411">
        <f t="shared" ref="AG604" si="1405">AG603</f>
        <v>0</v>
      </c>
      <c r="AH604" s="411">
        <f t="shared" ref="AH604" si="1406">AH603</f>
        <v>0</v>
      </c>
      <c r="AI604" s="411">
        <f t="shared" ref="AI604" si="1407">AI603</f>
        <v>0</v>
      </c>
      <c r="AJ604" s="411">
        <f t="shared" ref="AJ604" si="1408">AJ603</f>
        <v>0</v>
      </c>
      <c r="AK604" s="411">
        <f t="shared" ref="AK604" si="1409">AK603</f>
        <v>0</v>
      </c>
      <c r="AL604" s="411">
        <f t="shared" ref="AL604" si="1410">AL603</f>
        <v>0</v>
      </c>
      <c r="AM604" s="311"/>
    </row>
    <row r="605" spans="1:39" ht="15.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411">Z606</f>
        <v>0</v>
      </c>
      <c r="AA607" s="411">
        <f t="shared" ref="AA607" si="1412">AA606</f>
        <v>0</v>
      </c>
      <c r="AB607" s="411">
        <f t="shared" ref="AB607" si="1413">AB606</f>
        <v>0</v>
      </c>
      <c r="AC607" s="411">
        <f t="shared" ref="AC607" si="1414">AC606</f>
        <v>0</v>
      </c>
      <c r="AD607" s="411">
        <f t="shared" ref="AD607" si="1415">AD606</f>
        <v>0</v>
      </c>
      <c r="AE607" s="411">
        <f t="shared" ref="AE607" si="1416">AE606</f>
        <v>0</v>
      </c>
      <c r="AF607" s="411">
        <f t="shared" ref="AF607" si="1417">AF606</f>
        <v>0</v>
      </c>
      <c r="AG607" s="411">
        <f t="shared" ref="AG607" si="1418">AG606</f>
        <v>0</v>
      </c>
      <c r="AH607" s="411">
        <f t="shared" ref="AH607" si="1419">AH606</f>
        <v>0</v>
      </c>
      <c r="AI607" s="411">
        <f t="shared" ref="AI607" si="1420">AI606</f>
        <v>0</v>
      </c>
      <c r="AJ607" s="411">
        <f t="shared" ref="AJ607" si="1421">AJ606</f>
        <v>0</v>
      </c>
      <c r="AK607" s="411">
        <f t="shared" ref="AK607" si="1422">AK606</f>
        <v>0</v>
      </c>
      <c r="AL607" s="411">
        <f t="shared" ref="AL607" si="1423">AL606</f>
        <v>0</v>
      </c>
      <c r="AM607" s="311"/>
    </row>
    <row r="608" spans="1:39" ht="15.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424">Z609</f>
        <v>0</v>
      </c>
      <c r="AA610" s="411">
        <f t="shared" ref="AA610" si="1425">AA609</f>
        <v>0</v>
      </c>
      <c r="AB610" s="411">
        <f t="shared" ref="AB610" si="1426">AB609</f>
        <v>0</v>
      </c>
      <c r="AC610" s="411">
        <f t="shared" ref="AC610" si="1427">AC609</f>
        <v>0</v>
      </c>
      <c r="AD610" s="411">
        <f t="shared" ref="AD610" si="1428">AD609</f>
        <v>0</v>
      </c>
      <c r="AE610" s="411">
        <f t="shared" ref="AE610" si="1429">AE609</f>
        <v>0</v>
      </c>
      <c r="AF610" s="411">
        <f t="shared" ref="AF610" si="1430">AF609</f>
        <v>0</v>
      </c>
      <c r="AG610" s="411">
        <f t="shared" ref="AG610" si="1431">AG609</f>
        <v>0</v>
      </c>
      <c r="AH610" s="411">
        <f t="shared" ref="AH610" si="1432">AH609</f>
        <v>0</v>
      </c>
      <c r="AI610" s="411">
        <f t="shared" ref="AI610" si="1433">AI609</f>
        <v>0</v>
      </c>
      <c r="AJ610" s="411">
        <f t="shared" ref="AJ610" si="1434">AJ609</f>
        <v>0</v>
      </c>
      <c r="AK610" s="411">
        <f t="shared" ref="AK610" si="1435">AK609</f>
        <v>0</v>
      </c>
      <c r="AL610" s="411">
        <f t="shared" ref="AL610" si="1436">AL609</f>
        <v>0</v>
      </c>
      <c r="AM610" s="311"/>
    </row>
    <row r="611" spans="1:39" ht="15.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437">Z612</f>
        <v>0</v>
      </c>
      <c r="AA613" s="411">
        <f t="shared" ref="AA613" si="1438">AA612</f>
        <v>0</v>
      </c>
      <c r="AB613" s="411">
        <f t="shared" ref="AB613" si="1439">AB612</f>
        <v>0</v>
      </c>
      <c r="AC613" s="411">
        <f t="shared" ref="AC613" si="1440">AC612</f>
        <v>0</v>
      </c>
      <c r="AD613" s="411">
        <f t="shared" ref="AD613" si="1441">AD612</f>
        <v>0</v>
      </c>
      <c r="AE613" s="411">
        <f t="shared" ref="AE613" si="1442">AE612</f>
        <v>0</v>
      </c>
      <c r="AF613" s="411">
        <f t="shared" ref="AF613" si="1443">AF612</f>
        <v>0</v>
      </c>
      <c r="AG613" s="411">
        <f t="shared" ref="AG613" si="1444">AG612</f>
        <v>0</v>
      </c>
      <c r="AH613" s="411">
        <f t="shared" ref="AH613" si="1445">AH612</f>
        <v>0</v>
      </c>
      <c r="AI613" s="411">
        <f t="shared" ref="AI613" si="1446">AI612</f>
        <v>0</v>
      </c>
      <c r="AJ613" s="411">
        <f t="shared" ref="AJ613" si="1447">AJ612</f>
        <v>0</v>
      </c>
      <c r="AK613" s="411">
        <f t="shared" ref="AK613" si="1448">AK612</f>
        <v>0</v>
      </c>
      <c r="AL613" s="411">
        <f t="shared" ref="AL613" si="1449">AL612</f>
        <v>0</v>
      </c>
      <c r="AM613" s="311"/>
    </row>
    <row r="614" spans="1:39" ht="15.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450">Z615</f>
        <v>0</v>
      </c>
      <c r="AA616" s="411">
        <f t="shared" ref="AA616" si="1451">AA615</f>
        <v>0</v>
      </c>
      <c r="AB616" s="411">
        <f t="shared" ref="AB616" si="1452">AB615</f>
        <v>0</v>
      </c>
      <c r="AC616" s="411">
        <f t="shared" ref="AC616" si="1453">AC615</f>
        <v>0</v>
      </c>
      <c r="AD616" s="411">
        <f t="shared" ref="AD616" si="1454">AD615</f>
        <v>0</v>
      </c>
      <c r="AE616" s="411">
        <f t="shared" ref="AE616" si="1455">AE615</f>
        <v>0</v>
      </c>
      <c r="AF616" s="411">
        <f t="shared" ref="AF616" si="1456">AF615</f>
        <v>0</v>
      </c>
      <c r="AG616" s="411">
        <f t="shared" ref="AG616" si="1457">AG615</f>
        <v>0</v>
      </c>
      <c r="AH616" s="411">
        <f t="shared" ref="AH616" si="1458">AH615</f>
        <v>0</v>
      </c>
      <c r="AI616" s="411">
        <f t="shared" ref="AI616" si="1459">AI615</f>
        <v>0</v>
      </c>
      <c r="AJ616" s="411">
        <f t="shared" ref="AJ616" si="1460">AJ615</f>
        <v>0</v>
      </c>
      <c r="AK616" s="411">
        <f t="shared" ref="AK616" si="1461">AK615</f>
        <v>0</v>
      </c>
      <c r="AL616" s="411">
        <f t="shared" ref="AL616" si="1462">AL615</f>
        <v>0</v>
      </c>
      <c r="AM616" s="311"/>
    </row>
    <row r="617" spans="1:39" ht="15.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463">Z619</f>
        <v>0</v>
      </c>
      <c r="AA620" s="411">
        <f t="shared" ref="AA620" si="1464">AA619</f>
        <v>0</v>
      </c>
      <c r="AB620" s="411">
        <f t="shared" ref="AB620" si="1465">AB619</f>
        <v>0</v>
      </c>
      <c r="AC620" s="411">
        <f t="shared" ref="AC620" si="1466">AC619</f>
        <v>0</v>
      </c>
      <c r="AD620" s="411">
        <f t="shared" ref="AD620" si="1467">AD619</f>
        <v>0</v>
      </c>
      <c r="AE620" s="411">
        <f t="shared" ref="AE620" si="1468">AE619</f>
        <v>0</v>
      </c>
      <c r="AF620" s="411">
        <f t="shared" ref="AF620" si="1469">AF619</f>
        <v>0</v>
      </c>
      <c r="AG620" s="411">
        <f t="shared" ref="AG620" si="1470">AG619</f>
        <v>0</v>
      </c>
      <c r="AH620" s="411">
        <f t="shared" ref="AH620" si="1471">AH619</f>
        <v>0</v>
      </c>
      <c r="AI620" s="411">
        <f t="shared" ref="AI620" si="1472">AI619</f>
        <v>0</v>
      </c>
      <c r="AJ620" s="411">
        <f t="shared" ref="AJ620" si="1473">AJ619</f>
        <v>0</v>
      </c>
      <c r="AK620" s="411">
        <f t="shared" ref="AK620" si="1474">AK619</f>
        <v>0</v>
      </c>
      <c r="AL620" s="411">
        <f t="shared" ref="AL620" si="1475">AL619</f>
        <v>0</v>
      </c>
      <c r="AM620" s="297"/>
    </row>
    <row r="621" spans="1:39" ht="15.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476">Z622</f>
        <v>0</v>
      </c>
      <c r="AA623" s="411">
        <f t="shared" ref="AA623" si="1477">AA622</f>
        <v>0</v>
      </c>
      <c r="AB623" s="411">
        <f t="shared" ref="AB623" si="1478">AB622</f>
        <v>0</v>
      </c>
      <c r="AC623" s="411">
        <f t="shared" ref="AC623" si="1479">AC622</f>
        <v>0</v>
      </c>
      <c r="AD623" s="411">
        <f t="shared" ref="AD623" si="1480">AD622</f>
        <v>0</v>
      </c>
      <c r="AE623" s="411">
        <f t="shared" ref="AE623" si="1481">AE622</f>
        <v>0</v>
      </c>
      <c r="AF623" s="411">
        <f t="shared" ref="AF623" si="1482">AF622</f>
        <v>0</v>
      </c>
      <c r="AG623" s="411">
        <f t="shared" ref="AG623" si="1483">AG622</f>
        <v>0</v>
      </c>
      <c r="AH623" s="411">
        <f t="shared" ref="AH623" si="1484">AH622</f>
        <v>0</v>
      </c>
      <c r="AI623" s="411">
        <f t="shared" ref="AI623" si="1485">AI622</f>
        <v>0</v>
      </c>
      <c r="AJ623" s="411">
        <f t="shared" ref="AJ623" si="1486">AJ622</f>
        <v>0</v>
      </c>
      <c r="AK623" s="411">
        <f t="shared" ref="AK623" si="1487">AK622</f>
        <v>0</v>
      </c>
      <c r="AL623" s="411">
        <f t="shared" ref="AL623" si="1488">AL622</f>
        <v>0</v>
      </c>
      <c r="AM623" s="297"/>
    </row>
    <row r="624" spans="1:39" ht="15.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2">
        <v>13</v>
      </c>
      <c r="B625" s="428" t="s">
        <v>106</v>
      </c>
      <c r="C625" s="291" t="s">
        <v>25</v>
      </c>
      <c r="D625" s="295">
        <f>'7.  Persistence Report'!AX29</f>
        <v>92294.853540000011</v>
      </c>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v>1</v>
      </c>
      <c r="AB625" s="410"/>
      <c r="AC625" s="410"/>
      <c r="AD625" s="410"/>
      <c r="AE625" s="410"/>
      <c r="AF625" s="415"/>
      <c r="AG625" s="415"/>
      <c r="AH625" s="415"/>
      <c r="AI625" s="415"/>
      <c r="AJ625" s="415"/>
      <c r="AK625" s="415"/>
      <c r="AL625" s="415"/>
      <c r="AM625" s="296">
        <f>SUM(Y625:AL625)</f>
        <v>1</v>
      </c>
    </row>
    <row r="626" spans="1:40" ht="15.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489">Z625</f>
        <v>0</v>
      </c>
      <c r="AA626" s="411">
        <f t="shared" ref="AA626" si="1490">AA625</f>
        <v>1</v>
      </c>
      <c r="AB626" s="411">
        <f t="shared" ref="AB626" si="1491">AB625</f>
        <v>0</v>
      </c>
      <c r="AC626" s="411">
        <f t="shared" ref="AC626" si="1492">AC625</f>
        <v>0</v>
      </c>
      <c r="AD626" s="411">
        <f t="shared" ref="AD626" si="1493">AD625</f>
        <v>0</v>
      </c>
      <c r="AE626" s="411">
        <f t="shared" ref="AE626" si="1494">AE625</f>
        <v>0</v>
      </c>
      <c r="AF626" s="411">
        <f t="shared" ref="AF626" si="1495">AF625</f>
        <v>0</v>
      </c>
      <c r="AG626" s="411">
        <f t="shared" ref="AG626" si="1496">AG625</f>
        <v>0</v>
      </c>
      <c r="AH626" s="411">
        <f t="shared" ref="AH626" si="1497">AH625</f>
        <v>0</v>
      </c>
      <c r="AI626" s="411">
        <f t="shared" ref="AI626" si="1498">AI625</f>
        <v>0</v>
      </c>
      <c r="AJ626" s="411">
        <f t="shared" ref="AJ626" si="1499">AJ625</f>
        <v>0</v>
      </c>
      <c r="AK626" s="411">
        <f t="shared" ref="AK626" si="1500">AK625</f>
        <v>0</v>
      </c>
      <c r="AL626" s="411">
        <f t="shared" ref="AL626" si="1501">AL625</f>
        <v>0</v>
      </c>
      <c r="AM626" s="306"/>
    </row>
    <row r="627" spans="1:40" ht="15.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502">Z629</f>
        <v>0</v>
      </c>
      <c r="AA630" s="411">
        <f t="shared" ref="AA630" si="1503">AA629</f>
        <v>0</v>
      </c>
      <c r="AB630" s="411">
        <f t="shared" ref="AB630" si="1504">AB629</f>
        <v>0</v>
      </c>
      <c r="AC630" s="411">
        <f t="shared" ref="AC630" si="1505">AC629</f>
        <v>0</v>
      </c>
      <c r="AD630" s="411">
        <f t="shared" ref="AD630" si="1506">AD629</f>
        <v>0</v>
      </c>
      <c r="AE630" s="411">
        <f t="shared" ref="AE630" si="1507">AE629</f>
        <v>0</v>
      </c>
      <c r="AF630" s="411">
        <f t="shared" ref="AF630" si="1508">AF629</f>
        <v>0</v>
      </c>
      <c r="AG630" s="411">
        <f t="shared" ref="AG630" si="1509">AG629</f>
        <v>0</v>
      </c>
      <c r="AH630" s="411">
        <f t="shared" ref="AH630" si="1510">AH629</f>
        <v>0</v>
      </c>
      <c r="AI630" s="411">
        <f t="shared" ref="AI630" si="1511">AI629</f>
        <v>0</v>
      </c>
      <c r="AJ630" s="411">
        <f t="shared" ref="AJ630" si="1512">AJ629</f>
        <v>0</v>
      </c>
      <c r="AK630" s="411">
        <f t="shared" ref="AK630" si="1513">AK629</f>
        <v>0</v>
      </c>
      <c r="AL630" s="411">
        <f t="shared" ref="AL630" si="1514">AL629</f>
        <v>0</v>
      </c>
      <c r="AM630" s="516"/>
      <c r="AN630" s="630"/>
    </row>
    <row r="631" spans="1:40" ht="15.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515">Z633</f>
        <v>0</v>
      </c>
      <c r="AA634" s="411">
        <f t="shared" si="1515"/>
        <v>0</v>
      </c>
      <c r="AB634" s="411">
        <f t="shared" si="1515"/>
        <v>0</v>
      </c>
      <c r="AC634" s="411">
        <f t="shared" si="1515"/>
        <v>0</v>
      </c>
      <c r="AD634" s="411">
        <f t="shared" si="1515"/>
        <v>0</v>
      </c>
      <c r="AE634" s="411">
        <f t="shared" si="1515"/>
        <v>0</v>
      </c>
      <c r="AF634" s="411">
        <f t="shared" si="1515"/>
        <v>0</v>
      </c>
      <c r="AG634" s="411">
        <f t="shared" si="1515"/>
        <v>0</v>
      </c>
      <c r="AH634" s="411">
        <f t="shared" si="1515"/>
        <v>0</v>
      </c>
      <c r="AI634" s="411">
        <f t="shared" si="1515"/>
        <v>0</v>
      </c>
      <c r="AJ634" s="411">
        <f t="shared" si="1515"/>
        <v>0</v>
      </c>
      <c r="AK634" s="411">
        <f t="shared" si="1515"/>
        <v>0</v>
      </c>
      <c r="AL634" s="411">
        <f t="shared" si="1515"/>
        <v>0</v>
      </c>
      <c r="AM634" s="297"/>
    </row>
    <row r="635" spans="1:40" ht="15.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516">Z636</f>
        <v>0</v>
      </c>
      <c r="AA637" s="411">
        <f t="shared" si="1516"/>
        <v>0</v>
      </c>
      <c r="AB637" s="411">
        <f t="shared" si="1516"/>
        <v>0</v>
      </c>
      <c r="AC637" s="411">
        <f t="shared" si="1516"/>
        <v>0</v>
      </c>
      <c r="AD637" s="411">
        <f t="shared" si="1516"/>
        <v>0</v>
      </c>
      <c r="AE637" s="411">
        <f t="shared" si="1516"/>
        <v>0</v>
      </c>
      <c r="AF637" s="411">
        <f t="shared" si="1516"/>
        <v>0</v>
      </c>
      <c r="AG637" s="411">
        <f t="shared" si="1516"/>
        <v>0</v>
      </c>
      <c r="AH637" s="411">
        <f t="shared" si="1516"/>
        <v>0</v>
      </c>
      <c r="AI637" s="411">
        <f t="shared" si="1516"/>
        <v>0</v>
      </c>
      <c r="AJ637" s="411">
        <f t="shared" si="1516"/>
        <v>0</v>
      </c>
      <c r="AK637" s="411">
        <f t="shared" si="1516"/>
        <v>0</v>
      </c>
      <c r="AL637" s="411">
        <f t="shared" si="1516"/>
        <v>0</v>
      </c>
      <c r="AM637" s="297"/>
    </row>
    <row r="638" spans="1:40" s="283" customFormat="1" ht="15.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517">Z640</f>
        <v>0</v>
      </c>
      <c r="AA641" s="411">
        <f t="shared" si="1517"/>
        <v>0</v>
      </c>
      <c r="AB641" s="411">
        <f t="shared" si="1517"/>
        <v>0</v>
      </c>
      <c r="AC641" s="411">
        <f t="shared" si="1517"/>
        <v>0</v>
      </c>
      <c r="AD641" s="411">
        <f t="shared" si="1517"/>
        <v>0</v>
      </c>
      <c r="AE641" s="411">
        <f t="shared" si="1517"/>
        <v>0</v>
      </c>
      <c r="AF641" s="411">
        <f t="shared" si="1517"/>
        <v>0</v>
      </c>
      <c r="AG641" s="411">
        <f t="shared" si="1517"/>
        <v>0</v>
      </c>
      <c r="AH641" s="411">
        <f t="shared" si="1517"/>
        <v>0</v>
      </c>
      <c r="AI641" s="411">
        <f t="shared" si="1517"/>
        <v>0</v>
      </c>
      <c r="AJ641" s="411">
        <f t="shared" si="1517"/>
        <v>0</v>
      </c>
      <c r="AK641" s="411">
        <f t="shared" si="1517"/>
        <v>0</v>
      </c>
      <c r="AL641" s="411">
        <f t="shared" si="1517"/>
        <v>0</v>
      </c>
      <c r="AM641" s="306"/>
    </row>
    <row r="642" spans="1:39" ht="15.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518">Z643</f>
        <v>0</v>
      </c>
      <c r="AA644" s="411">
        <f t="shared" si="1518"/>
        <v>0</v>
      </c>
      <c r="AB644" s="411">
        <f t="shared" si="1518"/>
        <v>0</v>
      </c>
      <c r="AC644" s="411">
        <f t="shared" si="1518"/>
        <v>0</v>
      </c>
      <c r="AD644" s="411">
        <f t="shared" si="1518"/>
        <v>0</v>
      </c>
      <c r="AE644" s="411">
        <f t="shared" si="1518"/>
        <v>0</v>
      </c>
      <c r="AF644" s="411">
        <f t="shared" si="1518"/>
        <v>0</v>
      </c>
      <c r="AG644" s="411">
        <f t="shared" si="1518"/>
        <v>0</v>
      </c>
      <c r="AH644" s="411">
        <f t="shared" si="1518"/>
        <v>0</v>
      </c>
      <c r="AI644" s="411">
        <f t="shared" si="1518"/>
        <v>0</v>
      </c>
      <c r="AJ644" s="411">
        <f t="shared" si="1518"/>
        <v>0</v>
      </c>
      <c r="AK644" s="411">
        <f t="shared" si="1518"/>
        <v>0</v>
      </c>
      <c r="AL644" s="411">
        <f t="shared" si="1518"/>
        <v>0</v>
      </c>
      <c r="AM644" s="306"/>
    </row>
    <row r="645" spans="1:39" ht="15.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519">Z646</f>
        <v>0</v>
      </c>
      <c r="AA647" s="411">
        <f t="shared" si="1519"/>
        <v>0</v>
      </c>
      <c r="AB647" s="411">
        <f t="shared" si="1519"/>
        <v>0</v>
      </c>
      <c r="AC647" s="411">
        <f t="shared" si="1519"/>
        <v>0</v>
      </c>
      <c r="AD647" s="411">
        <f t="shared" si="1519"/>
        <v>0</v>
      </c>
      <c r="AE647" s="411">
        <f t="shared" si="1519"/>
        <v>0</v>
      </c>
      <c r="AF647" s="411">
        <f t="shared" si="1519"/>
        <v>0</v>
      </c>
      <c r="AG647" s="411">
        <f t="shared" si="1519"/>
        <v>0</v>
      </c>
      <c r="AH647" s="411">
        <f t="shared" si="1519"/>
        <v>0</v>
      </c>
      <c r="AI647" s="411">
        <f t="shared" si="1519"/>
        <v>0</v>
      </c>
      <c r="AJ647" s="411">
        <f t="shared" si="1519"/>
        <v>0</v>
      </c>
      <c r="AK647" s="411">
        <f t="shared" si="1519"/>
        <v>0</v>
      </c>
      <c r="AL647" s="411">
        <f t="shared" si="1519"/>
        <v>0</v>
      </c>
      <c r="AM647" s="297"/>
    </row>
    <row r="648" spans="1:39" ht="15.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520">Z649</f>
        <v>0</v>
      </c>
      <c r="AA650" s="411">
        <f t="shared" si="1520"/>
        <v>0</v>
      </c>
      <c r="AB650" s="411">
        <f t="shared" si="1520"/>
        <v>0</v>
      </c>
      <c r="AC650" s="411">
        <f t="shared" si="1520"/>
        <v>0</v>
      </c>
      <c r="AD650" s="411">
        <f t="shared" si="1520"/>
        <v>0</v>
      </c>
      <c r="AE650" s="411">
        <f t="shared" si="1520"/>
        <v>0</v>
      </c>
      <c r="AF650" s="411">
        <f t="shared" si="1520"/>
        <v>0</v>
      </c>
      <c r="AG650" s="411">
        <f t="shared" si="1520"/>
        <v>0</v>
      </c>
      <c r="AH650" s="411">
        <f t="shared" si="1520"/>
        <v>0</v>
      </c>
      <c r="AI650" s="411">
        <f t="shared" si="1520"/>
        <v>0</v>
      </c>
      <c r="AJ650" s="411">
        <f t="shared" si="1520"/>
        <v>0</v>
      </c>
      <c r="AK650" s="411">
        <f t="shared" si="1520"/>
        <v>0</v>
      </c>
      <c r="AL650" s="411">
        <f t="shared" si="1520"/>
        <v>0</v>
      </c>
      <c r="AM650" s="306"/>
    </row>
    <row r="651" spans="1:39" ht="15.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521">Z654</f>
        <v>0</v>
      </c>
      <c r="AA655" s="411">
        <f t="shared" ref="AA655" si="1522">AA654</f>
        <v>0</v>
      </c>
      <c r="AB655" s="411">
        <f t="shared" ref="AB655" si="1523">AB654</f>
        <v>0</v>
      </c>
      <c r="AC655" s="411">
        <f t="shared" ref="AC655" si="1524">AC654</f>
        <v>0</v>
      </c>
      <c r="AD655" s="411">
        <f t="shared" ref="AD655" si="1525">AD654</f>
        <v>0</v>
      </c>
      <c r="AE655" s="411">
        <f t="shared" ref="AE655" si="1526">AE654</f>
        <v>0</v>
      </c>
      <c r="AF655" s="411">
        <f t="shared" ref="AF655" si="1527">AF654</f>
        <v>0</v>
      </c>
      <c r="AG655" s="411">
        <f t="shared" ref="AG655" si="1528">AG654</f>
        <v>0</v>
      </c>
      <c r="AH655" s="411">
        <f t="shared" ref="AH655" si="1529">AH654</f>
        <v>0</v>
      </c>
      <c r="AI655" s="411">
        <f t="shared" ref="AI655" si="1530">AI654</f>
        <v>0</v>
      </c>
      <c r="AJ655" s="411">
        <f t="shared" ref="AJ655" si="1531">AJ654</f>
        <v>0</v>
      </c>
      <c r="AK655" s="411">
        <f t="shared" ref="AK655" si="1532">AK654</f>
        <v>0</v>
      </c>
      <c r="AL655" s="411">
        <f t="shared" ref="AL655" si="1533">AL654</f>
        <v>0</v>
      </c>
      <c r="AM655" s="306"/>
    </row>
    <row r="656" spans="1:39" ht="15.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534">Z657</f>
        <v>0</v>
      </c>
      <c r="AA658" s="411">
        <f t="shared" ref="AA658" si="1535">AA657</f>
        <v>0</v>
      </c>
      <c r="AB658" s="411">
        <f t="shared" ref="AB658" si="1536">AB657</f>
        <v>0</v>
      </c>
      <c r="AC658" s="411">
        <f t="shared" ref="AC658" si="1537">AC657</f>
        <v>0</v>
      </c>
      <c r="AD658" s="411">
        <f t="shared" ref="AD658" si="1538">AD657</f>
        <v>0</v>
      </c>
      <c r="AE658" s="411">
        <f t="shared" ref="AE658" si="1539">AE657</f>
        <v>0</v>
      </c>
      <c r="AF658" s="411">
        <f t="shared" ref="AF658" si="1540">AF657</f>
        <v>0</v>
      </c>
      <c r="AG658" s="411">
        <f t="shared" ref="AG658" si="1541">AG657</f>
        <v>0</v>
      </c>
      <c r="AH658" s="411">
        <f t="shared" ref="AH658" si="1542">AH657</f>
        <v>0</v>
      </c>
      <c r="AI658" s="411">
        <f t="shared" ref="AI658" si="1543">AI657</f>
        <v>0</v>
      </c>
      <c r="AJ658" s="411">
        <f t="shared" ref="AJ658" si="1544">AJ657</f>
        <v>0</v>
      </c>
      <c r="AK658" s="411">
        <f t="shared" ref="AK658" si="1545">AK657</f>
        <v>0</v>
      </c>
      <c r="AL658" s="411">
        <f t="shared" ref="AL658" si="1546">AL657</f>
        <v>0</v>
      </c>
      <c r="AM658" s="306"/>
    </row>
    <row r="659" spans="1:39" ht="15.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1"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547">Z660</f>
        <v>0</v>
      </c>
      <c r="AA661" s="411">
        <f t="shared" ref="AA661" si="1548">AA660</f>
        <v>0</v>
      </c>
      <c r="AB661" s="411">
        <f t="shared" ref="AB661" si="1549">AB660</f>
        <v>0</v>
      </c>
      <c r="AC661" s="411">
        <f t="shared" ref="AC661" si="1550">AC660</f>
        <v>0</v>
      </c>
      <c r="AD661" s="411">
        <f t="shared" ref="AD661" si="1551">AD660</f>
        <v>0</v>
      </c>
      <c r="AE661" s="411">
        <f t="shared" ref="AE661" si="1552">AE660</f>
        <v>0</v>
      </c>
      <c r="AF661" s="411">
        <f t="shared" ref="AF661" si="1553">AF660</f>
        <v>0</v>
      </c>
      <c r="AG661" s="411">
        <f t="shared" ref="AG661" si="1554">AG660</f>
        <v>0</v>
      </c>
      <c r="AH661" s="411">
        <f t="shared" ref="AH661" si="1555">AH660</f>
        <v>0</v>
      </c>
      <c r="AI661" s="411">
        <f t="shared" ref="AI661" si="1556">AI660</f>
        <v>0</v>
      </c>
      <c r="AJ661" s="411">
        <f t="shared" ref="AJ661" si="1557">AJ660</f>
        <v>0</v>
      </c>
      <c r="AK661" s="411">
        <f t="shared" ref="AK661" si="1558">AK660</f>
        <v>0</v>
      </c>
      <c r="AL661" s="411">
        <f t="shared" ref="AL661" si="1559">AL660</f>
        <v>0</v>
      </c>
      <c r="AM661" s="306"/>
    </row>
    <row r="662" spans="1:39" ht="15.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560">Z663</f>
        <v>0</v>
      </c>
      <c r="AA664" s="411">
        <f t="shared" ref="AA664" si="1561">AA663</f>
        <v>0</v>
      </c>
      <c r="AB664" s="411">
        <f t="shared" ref="AB664" si="1562">AB663</f>
        <v>0</v>
      </c>
      <c r="AC664" s="411">
        <f t="shared" ref="AC664" si="1563">AC663</f>
        <v>0</v>
      </c>
      <c r="AD664" s="411">
        <f t="shared" ref="AD664" si="1564">AD663</f>
        <v>0</v>
      </c>
      <c r="AE664" s="411">
        <f t="shared" ref="AE664" si="1565">AE663</f>
        <v>0</v>
      </c>
      <c r="AF664" s="411">
        <f t="shared" ref="AF664" si="1566">AF663</f>
        <v>0</v>
      </c>
      <c r="AG664" s="411">
        <f t="shared" ref="AG664" si="1567">AG663</f>
        <v>0</v>
      </c>
      <c r="AH664" s="411">
        <f t="shared" ref="AH664" si="1568">AH663</f>
        <v>0</v>
      </c>
      <c r="AI664" s="411">
        <f t="shared" ref="AI664" si="1569">AI663</f>
        <v>0</v>
      </c>
      <c r="AJ664" s="411">
        <f t="shared" ref="AJ664" si="1570">AJ663</f>
        <v>0</v>
      </c>
      <c r="AK664" s="411">
        <f t="shared" ref="AK664" si="1571">AK663</f>
        <v>0</v>
      </c>
      <c r="AL664" s="411">
        <f t="shared" ref="AL664" si="1572">AL663</f>
        <v>0</v>
      </c>
      <c r="AM664" s="306"/>
    </row>
    <row r="665" spans="1:39" ht="15.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573">Z667</f>
        <v>0</v>
      </c>
      <c r="AA668" s="411">
        <f t="shared" ref="AA668" si="1574">AA667</f>
        <v>0</v>
      </c>
      <c r="AB668" s="411">
        <f t="shared" ref="AB668" si="1575">AB667</f>
        <v>0</v>
      </c>
      <c r="AC668" s="411">
        <f t="shared" ref="AC668" si="1576">AC667</f>
        <v>0</v>
      </c>
      <c r="AD668" s="411">
        <f t="shared" ref="AD668" si="1577">AD667</f>
        <v>0</v>
      </c>
      <c r="AE668" s="411">
        <f t="shared" ref="AE668" si="1578">AE667</f>
        <v>0</v>
      </c>
      <c r="AF668" s="411">
        <f t="shared" ref="AF668" si="1579">AF667</f>
        <v>0</v>
      </c>
      <c r="AG668" s="411">
        <f t="shared" ref="AG668" si="1580">AG667</f>
        <v>0</v>
      </c>
      <c r="AH668" s="411">
        <f t="shared" ref="AH668" si="1581">AH667</f>
        <v>0</v>
      </c>
      <c r="AI668" s="411">
        <f t="shared" ref="AI668" si="1582">AI667</f>
        <v>0</v>
      </c>
      <c r="AJ668" s="411">
        <f t="shared" ref="AJ668" si="1583">AJ667</f>
        <v>0</v>
      </c>
      <c r="AK668" s="411">
        <f t="shared" ref="AK668" si="1584">AK667</f>
        <v>0</v>
      </c>
      <c r="AL668" s="411">
        <f t="shared" ref="AL668" si="1585">AL667</f>
        <v>0</v>
      </c>
      <c r="AM668" s="306"/>
    </row>
    <row r="669" spans="1:39" ht="15.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2">
        <v>26</v>
      </c>
      <c r="B670" s="428" t="s">
        <v>118</v>
      </c>
      <c r="C670" s="291" t="s">
        <v>25</v>
      </c>
      <c r="D670" s="295">
        <f>'7.  Persistence Report'!AX27</f>
        <v>743590.57582338946</v>
      </c>
      <c r="E670" s="295"/>
      <c r="F670" s="295"/>
      <c r="G670" s="295"/>
      <c r="H670" s="295"/>
      <c r="I670" s="295"/>
      <c r="J670" s="295"/>
      <c r="K670" s="295"/>
      <c r="L670" s="295"/>
      <c r="M670" s="295"/>
      <c r="N670" s="295">
        <v>12</v>
      </c>
      <c r="O670" s="295">
        <f>'7.  Persistence Report'!S27</f>
        <v>78.456023211611779</v>
      </c>
      <c r="P670" s="295"/>
      <c r="Q670" s="295"/>
      <c r="R670" s="295"/>
      <c r="S670" s="295"/>
      <c r="T670" s="295"/>
      <c r="U670" s="295"/>
      <c r="V670" s="295"/>
      <c r="W670" s="295"/>
      <c r="X670" s="295"/>
      <c r="Y670" s="426"/>
      <c r="Z670" s="410">
        <v>0.1</v>
      </c>
      <c r="AA670" s="410">
        <v>0.9</v>
      </c>
      <c r="AB670" s="410"/>
      <c r="AC670" s="410"/>
      <c r="AD670" s="410"/>
      <c r="AE670" s="410"/>
      <c r="AF670" s="415"/>
      <c r="AG670" s="415"/>
      <c r="AH670" s="415"/>
      <c r="AI670" s="415"/>
      <c r="AJ670" s="415"/>
      <c r="AK670" s="415"/>
      <c r="AL670" s="415"/>
      <c r="AM670" s="296">
        <f>SUM(Y670:AL670)</f>
        <v>1</v>
      </c>
    </row>
    <row r="671" spans="1:39" ht="15.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Z670</f>
        <v>0.1</v>
      </c>
      <c r="AA671" s="411">
        <f>AA670</f>
        <v>0.9</v>
      </c>
      <c r="AB671" s="411">
        <f t="shared" ref="AB671" si="1586">AB670</f>
        <v>0</v>
      </c>
      <c r="AC671" s="411">
        <f t="shared" ref="AC671" si="1587">AC670</f>
        <v>0</v>
      </c>
      <c r="AD671" s="411">
        <f t="shared" ref="AD671" si="1588">AD670</f>
        <v>0</v>
      </c>
      <c r="AE671" s="411">
        <f t="shared" ref="AE671" si="1589">AE670</f>
        <v>0</v>
      </c>
      <c r="AF671" s="411">
        <f t="shared" ref="AF671" si="1590">AF670</f>
        <v>0</v>
      </c>
      <c r="AG671" s="411">
        <f t="shared" ref="AG671" si="1591">AG670</f>
        <v>0</v>
      </c>
      <c r="AH671" s="411">
        <f t="shared" ref="AH671" si="1592">AH670</f>
        <v>0</v>
      </c>
      <c r="AI671" s="411">
        <f t="shared" ref="AI671" si="1593">AI670</f>
        <v>0</v>
      </c>
      <c r="AJ671" s="411">
        <f t="shared" ref="AJ671" si="1594">AJ670</f>
        <v>0</v>
      </c>
      <c r="AK671" s="411">
        <f t="shared" ref="AK671" si="1595">AK670</f>
        <v>0</v>
      </c>
      <c r="AL671" s="411">
        <f t="shared" ref="AL671" si="1596">AL670</f>
        <v>0</v>
      </c>
      <c r="AM671" s="306"/>
    </row>
    <row r="672" spans="1:39" ht="15.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597">Z673</f>
        <v>0</v>
      </c>
      <c r="AA674" s="411">
        <f t="shared" ref="AA674" si="1598">AA673</f>
        <v>0</v>
      </c>
      <c r="AB674" s="411">
        <f t="shared" ref="AB674" si="1599">AB673</f>
        <v>0</v>
      </c>
      <c r="AC674" s="411">
        <f t="shared" ref="AC674" si="1600">AC673</f>
        <v>0</v>
      </c>
      <c r="AD674" s="411">
        <f t="shared" ref="AD674" si="1601">AD673</f>
        <v>0</v>
      </c>
      <c r="AE674" s="411">
        <f t="shared" ref="AE674" si="1602">AE673</f>
        <v>0</v>
      </c>
      <c r="AF674" s="411">
        <f t="shared" ref="AF674" si="1603">AF673</f>
        <v>0</v>
      </c>
      <c r="AG674" s="411">
        <f t="shared" ref="AG674" si="1604">AG673</f>
        <v>0</v>
      </c>
      <c r="AH674" s="411">
        <f t="shared" ref="AH674" si="1605">AH673</f>
        <v>0</v>
      </c>
      <c r="AI674" s="411">
        <f t="shared" ref="AI674" si="1606">AI673</f>
        <v>0</v>
      </c>
      <c r="AJ674" s="411">
        <f t="shared" ref="AJ674" si="1607">AJ673</f>
        <v>0</v>
      </c>
      <c r="AK674" s="411">
        <f t="shared" ref="AK674" si="1608">AK673</f>
        <v>0</v>
      </c>
      <c r="AL674" s="411">
        <f t="shared" ref="AL674" si="1609">AL673</f>
        <v>0</v>
      </c>
      <c r="AM674" s="306"/>
    </row>
    <row r="675" spans="1:39" ht="15.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610">Z676</f>
        <v>0</v>
      </c>
      <c r="AA677" s="411">
        <f t="shared" ref="AA677" si="1611">AA676</f>
        <v>0</v>
      </c>
      <c r="AB677" s="411">
        <f t="shared" ref="AB677" si="1612">AB676</f>
        <v>0</v>
      </c>
      <c r="AC677" s="411">
        <f t="shared" ref="AC677" si="1613">AC676</f>
        <v>0</v>
      </c>
      <c r="AD677" s="411">
        <f t="shared" ref="AD677" si="1614">AD676</f>
        <v>0</v>
      </c>
      <c r="AE677" s="411">
        <f t="shared" ref="AE677" si="1615">AE676</f>
        <v>0</v>
      </c>
      <c r="AF677" s="411">
        <f t="shared" ref="AF677" si="1616">AF676</f>
        <v>0</v>
      </c>
      <c r="AG677" s="411">
        <f t="shared" ref="AG677" si="1617">AG676</f>
        <v>0</v>
      </c>
      <c r="AH677" s="411">
        <f t="shared" ref="AH677" si="1618">AH676</f>
        <v>0</v>
      </c>
      <c r="AI677" s="411">
        <f t="shared" ref="AI677" si="1619">AI676</f>
        <v>0</v>
      </c>
      <c r="AJ677" s="411">
        <f t="shared" ref="AJ677" si="1620">AJ676</f>
        <v>0</v>
      </c>
      <c r="AK677" s="411">
        <f t="shared" ref="AK677" si="1621">AK676</f>
        <v>0</v>
      </c>
      <c r="AL677" s="411">
        <f t="shared" ref="AL677" si="1622">AL676</f>
        <v>0</v>
      </c>
      <c r="AM677" s="306"/>
    </row>
    <row r="678" spans="1:39" ht="15.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1623">Z679</f>
        <v>0</v>
      </c>
      <c r="AA680" s="411">
        <f t="shared" ref="AA680" si="1624">AA679</f>
        <v>0</v>
      </c>
      <c r="AB680" s="411">
        <f t="shared" ref="AB680" si="1625">AB679</f>
        <v>0</v>
      </c>
      <c r="AC680" s="411">
        <f t="shared" ref="AC680" si="1626">AC679</f>
        <v>0</v>
      </c>
      <c r="AD680" s="411">
        <f t="shared" ref="AD680" si="1627">AD679</f>
        <v>0</v>
      </c>
      <c r="AE680" s="411">
        <f t="shared" ref="AE680" si="1628">AE679</f>
        <v>0</v>
      </c>
      <c r="AF680" s="411">
        <f t="shared" ref="AF680" si="1629">AF679</f>
        <v>0</v>
      </c>
      <c r="AG680" s="411">
        <f t="shared" ref="AG680" si="1630">AG679</f>
        <v>0</v>
      </c>
      <c r="AH680" s="411">
        <f t="shared" ref="AH680" si="1631">AH679</f>
        <v>0</v>
      </c>
      <c r="AI680" s="411">
        <f t="shared" ref="AI680" si="1632">AI679</f>
        <v>0</v>
      </c>
      <c r="AJ680" s="411">
        <f t="shared" ref="AJ680" si="1633">AJ679</f>
        <v>0</v>
      </c>
      <c r="AK680" s="411">
        <f t="shared" ref="AK680" si="1634">AK679</f>
        <v>0</v>
      </c>
      <c r="AL680" s="411">
        <f t="shared" ref="AL680" si="1635">AL679</f>
        <v>0</v>
      </c>
      <c r="AM680" s="306"/>
    </row>
    <row r="681" spans="1:39" ht="15.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636">Z682</f>
        <v>0</v>
      </c>
      <c r="AA683" s="411">
        <f t="shared" ref="AA683" si="1637">AA682</f>
        <v>0</v>
      </c>
      <c r="AB683" s="411">
        <f t="shared" ref="AB683" si="1638">AB682</f>
        <v>0</v>
      </c>
      <c r="AC683" s="411">
        <f t="shared" ref="AC683" si="1639">AC682</f>
        <v>0</v>
      </c>
      <c r="AD683" s="411">
        <f t="shared" ref="AD683" si="1640">AD682</f>
        <v>0</v>
      </c>
      <c r="AE683" s="411">
        <f t="shared" ref="AE683" si="1641">AE682</f>
        <v>0</v>
      </c>
      <c r="AF683" s="411">
        <f t="shared" ref="AF683" si="1642">AF682</f>
        <v>0</v>
      </c>
      <c r="AG683" s="411">
        <f t="shared" ref="AG683" si="1643">AG682</f>
        <v>0</v>
      </c>
      <c r="AH683" s="411">
        <f t="shared" ref="AH683" si="1644">AH682</f>
        <v>0</v>
      </c>
      <c r="AI683" s="411">
        <f t="shared" ref="AI683" si="1645">AI682</f>
        <v>0</v>
      </c>
      <c r="AJ683" s="411">
        <f t="shared" ref="AJ683" si="1646">AJ682</f>
        <v>0</v>
      </c>
      <c r="AK683" s="411">
        <f t="shared" ref="AK683" si="1647">AK682</f>
        <v>0</v>
      </c>
      <c r="AL683" s="411">
        <f t="shared" ref="AL683" si="1648">AL682</f>
        <v>0</v>
      </c>
      <c r="AM683" s="306"/>
    </row>
    <row r="684" spans="1:39" ht="15.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649">Z685</f>
        <v>0</v>
      </c>
      <c r="AA686" s="411">
        <f t="shared" ref="AA686" si="1650">AA685</f>
        <v>0</v>
      </c>
      <c r="AB686" s="411">
        <f t="shared" ref="AB686" si="1651">AB685</f>
        <v>0</v>
      </c>
      <c r="AC686" s="411">
        <f t="shared" ref="AC686" si="1652">AC685</f>
        <v>0</v>
      </c>
      <c r="AD686" s="411">
        <f t="shared" ref="AD686" si="1653">AD685</f>
        <v>0</v>
      </c>
      <c r="AE686" s="411">
        <f t="shared" ref="AE686" si="1654">AE685</f>
        <v>0</v>
      </c>
      <c r="AF686" s="411">
        <f t="shared" ref="AF686" si="1655">AF685</f>
        <v>0</v>
      </c>
      <c r="AG686" s="411">
        <f t="shared" ref="AG686" si="1656">AG685</f>
        <v>0</v>
      </c>
      <c r="AH686" s="411">
        <f t="shared" ref="AH686" si="1657">AH685</f>
        <v>0</v>
      </c>
      <c r="AI686" s="411">
        <f t="shared" ref="AI686" si="1658">AI685</f>
        <v>0</v>
      </c>
      <c r="AJ686" s="411">
        <f t="shared" ref="AJ686" si="1659">AJ685</f>
        <v>0</v>
      </c>
      <c r="AK686" s="411">
        <f t="shared" ref="AK686" si="1660">AK685</f>
        <v>0</v>
      </c>
      <c r="AL686" s="411">
        <f t="shared" ref="AL686" si="1661">AL685</f>
        <v>0</v>
      </c>
      <c r="AM686" s="306"/>
    </row>
    <row r="687" spans="1:39" ht="15.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662">Z688</f>
        <v>0</v>
      </c>
      <c r="AA689" s="411">
        <f t="shared" ref="AA689" si="1663">AA688</f>
        <v>0</v>
      </c>
      <c r="AB689" s="411">
        <f t="shared" ref="AB689" si="1664">AB688</f>
        <v>0</v>
      </c>
      <c r="AC689" s="411">
        <f t="shared" ref="AC689" si="1665">AC688</f>
        <v>0</v>
      </c>
      <c r="AD689" s="411">
        <f t="shared" ref="AD689" si="1666">AD688</f>
        <v>0</v>
      </c>
      <c r="AE689" s="411">
        <f t="shared" ref="AE689" si="1667">AE688</f>
        <v>0</v>
      </c>
      <c r="AF689" s="411">
        <f t="shared" ref="AF689" si="1668">AF688</f>
        <v>0</v>
      </c>
      <c r="AG689" s="411">
        <f t="shared" ref="AG689" si="1669">AG688</f>
        <v>0</v>
      </c>
      <c r="AH689" s="411">
        <f t="shared" ref="AH689" si="1670">AH688</f>
        <v>0</v>
      </c>
      <c r="AI689" s="411">
        <f t="shared" ref="AI689" si="1671">AI688</f>
        <v>0</v>
      </c>
      <c r="AJ689" s="411">
        <f t="shared" ref="AJ689" si="1672">AJ688</f>
        <v>0</v>
      </c>
      <c r="AK689" s="411">
        <f t="shared" ref="AK689" si="1673">AK688</f>
        <v>0</v>
      </c>
      <c r="AL689" s="411">
        <f t="shared" ref="AL689" si="1674">AL688</f>
        <v>0</v>
      </c>
      <c r="AM689" s="306"/>
    </row>
    <row r="690" spans="1:39" ht="15.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1675">Z692</f>
        <v>0</v>
      </c>
      <c r="AA693" s="411">
        <f t="shared" ref="AA693" si="1676">AA692</f>
        <v>0</v>
      </c>
      <c r="AB693" s="411">
        <f t="shared" ref="AB693" si="1677">AB692</f>
        <v>0</v>
      </c>
      <c r="AC693" s="411">
        <f t="shared" ref="AC693" si="1678">AC692</f>
        <v>0</v>
      </c>
      <c r="AD693" s="411">
        <f t="shared" ref="AD693" si="1679">AD692</f>
        <v>0</v>
      </c>
      <c r="AE693" s="411">
        <f t="shared" ref="AE693" si="1680">AE692</f>
        <v>0</v>
      </c>
      <c r="AF693" s="411">
        <f t="shared" ref="AF693" si="1681">AF692</f>
        <v>0</v>
      </c>
      <c r="AG693" s="411">
        <f t="shared" ref="AG693" si="1682">AG692</f>
        <v>0</v>
      </c>
      <c r="AH693" s="411">
        <f t="shared" ref="AH693" si="1683">AH692</f>
        <v>0</v>
      </c>
      <c r="AI693" s="411">
        <f t="shared" ref="AI693" si="1684">AI692</f>
        <v>0</v>
      </c>
      <c r="AJ693" s="411">
        <f t="shared" ref="AJ693" si="1685">AJ692</f>
        <v>0</v>
      </c>
      <c r="AK693" s="411">
        <f t="shared" ref="AK693" si="1686">AK692</f>
        <v>0</v>
      </c>
      <c r="AL693" s="411">
        <f t="shared" ref="AL693" si="1687">AL692</f>
        <v>0</v>
      </c>
      <c r="AM693" s="306"/>
    </row>
    <row r="694" spans="1:39" ht="15.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1688">Z695</f>
        <v>0</v>
      </c>
      <c r="AA696" s="411">
        <f t="shared" ref="AA696" si="1689">AA695</f>
        <v>0</v>
      </c>
      <c r="AB696" s="411">
        <f t="shared" ref="AB696" si="1690">AB695</f>
        <v>0</v>
      </c>
      <c r="AC696" s="411">
        <f t="shared" ref="AC696" si="1691">AC695</f>
        <v>0</v>
      </c>
      <c r="AD696" s="411">
        <f t="shared" ref="AD696" si="1692">AD695</f>
        <v>0</v>
      </c>
      <c r="AE696" s="411">
        <f t="shared" ref="AE696" si="1693">AE695</f>
        <v>0</v>
      </c>
      <c r="AF696" s="411">
        <f t="shared" ref="AF696" si="1694">AF695</f>
        <v>0</v>
      </c>
      <c r="AG696" s="411">
        <f t="shared" ref="AG696" si="1695">AG695</f>
        <v>0</v>
      </c>
      <c r="AH696" s="411">
        <f t="shared" ref="AH696" si="1696">AH695</f>
        <v>0</v>
      </c>
      <c r="AI696" s="411">
        <f t="shared" ref="AI696" si="1697">AI695</f>
        <v>0</v>
      </c>
      <c r="AJ696" s="411">
        <f t="shared" ref="AJ696" si="1698">AJ695</f>
        <v>0</v>
      </c>
      <c r="AK696" s="411">
        <f t="shared" ref="AK696" si="1699">AK695</f>
        <v>0</v>
      </c>
      <c r="AL696" s="411">
        <f t="shared" ref="AL696" si="1700">AL695</f>
        <v>0</v>
      </c>
      <c r="AM696" s="306"/>
    </row>
    <row r="697" spans="1:39" ht="15.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701">Z698</f>
        <v>0</v>
      </c>
      <c r="AA699" s="411">
        <f t="shared" ref="AA699" si="1702">AA698</f>
        <v>0</v>
      </c>
      <c r="AB699" s="411">
        <f t="shared" ref="AB699" si="1703">AB698</f>
        <v>0</v>
      </c>
      <c r="AC699" s="411">
        <f t="shared" ref="AC699" si="1704">AC698</f>
        <v>0</v>
      </c>
      <c r="AD699" s="411">
        <f t="shared" ref="AD699" si="1705">AD698</f>
        <v>0</v>
      </c>
      <c r="AE699" s="411">
        <f t="shared" ref="AE699" si="1706">AE698</f>
        <v>0</v>
      </c>
      <c r="AF699" s="411">
        <f t="shared" ref="AF699" si="1707">AF698</f>
        <v>0</v>
      </c>
      <c r="AG699" s="411">
        <f t="shared" ref="AG699" si="1708">AG698</f>
        <v>0</v>
      </c>
      <c r="AH699" s="411">
        <f t="shared" ref="AH699" si="1709">AH698</f>
        <v>0</v>
      </c>
      <c r="AI699" s="411">
        <f t="shared" ref="AI699" si="1710">AI698</f>
        <v>0</v>
      </c>
      <c r="AJ699" s="411">
        <f t="shared" ref="AJ699" si="1711">AJ698</f>
        <v>0</v>
      </c>
      <c r="AK699" s="411">
        <f t="shared" ref="AK699" si="1712">AK698</f>
        <v>0</v>
      </c>
      <c r="AL699" s="411">
        <f t="shared" ref="AL699" si="1713">AL698</f>
        <v>0</v>
      </c>
      <c r="AM699" s="306"/>
    </row>
    <row r="700" spans="1:39" ht="15.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1714">Z702</f>
        <v>0</v>
      </c>
      <c r="AA703" s="411">
        <f t="shared" ref="AA703" si="1715">AA702</f>
        <v>0</v>
      </c>
      <c r="AB703" s="411">
        <f t="shared" ref="AB703" si="1716">AB702</f>
        <v>0</v>
      </c>
      <c r="AC703" s="411">
        <f t="shared" ref="AC703" si="1717">AC702</f>
        <v>0</v>
      </c>
      <c r="AD703" s="411">
        <f t="shared" ref="AD703" si="1718">AD702</f>
        <v>0</v>
      </c>
      <c r="AE703" s="411">
        <f t="shared" ref="AE703" si="1719">AE702</f>
        <v>0</v>
      </c>
      <c r="AF703" s="411">
        <f t="shared" ref="AF703" si="1720">AF702</f>
        <v>0</v>
      </c>
      <c r="AG703" s="411">
        <f t="shared" ref="AG703" si="1721">AG702</f>
        <v>0</v>
      </c>
      <c r="AH703" s="411">
        <f t="shared" ref="AH703" si="1722">AH702</f>
        <v>0</v>
      </c>
      <c r="AI703" s="411">
        <f t="shared" ref="AI703" si="1723">AI702</f>
        <v>0</v>
      </c>
      <c r="AJ703" s="411">
        <f t="shared" ref="AJ703" si="1724">AJ702</f>
        <v>0</v>
      </c>
      <c r="AK703" s="411">
        <f t="shared" ref="AK703" si="1725">AK702</f>
        <v>0</v>
      </c>
      <c r="AL703" s="411">
        <f t="shared" ref="AL703" si="1726">AL702</f>
        <v>0</v>
      </c>
      <c r="AM703" s="306"/>
    </row>
    <row r="704" spans="1:39" ht="15.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727">Z705</f>
        <v>0</v>
      </c>
      <c r="AA706" s="411">
        <f t="shared" ref="AA706" si="1728">AA705</f>
        <v>0</v>
      </c>
      <c r="AB706" s="411">
        <f t="shared" ref="AB706" si="1729">AB705</f>
        <v>0</v>
      </c>
      <c r="AC706" s="411">
        <f t="shared" ref="AC706" si="1730">AC705</f>
        <v>0</v>
      </c>
      <c r="AD706" s="411">
        <f t="shared" ref="AD706" si="1731">AD705</f>
        <v>0</v>
      </c>
      <c r="AE706" s="411">
        <f t="shared" ref="AE706" si="1732">AE705</f>
        <v>0</v>
      </c>
      <c r="AF706" s="411">
        <f t="shared" ref="AF706" si="1733">AF705</f>
        <v>0</v>
      </c>
      <c r="AG706" s="411">
        <f t="shared" ref="AG706" si="1734">AG705</f>
        <v>0</v>
      </c>
      <c r="AH706" s="411">
        <f t="shared" ref="AH706" si="1735">AH705</f>
        <v>0</v>
      </c>
      <c r="AI706" s="411">
        <f t="shared" ref="AI706" si="1736">AI705</f>
        <v>0</v>
      </c>
      <c r="AJ706" s="411">
        <f t="shared" ref="AJ706" si="1737">AJ705</f>
        <v>0</v>
      </c>
      <c r="AK706" s="411">
        <f t="shared" ref="AK706" si="1738">AK705</f>
        <v>0</v>
      </c>
      <c r="AL706" s="411">
        <f t="shared" ref="AL706" si="1739">AL705</f>
        <v>0</v>
      </c>
      <c r="AM706" s="306"/>
    </row>
    <row r="707" spans="1:39" ht="15.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740">Z708</f>
        <v>0</v>
      </c>
      <c r="AA709" s="411">
        <f t="shared" ref="AA709" si="1741">AA708</f>
        <v>0</v>
      </c>
      <c r="AB709" s="411">
        <f t="shared" ref="AB709" si="1742">AB708</f>
        <v>0</v>
      </c>
      <c r="AC709" s="411">
        <f t="shared" ref="AC709" si="1743">AC708</f>
        <v>0</v>
      </c>
      <c r="AD709" s="411">
        <f t="shared" ref="AD709" si="1744">AD708</f>
        <v>0</v>
      </c>
      <c r="AE709" s="411">
        <f t="shared" ref="AE709" si="1745">AE708</f>
        <v>0</v>
      </c>
      <c r="AF709" s="411">
        <f t="shared" ref="AF709" si="1746">AF708</f>
        <v>0</v>
      </c>
      <c r="AG709" s="411">
        <f t="shared" ref="AG709" si="1747">AG708</f>
        <v>0</v>
      </c>
      <c r="AH709" s="411">
        <f t="shared" ref="AH709" si="1748">AH708</f>
        <v>0</v>
      </c>
      <c r="AI709" s="411">
        <f t="shared" ref="AI709" si="1749">AI708</f>
        <v>0</v>
      </c>
      <c r="AJ709" s="411">
        <f t="shared" ref="AJ709" si="1750">AJ708</f>
        <v>0</v>
      </c>
      <c r="AK709" s="411">
        <f t="shared" ref="AK709" si="1751">AK708</f>
        <v>0</v>
      </c>
      <c r="AL709" s="411">
        <f t="shared" ref="AL709" si="1752">AL708</f>
        <v>0</v>
      </c>
      <c r="AM709" s="306"/>
    </row>
    <row r="710" spans="1:39" ht="15.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753">Z711</f>
        <v>0</v>
      </c>
      <c r="AA712" s="411">
        <f t="shared" ref="AA712" si="1754">AA711</f>
        <v>0</v>
      </c>
      <c r="AB712" s="411">
        <f t="shared" ref="AB712" si="1755">AB711</f>
        <v>0</v>
      </c>
      <c r="AC712" s="411">
        <f t="shared" ref="AC712" si="1756">AC711</f>
        <v>0</v>
      </c>
      <c r="AD712" s="411">
        <f t="shared" ref="AD712" si="1757">AD711</f>
        <v>0</v>
      </c>
      <c r="AE712" s="411">
        <f t="shared" ref="AE712" si="1758">AE711</f>
        <v>0</v>
      </c>
      <c r="AF712" s="411">
        <f t="shared" ref="AF712" si="1759">AF711</f>
        <v>0</v>
      </c>
      <c r="AG712" s="411">
        <f t="shared" ref="AG712" si="1760">AG711</f>
        <v>0</v>
      </c>
      <c r="AH712" s="411">
        <f t="shared" ref="AH712" si="1761">AH711</f>
        <v>0</v>
      </c>
      <c r="AI712" s="411">
        <f t="shared" ref="AI712" si="1762">AI711</f>
        <v>0</v>
      </c>
      <c r="AJ712" s="411">
        <f t="shared" ref="AJ712" si="1763">AJ711</f>
        <v>0</v>
      </c>
      <c r="AK712" s="411">
        <f t="shared" ref="AK712" si="1764">AK711</f>
        <v>0</v>
      </c>
      <c r="AL712" s="411">
        <f t="shared" ref="AL712" si="1765">AL711</f>
        <v>0</v>
      </c>
      <c r="AM712" s="306"/>
    </row>
    <row r="713" spans="1:39" ht="15.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766">Z714</f>
        <v>0</v>
      </c>
      <c r="AA715" s="411">
        <f t="shared" ref="AA715" si="1767">AA714</f>
        <v>0</v>
      </c>
      <c r="AB715" s="411">
        <f t="shared" ref="AB715" si="1768">AB714</f>
        <v>0</v>
      </c>
      <c r="AC715" s="411">
        <f t="shared" ref="AC715" si="1769">AC714</f>
        <v>0</v>
      </c>
      <c r="AD715" s="411">
        <f t="shared" ref="AD715" si="1770">AD714</f>
        <v>0</v>
      </c>
      <c r="AE715" s="411">
        <f t="shared" ref="AE715" si="1771">AE714</f>
        <v>0</v>
      </c>
      <c r="AF715" s="411">
        <f t="shared" ref="AF715" si="1772">AF714</f>
        <v>0</v>
      </c>
      <c r="AG715" s="411">
        <f t="shared" ref="AG715" si="1773">AG714</f>
        <v>0</v>
      </c>
      <c r="AH715" s="411">
        <f t="shared" ref="AH715" si="1774">AH714</f>
        <v>0</v>
      </c>
      <c r="AI715" s="411">
        <f t="shared" ref="AI715" si="1775">AI714</f>
        <v>0</v>
      </c>
      <c r="AJ715" s="411">
        <f t="shared" ref="AJ715" si="1776">AJ714</f>
        <v>0</v>
      </c>
      <c r="AK715" s="411">
        <f t="shared" ref="AK715" si="1777">AK714</f>
        <v>0</v>
      </c>
      <c r="AL715" s="411">
        <f t="shared" ref="AL715" si="1778">AL714</f>
        <v>0</v>
      </c>
      <c r="AM715" s="306"/>
    </row>
    <row r="716" spans="1:39" ht="15.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1779">Z717</f>
        <v>0</v>
      </c>
      <c r="AA718" s="411">
        <f t="shared" ref="AA718" si="1780">AA717</f>
        <v>0</v>
      </c>
      <c r="AB718" s="411">
        <f t="shared" ref="AB718" si="1781">AB717</f>
        <v>0</v>
      </c>
      <c r="AC718" s="411">
        <f t="shared" ref="AC718" si="1782">AC717</f>
        <v>0</v>
      </c>
      <c r="AD718" s="411">
        <f t="shared" ref="AD718" si="1783">AD717</f>
        <v>0</v>
      </c>
      <c r="AE718" s="411">
        <f t="shared" ref="AE718" si="1784">AE717</f>
        <v>0</v>
      </c>
      <c r="AF718" s="411">
        <f t="shared" ref="AF718" si="1785">AF717</f>
        <v>0</v>
      </c>
      <c r="AG718" s="411">
        <f t="shared" ref="AG718" si="1786">AG717</f>
        <v>0</v>
      </c>
      <c r="AH718" s="411">
        <f t="shared" ref="AH718" si="1787">AH717</f>
        <v>0</v>
      </c>
      <c r="AI718" s="411">
        <f t="shared" ref="AI718" si="1788">AI717</f>
        <v>0</v>
      </c>
      <c r="AJ718" s="411">
        <f t="shared" ref="AJ718" si="1789">AJ717</f>
        <v>0</v>
      </c>
      <c r="AK718" s="411">
        <f t="shared" ref="AK718" si="1790">AK717</f>
        <v>0</v>
      </c>
      <c r="AL718" s="411">
        <f t="shared" ref="AL718" si="1791">AL717</f>
        <v>0</v>
      </c>
      <c r="AM718" s="306"/>
    </row>
    <row r="719" spans="1:39" ht="15.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1792">Z720</f>
        <v>0</v>
      </c>
      <c r="AA721" s="411">
        <f t="shared" ref="AA721" si="1793">AA720</f>
        <v>0</v>
      </c>
      <c r="AB721" s="411">
        <f t="shared" ref="AB721" si="1794">AB720</f>
        <v>0</v>
      </c>
      <c r="AC721" s="411">
        <f t="shared" ref="AC721" si="1795">AC720</f>
        <v>0</v>
      </c>
      <c r="AD721" s="411">
        <f t="shared" ref="AD721" si="1796">AD720</f>
        <v>0</v>
      </c>
      <c r="AE721" s="411">
        <f t="shared" ref="AE721" si="1797">AE720</f>
        <v>0</v>
      </c>
      <c r="AF721" s="411">
        <f t="shared" ref="AF721" si="1798">AF720</f>
        <v>0</v>
      </c>
      <c r="AG721" s="411">
        <f t="shared" ref="AG721" si="1799">AG720</f>
        <v>0</v>
      </c>
      <c r="AH721" s="411">
        <f t="shared" ref="AH721" si="1800">AH720</f>
        <v>0</v>
      </c>
      <c r="AI721" s="411">
        <f t="shared" ref="AI721" si="1801">AI720</f>
        <v>0</v>
      </c>
      <c r="AJ721" s="411">
        <f t="shared" ref="AJ721" si="1802">AJ720</f>
        <v>0</v>
      </c>
      <c r="AK721" s="411">
        <f t="shared" ref="AK721" si="1803">AK720</f>
        <v>0</v>
      </c>
      <c r="AL721" s="411">
        <f t="shared" ref="AL721" si="1804">AL720</f>
        <v>0</v>
      </c>
      <c r="AM721" s="306"/>
    </row>
    <row r="722" spans="1:39" ht="15.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1805">Z723</f>
        <v>0</v>
      </c>
      <c r="AA724" s="411">
        <f t="shared" ref="AA724" si="1806">AA723</f>
        <v>0</v>
      </c>
      <c r="AB724" s="411">
        <f t="shared" ref="AB724" si="1807">AB723</f>
        <v>0</v>
      </c>
      <c r="AC724" s="411">
        <f t="shared" ref="AC724" si="1808">AC723</f>
        <v>0</v>
      </c>
      <c r="AD724" s="411">
        <f t="shared" ref="AD724" si="1809">AD723</f>
        <v>0</v>
      </c>
      <c r="AE724" s="411">
        <f t="shared" ref="AE724" si="1810">AE723</f>
        <v>0</v>
      </c>
      <c r="AF724" s="411">
        <f t="shared" ref="AF724" si="1811">AF723</f>
        <v>0</v>
      </c>
      <c r="AG724" s="411">
        <f t="shared" ref="AG724" si="1812">AG723</f>
        <v>0</v>
      </c>
      <c r="AH724" s="411">
        <f t="shared" ref="AH724" si="1813">AH723</f>
        <v>0</v>
      </c>
      <c r="AI724" s="411">
        <f t="shared" ref="AI724" si="1814">AI723</f>
        <v>0</v>
      </c>
      <c r="AJ724" s="411">
        <f t="shared" ref="AJ724" si="1815">AJ723</f>
        <v>0</v>
      </c>
      <c r="AK724" s="411">
        <f t="shared" ref="AK724" si="1816">AK723</f>
        <v>0</v>
      </c>
      <c r="AL724" s="411">
        <f t="shared" ref="AL724" si="1817">AL723</f>
        <v>0</v>
      </c>
      <c r="AM724" s="306"/>
    </row>
    <row r="725" spans="1:39" ht="15.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1818">Z726</f>
        <v>0</v>
      </c>
      <c r="AA727" s="411">
        <f t="shared" ref="AA727" si="1819">AA726</f>
        <v>0</v>
      </c>
      <c r="AB727" s="411">
        <f t="shared" ref="AB727" si="1820">AB726</f>
        <v>0</v>
      </c>
      <c r="AC727" s="411">
        <f t="shared" ref="AC727" si="1821">AC726</f>
        <v>0</v>
      </c>
      <c r="AD727" s="411">
        <f t="shared" ref="AD727" si="1822">AD726</f>
        <v>0</v>
      </c>
      <c r="AE727" s="411">
        <f t="shared" ref="AE727" si="1823">AE726</f>
        <v>0</v>
      </c>
      <c r="AF727" s="411">
        <f t="shared" ref="AF727" si="1824">AF726</f>
        <v>0</v>
      </c>
      <c r="AG727" s="411">
        <f t="shared" ref="AG727" si="1825">AG726</f>
        <v>0</v>
      </c>
      <c r="AH727" s="411">
        <f t="shared" ref="AH727" si="1826">AH726</f>
        <v>0</v>
      </c>
      <c r="AI727" s="411">
        <f t="shared" ref="AI727" si="1827">AI726</f>
        <v>0</v>
      </c>
      <c r="AJ727" s="411">
        <f t="shared" ref="AJ727" si="1828">AJ726</f>
        <v>0</v>
      </c>
      <c r="AK727" s="411">
        <f t="shared" ref="AK727" si="1829">AK726</f>
        <v>0</v>
      </c>
      <c r="AL727" s="411">
        <f t="shared" ref="AL727" si="1830">AL726</f>
        <v>0</v>
      </c>
      <c r="AM727" s="306"/>
    </row>
    <row r="728" spans="1:39" ht="15.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1831">Z729</f>
        <v>0</v>
      </c>
      <c r="AA730" s="411">
        <f t="shared" ref="AA730" si="1832">AA729</f>
        <v>0</v>
      </c>
      <c r="AB730" s="411">
        <f t="shared" ref="AB730" si="1833">AB729</f>
        <v>0</v>
      </c>
      <c r="AC730" s="411">
        <f t="shared" ref="AC730" si="1834">AC729</f>
        <v>0</v>
      </c>
      <c r="AD730" s="411">
        <f t="shared" ref="AD730" si="1835">AD729</f>
        <v>0</v>
      </c>
      <c r="AE730" s="411">
        <f t="shared" ref="AE730" si="1836">AE729</f>
        <v>0</v>
      </c>
      <c r="AF730" s="411">
        <f t="shared" ref="AF730" si="1837">AF729</f>
        <v>0</v>
      </c>
      <c r="AG730" s="411">
        <f t="shared" ref="AG730" si="1838">AG729</f>
        <v>0</v>
      </c>
      <c r="AH730" s="411">
        <f t="shared" ref="AH730" si="1839">AH729</f>
        <v>0</v>
      </c>
      <c r="AI730" s="411">
        <f t="shared" ref="AI730" si="1840">AI729</f>
        <v>0</v>
      </c>
      <c r="AJ730" s="411">
        <f t="shared" ref="AJ730" si="1841">AJ729</f>
        <v>0</v>
      </c>
      <c r="AK730" s="411">
        <f t="shared" ref="AK730" si="1842">AK729</f>
        <v>0</v>
      </c>
      <c r="AL730" s="411">
        <f t="shared" ref="AL730" si="1843">AL729</f>
        <v>0</v>
      </c>
      <c r="AM730" s="306"/>
    </row>
    <row r="731" spans="1:39" ht="15.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1844">Z732</f>
        <v>0</v>
      </c>
      <c r="AA733" s="411">
        <f t="shared" ref="AA733" si="1845">AA732</f>
        <v>0</v>
      </c>
      <c r="AB733" s="411">
        <f t="shared" ref="AB733" si="1846">AB732</f>
        <v>0</v>
      </c>
      <c r="AC733" s="411">
        <f t="shared" ref="AC733" si="1847">AC732</f>
        <v>0</v>
      </c>
      <c r="AD733" s="411">
        <f t="shared" ref="AD733" si="1848">AD732</f>
        <v>0</v>
      </c>
      <c r="AE733" s="411">
        <f t="shared" ref="AE733" si="1849">AE732</f>
        <v>0</v>
      </c>
      <c r="AF733" s="411">
        <f t="shared" ref="AF733" si="1850">AF732</f>
        <v>0</v>
      </c>
      <c r="AG733" s="411">
        <f t="shared" ref="AG733" si="1851">AG732</f>
        <v>0</v>
      </c>
      <c r="AH733" s="411">
        <f t="shared" ref="AH733" si="1852">AH732</f>
        <v>0</v>
      </c>
      <c r="AI733" s="411">
        <f t="shared" ref="AI733" si="1853">AI732</f>
        <v>0</v>
      </c>
      <c r="AJ733" s="411">
        <f t="shared" ref="AJ733" si="1854">AJ732</f>
        <v>0</v>
      </c>
      <c r="AK733" s="411">
        <f t="shared" ref="AK733" si="1855">AK732</f>
        <v>0</v>
      </c>
      <c r="AL733" s="411">
        <f t="shared" ref="AL733" si="1856">AL732</f>
        <v>0</v>
      </c>
      <c r="AM733" s="306"/>
    </row>
    <row r="734" spans="1:39" ht="15.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1857">Z735</f>
        <v>0</v>
      </c>
      <c r="AA736" s="411">
        <f t="shared" ref="AA736" si="1858">AA735</f>
        <v>0</v>
      </c>
      <c r="AB736" s="411">
        <f t="shared" ref="AB736" si="1859">AB735</f>
        <v>0</v>
      </c>
      <c r="AC736" s="411">
        <f t="shared" ref="AC736" si="1860">AC735</f>
        <v>0</v>
      </c>
      <c r="AD736" s="411">
        <f t="shared" ref="AD736" si="1861">AD735</f>
        <v>0</v>
      </c>
      <c r="AE736" s="411">
        <f t="shared" ref="AE736" si="1862">AE735</f>
        <v>0</v>
      </c>
      <c r="AF736" s="411">
        <f t="shared" ref="AF736" si="1863">AF735</f>
        <v>0</v>
      </c>
      <c r="AG736" s="411">
        <f t="shared" ref="AG736" si="1864">AG735</f>
        <v>0</v>
      </c>
      <c r="AH736" s="411">
        <f t="shared" ref="AH736" si="1865">AH735</f>
        <v>0</v>
      </c>
      <c r="AI736" s="411">
        <f t="shared" ref="AI736" si="1866">AI735</f>
        <v>0</v>
      </c>
      <c r="AJ736" s="411">
        <f t="shared" ref="AJ736" si="1867">AJ735</f>
        <v>0</v>
      </c>
      <c r="AK736" s="411">
        <f t="shared" ref="AK736" si="1868">AK735</f>
        <v>0</v>
      </c>
      <c r="AL736" s="411">
        <f t="shared" ref="AL736" si="1869">AL735</f>
        <v>0</v>
      </c>
      <c r="AM736" s="306"/>
    </row>
    <row r="737" spans="1:40" ht="15.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1870">Z738</f>
        <v>0</v>
      </c>
      <c r="AA739" s="411">
        <f t="shared" ref="AA739" si="1871">AA738</f>
        <v>0</v>
      </c>
      <c r="AB739" s="411">
        <f t="shared" ref="AB739" si="1872">AB738</f>
        <v>0</v>
      </c>
      <c r="AC739" s="411">
        <f t="shared" ref="AC739" si="1873">AC738</f>
        <v>0</v>
      </c>
      <c r="AD739" s="411">
        <f t="shared" ref="AD739" si="1874">AD738</f>
        <v>0</v>
      </c>
      <c r="AE739" s="411">
        <f t="shared" ref="AE739" si="1875">AE738</f>
        <v>0</v>
      </c>
      <c r="AF739" s="411">
        <f t="shared" ref="AF739" si="1876">AF738</f>
        <v>0</v>
      </c>
      <c r="AG739" s="411">
        <f t="shared" ref="AG739" si="1877">AG738</f>
        <v>0</v>
      </c>
      <c r="AH739" s="411">
        <f t="shared" ref="AH739" si="1878">AH738</f>
        <v>0</v>
      </c>
      <c r="AI739" s="411">
        <f t="shared" ref="AI739" si="1879">AI738</f>
        <v>0</v>
      </c>
      <c r="AJ739" s="411">
        <f t="shared" ref="AJ739" si="1880">AJ738</f>
        <v>0</v>
      </c>
      <c r="AK739" s="411">
        <f t="shared" ref="AK739" si="1881">AK738</f>
        <v>0</v>
      </c>
      <c r="AL739" s="411">
        <f t="shared" ref="AL739" si="1882">AL738</f>
        <v>0</v>
      </c>
      <c r="AM739" s="306"/>
    </row>
    <row r="740" spans="1:40" ht="15.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1883">Z741</f>
        <v>0</v>
      </c>
      <c r="AA742" s="411">
        <f t="shared" ref="AA742" si="1884">AA741</f>
        <v>0</v>
      </c>
      <c r="AB742" s="411">
        <f t="shared" ref="AB742" si="1885">AB741</f>
        <v>0</v>
      </c>
      <c r="AC742" s="411">
        <f t="shared" ref="AC742" si="1886">AC741</f>
        <v>0</v>
      </c>
      <c r="AD742" s="411">
        <f t="shared" ref="AD742" si="1887">AD741</f>
        <v>0</v>
      </c>
      <c r="AE742" s="411">
        <f t="shared" ref="AE742" si="1888">AE741</f>
        <v>0</v>
      </c>
      <c r="AF742" s="411">
        <f t="shared" ref="AF742" si="1889">AF741</f>
        <v>0</v>
      </c>
      <c r="AG742" s="411">
        <f t="shared" ref="AG742" si="1890">AG741</f>
        <v>0</v>
      </c>
      <c r="AH742" s="411">
        <f t="shared" ref="AH742" si="1891">AH741</f>
        <v>0</v>
      </c>
      <c r="AI742" s="411">
        <f t="shared" ref="AI742" si="1892">AI741</f>
        <v>0</v>
      </c>
      <c r="AJ742" s="411">
        <f t="shared" ref="AJ742" si="1893">AJ741</f>
        <v>0</v>
      </c>
      <c r="AK742" s="411">
        <f t="shared" ref="AK742" si="1894">AK741</f>
        <v>0</v>
      </c>
      <c r="AL742" s="411">
        <f t="shared" ref="AL742" si="1895">AL741</f>
        <v>0</v>
      </c>
      <c r="AM742" s="306"/>
    </row>
    <row r="743" spans="1:40" ht="15.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1028407.3562550326</v>
      </c>
      <c r="E744" s="329"/>
      <c r="F744" s="329"/>
      <c r="G744" s="329"/>
      <c r="H744" s="329"/>
      <c r="I744" s="329"/>
      <c r="J744" s="329"/>
      <c r="K744" s="329"/>
      <c r="L744" s="329"/>
      <c r="M744" s="329"/>
      <c r="N744" s="329"/>
      <c r="O744" s="329">
        <f>SUM(O587:O742)</f>
        <v>78.456023211611779</v>
      </c>
      <c r="P744" s="329"/>
      <c r="Q744" s="329"/>
      <c r="R744" s="329"/>
      <c r="S744" s="329"/>
      <c r="T744" s="329"/>
      <c r="U744" s="329"/>
      <c r="V744" s="329"/>
      <c r="W744" s="329"/>
      <c r="X744" s="329"/>
      <c r="Y744" s="329">
        <f>IF(Y585="kWh",SUMPRODUCT(D587:D742,Y587:Y742))</f>
        <v>192521.92689164312</v>
      </c>
      <c r="Z744" s="329">
        <f>IF(Z585="kWh",SUMPRODUCT(D587:D742,Z587:Z742))</f>
        <v>74359.057582338952</v>
      </c>
      <c r="AA744" s="329">
        <f>IF(AA585="kw",SUMPRODUCT(N587:N742,O587:O742,AA587:AA742),SUMPRODUCT(D587:D742,AA587:AA742))</f>
        <v>847.32505068540718</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494885</v>
      </c>
      <c r="Z745" s="392">
        <f>HLOOKUP(Z401,'2. LRAMVA Threshold'!$B$42:$Q$53,10,FALSE)</f>
        <v>2573404</v>
      </c>
      <c r="AA745" s="392">
        <f>HLOOKUP(AA401,'2. LRAMVA Threshold'!$B$42:$Q$53,10,FALSE)</f>
        <v>576</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7.1999999999999998E-3</v>
      </c>
      <c r="Z747" s="341">
        <f>HLOOKUP(Z$35,'3.  Distribution Rates'!$C$122:$P$133,10,FALSE)</f>
        <v>1.6799999999999999E-2</v>
      </c>
      <c r="AA747" s="341">
        <f>HLOOKUP(AA$35,'3.  Distribution Rates'!$C$122:$P$133,10,FALSE)</f>
        <v>3.2744</v>
      </c>
      <c r="AB747" s="341">
        <f>HLOOKUP(AB$35,'3.  Distribution Rates'!$C$122:$P$133,10,FALSE)</f>
        <v>8.9766999999999992</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507.65522084856383</v>
      </c>
      <c r="Z748" s="378">
        <f>'4.  2011-2014 LRAM'!Z141*Z747</f>
        <v>1169.4615723011436</v>
      </c>
      <c r="AA748" s="378">
        <f>'4.  2011-2014 LRAM'!AA141*AA747</f>
        <v>2949.3534830547496</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896">SUM(Y748:AL748)</f>
        <v>4626.4702762044572</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399.31244507944206</v>
      </c>
      <c r="Z749" s="378">
        <f>'4.  2011-2014 LRAM'!Z270*Z747</f>
        <v>2513.4084247485107</v>
      </c>
      <c r="AA749" s="378">
        <f>'4.  2011-2014 LRAM'!AA270*AA747</f>
        <v>3894.7988911594457</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896"/>
        <v>6807.5197609873985</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452.10249872786881</v>
      </c>
      <c r="Z750" s="378">
        <f>'4.  2011-2014 LRAM'!Z399*Z747</f>
        <v>6817.1337932506922</v>
      </c>
      <c r="AA750" s="378">
        <f>'4.  2011-2014 LRAM'!AA399*AA747</f>
        <v>7590.1782569518155</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896"/>
        <v>14859.414548930377</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1560.6636298436515</v>
      </c>
      <c r="Z751" s="378">
        <f>'4.  2011-2014 LRAM'!Z529*Z747</f>
        <v>6100.6654474787729</v>
      </c>
      <c r="AA751" s="378">
        <f>'4.  2011-2014 LRAM'!AA529*AA747</f>
        <v>9406.4967748157942</v>
      </c>
      <c r="AB751" s="378">
        <f>'4.  2011-2014 LRAM'!AB529*AB747</f>
        <v>283.38150231864955</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896"/>
        <v>17351.20735445687</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897">Y210*Y747</f>
        <v>3715.7327999999998</v>
      </c>
      <c r="Z752" s="378">
        <f t="shared" si="1897"/>
        <v>6354.9321901672247</v>
      </c>
      <c r="AA752" s="378">
        <f t="shared" si="1897"/>
        <v>13261.240531813852</v>
      </c>
      <c r="AB752" s="378">
        <f t="shared" si="1897"/>
        <v>0</v>
      </c>
      <c r="AC752" s="378">
        <f t="shared" si="1897"/>
        <v>0</v>
      </c>
      <c r="AD752" s="378">
        <f t="shared" si="1897"/>
        <v>0</v>
      </c>
      <c r="AE752" s="378">
        <f t="shared" si="1897"/>
        <v>0</v>
      </c>
      <c r="AF752" s="378">
        <f t="shared" si="1897"/>
        <v>0</v>
      </c>
      <c r="AG752" s="378">
        <f t="shared" si="1897"/>
        <v>0</v>
      </c>
      <c r="AH752" s="378">
        <f t="shared" si="1897"/>
        <v>0</v>
      </c>
      <c r="AI752" s="378">
        <f t="shared" si="1897"/>
        <v>0</v>
      </c>
      <c r="AJ752" s="378">
        <f t="shared" si="1897"/>
        <v>0</v>
      </c>
      <c r="AK752" s="378">
        <f t="shared" si="1897"/>
        <v>0</v>
      </c>
      <c r="AL752" s="378">
        <f t="shared" si="1897"/>
        <v>0</v>
      </c>
      <c r="AM752" s="629">
        <f t="shared" si="1896"/>
        <v>23331.905521981076</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898">Y393*Y747</f>
        <v>10878.66</v>
      </c>
      <c r="Z753" s="378">
        <f t="shared" si="1898"/>
        <v>2450.6277599999999</v>
      </c>
      <c r="AA753" s="378">
        <f t="shared" si="1898"/>
        <v>4526.5305600000002</v>
      </c>
      <c r="AB753" s="378">
        <f t="shared" si="1898"/>
        <v>0</v>
      </c>
      <c r="AC753" s="378">
        <f t="shared" si="1898"/>
        <v>0</v>
      </c>
      <c r="AD753" s="378">
        <f t="shared" si="1898"/>
        <v>0</v>
      </c>
      <c r="AE753" s="378">
        <f t="shared" si="1898"/>
        <v>0</v>
      </c>
      <c r="AF753" s="378">
        <f t="shared" si="1898"/>
        <v>0</v>
      </c>
      <c r="AG753" s="378">
        <f t="shared" si="1898"/>
        <v>0</v>
      </c>
      <c r="AH753" s="378">
        <f t="shared" si="1898"/>
        <v>0</v>
      </c>
      <c r="AI753" s="378">
        <f t="shared" si="1898"/>
        <v>0</v>
      </c>
      <c r="AJ753" s="378">
        <f t="shared" si="1898"/>
        <v>0</v>
      </c>
      <c r="AK753" s="378">
        <f t="shared" si="1898"/>
        <v>0</v>
      </c>
      <c r="AL753" s="378">
        <f t="shared" si="1898"/>
        <v>0</v>
      </c>
      <c r="AM753" s="629">
        <f t="shared" si="1896"/>
        <v>17855.818319999998</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899">Y576*Y747</f>
        <v>19940.342399999998</v>
      </c>
      <c r="Z754" s="378">
        <f t="shared" si="1899"/>
        <v>7832.2339199999997</v>
      </c>
      <c r="AA754" s="378">
        <f t="shared" si="1899"/>
        <v>20793.749760000002</v>
      </c>
      <c r="AB754" s="378">
        <f t="shared" si="1899"/>
        <v>0</v>
      </c>
      <c r="AC754" s="378">
        <f t="shared" si="1899"/>
        <v>0</v>
      </c>
      <c r="AD754" s="378">
        <f t="shared" si="1899"/>
        <v>0</v>
      </c>
      <c r="AE754" s="378">
        <f t="shared" si="1899"/>
        <v>0</v>
      </c>
      <c r="AF754" s="378">
        <f t="shared" si="1899"/>
        <v>0</v>
      </c>
      <c r="AG754" s="378">
        <f t="shared" si="1899"/>
        <v>0</v>
      </c>
      <c r="AH754" s="378">
        <f t="shared" si="1899"/>
        <v>0</v>
      </c>
      <c r="AI754" s="378">
        <f t="shared" si="1899"/>
        <v>0</v>
      </c>
      <c r="AJ754" s="378">
        <f t="shared" si="1899"/>
        <v>0</v>
      </c>
      <c r="AK754" s="378">
        <f t="shared" si="1899"/>
        <v>0</v>
      </c>
      <c r="AL754" s="378">
        <f t="shared" si="1899"/>
        <v>0</v>
      </c>
      <c r="AM754" s="629">
        <f t="shared" si="1896"/>
        <v>48566.326079999999</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1386.1578736198303</v>
      </c>
      <c r="Z755" s="378">
        <f t="shared" ref="Z755:AL755" si="1900">Z744*Z747</f>
        <v>1249.2321673832944</v>
      </c>
      <c r="AA755" s="378">
        <f t="shared" si="1900"/>
        <v>2774.4811459642974</v>
      </c>
      <c r="AB755" s="378">
        <f t="shared" si="1900"/>
        <v>0</v>
      </c>
      <c r="AC755" s="378">
        <f t="shared" si="1900"/>
        <v>0</v>
      </c>
      <c r="AD755" s="378">
        <f t="shared" si="1900"/>
        <v>0</v>
      </c>
      <c r="AE755" s="378">
        <f t="shared" si="1900"/>
        <v>0</v>
      </c>
      <c r="AF755" s="378">
        <f t="shared" si="1900"/>
        <v>0</v>
      </c>
      <c r="AG755" s="378">
        <f t="shared" si="1900"/>
        <v>0</v>
      </c>
      <c r="AH755" s="378">
        <f t="shared" si="1900"/>
        <v>0</v>
      </c>
      <c r="AI755" s="378">
        <f t="shared" si="1900"/>
        <v>0</v>
      </c>
      <c r="AJ755" s="378">
        <f t="shared" si="1900"/>
        <v>0</v>
      </c>
      <c r="AK755" s="378">
        <f t="shared" si="1900"/>
        <v>0</v>
      </c>
      <c r="AL755" s="378">
        <f t="shared" si="1900"/>
        <v>0</v>
      </c>
      <c r="AM755" s="629">
        <f t="shared" si="1896"/>
        <v>5409.8711869674225</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38840.626868119347</v>
      </c>
      <c r="Z756" s="346">
        <f>SUM(Z748:Z755)</f>
        <v>34487.695275329635</v>
      </c>
      <c r="AA756" s="346">
        <f t="shared" ref="AA756:AE756" si="1901">SUM(AA748:AA755)</f>
        <v>65196.829403759955</v>
      </c>
      <c r="AB756" s="346">
        <f t="shared" si="1901"/>
        <v>283.38150231864955</v>
      </c>
      <c r="AC756" s="346">
        <f t="shared" si="1901"/>
        <v>0</v>
      </c>
      <c r="AD756" s="346">
        <f t="shared" si="1901"/>
        <v>0</v>
      </c>
      <c r="AE756" s="346">
        <f t="shared" si="1901"/>
        <v>0</v>
      </c>
      <c r="AF756" s="346">
        <f t="shared" ref="AF756:AL756" si="1902">SUM(AF748:AF755)</f>
        <v>0</v>
      </c>
      <c r="AG756" s="346">
        <f t="shared" si="1902"/>
        <v>0</v>
      </c>
      <c r="AH756" s="346">
        <f t="shared" si="1902"/>
        <v>0</v>
      </c>
      <c r="AI756" s="346">
        <f t="shared" si="1902"/>
        <v>0</v>
      </c>
      <c r="AJ756" s="346">
        <f t="shared" si="1902"/>
        <v>0</v>
      </c>
      <c r="AK756" s="346">
        <f t="shared" si="1902"/>
        <v>0</v>
      </c>
      <c r="AL756" s="346">
        <f t="shared" si="1902"/>
        <v>0</v>
      </c>
      <c r="AM756" s="407">
        <f>SUM(AM748:AM755)</f>
        <v>138808.53304952758</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3563.172</v>
      </c>
      <c r="Z757" s="347">
        <f t="shared" ref="Z757:AE757" si="1903">Z745*Z747</f>
        <v>43233.1872</v>
      </c>
      <c r="AA757" s="347">
        <f t="shared" si="1903"/>
        <v>1886.0544</v>
      </c>
      <c r="AB757" s="347">
        <f t="shared" si="1903"/>
        <v>0</v>
      </c>
      <c r="AC757" s="347">
        <f t="shared" si="1903"/>
        <v>0</v>
      </c>
      <c r="AD757" s="347">
        <f t="shared" si="1903"/>
        <v>0</v>
      </c>
      <c r="AE757" s="347">
        <f t="shared" si="1903"/>
        <v>0</v>
      </c>
      <c r="AF757" s="347">
        <f t="shared" ref="AF757:AL757" si="1904">AF745*AF747</f>
        <v>0</v>
      </c>
      <c r="AG757" s="347">
        <f t="shared" si="1904"/>
        <v>0</v>
      </c>
      <c r="AH757" s="347">
        <f t="shared" si="1904"/>
        <v>0</v>
      </c>
      <c r="AI757" s="347">
        <f t="shared" si="1904"/>
        <v>0</v>
      </c>
      <c r="AJ757" s="347">
        <f t="shared" si="1904"/>
        <v>0</v>
      </c>
      <c r="AK757" s="347">
        <f t="shared" si="1904"/>
        <v>0</v>
      </c>
      <c r="AL757" s="347">
        <f t="shared" si="1904"/>
        <v>0</v>
      </c>
      <c r="AM757" s="407">
        <f>SUM(Y757:AL757)</f>
        <v>48682.4136</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90126.119449527585</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1905">IF(AA585="kw",SUMPRODUCT($N$587:$N$742,$P$587:$P$742,AA587:AA742),SUMPRODUCT($E$587:$E$742,AA587:AA742))</f>
        <v>0</v>
      </c>
      <c r="AB760" s="291">
        <f t="shared" si="1905"/>
        <v>0</v>
      </c>
      <c r="AC760" s="291">
        <f t="shared" si="1905"/>
        <v>0</v>
      </c>
      <c r="AD760" s="291">
        <f t="shared" si="1905"/>
        <v>0</v>
      </c>
      <c r="AE760" s="291">
        <f t="shared" si="1905"/>
        <v>0</v>
      </c>
      <c r="AF760" s="291">
        <f t="shared" si="1905"/>
        <v>0</v>
      </c>
      <c r="AG760" s="291">
        <f t="shared" si="1905"/>
        <v>0</v>
      </c>
      <c r="AH760" s="291">
        <f t="shared" si="1905"/>
        <v>0</v>
      </c>
      <c r="AI760" s="291">
        <f t="shared" si="1905"/>
        <v>0</v>
      </c>
      <c r="AJ760" s="291">
        <f t="shared" si="1905"/>
        <v>0</v>
      </c>
      <c r="AK760" s="291">
        <f t="shared" si="1905"/>
        <v>0</v>
      </c>
      <c r="AL760" s="291">
        <f t="shared" si="1905"/>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1906">IF(AA585="kw",SUMPRODUCT($N$587:$N$742,$Q$587:$Q$742,AA587:AA742),SUMPRODUCT($F$587:$F$742,AA587:AA742))</f>
        <v>0</v>
      </c>
      <c r="AB761" s="326">
        <f t="shared" si="1906"/>
        <v>0</v>
      </c>
      <c r="AC761" s="326">
        <f t="shared" si="1906"/>
        <v>0</v>
      </c>
      <c r="AD761" s="326">
        <f t="shared" si="1906"/>
        <v>0</v>
      </c>
      <c r="AE761" s="326">
        <f t="shared" si="1906"/>
        <v>0</v>
      </c>
      <c r="AF761" s="326">
        <f t="shared" si="1906"/>
        <v>0</v>
      </c>
      <c r="AG761" s="326">
        <f t="shared" si="1906"/>
        <v>0</v>
      </c>
      <c r="AH761" s="326">
        <f t="shared" si="1906"/>
        <v>0</v>
      </c>
      <c r="AI761" s="326">
        <f t="shared" si="1906"/>
        <v>0</v>
      </c>
      <c r="AJ761" s="326">
        <f t="shared" si="1906"/>
        <v>0</v>
      </c>
      <c r="AK761" s="326">
        <f t="shared" si="1906"/>
        <v>0</v>
      </c>
      <c r="AL761" s="326">
        <f t="shared" si="1906"/>
        <v>0</v>
      </c>
      <c r="AM761" s="386"/>
    </row>
    <row r="762" spans="1:40" ht="20.25" customHeight="1">
      <c r="B762" s="368" t="s">
        <v>586</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27" t="s">
        <v>211</v>
      </c>
      <c r="C766" s="829" t="s">
        <v>33</v>
      </c>
      <c r="D766" s="284" t="s">
        <v>422</v>
      </c>
      <c r="E766" s="831" t="s">
        <v>209</v>
      </c>
      <c r="F766" s="832"/>
      <c r="G766" s="832"/>
      <c r="H766" s="832"/>
      <c r="I766" s="832"/>
      <c r="J766" s="832"/>
      <c r="K766" s="832"/>
      <c r="L766" s="832"/>
      <c r="M766" s="833"/>
      <c r="N766" s="834" t="s">
        <v>213</v>
      </c>
      <c r="O766" s="284" t="s">
        <v>423</v>
      </c>
      <c r="P766" s="831" t="s">
        <v>212</v>
      </c>
      <c r="Q766" s="832"/>
      <c r="R766" s="832"/>
      <c r="S766" s="832"/>
      <c r="T766" s="832"/>
      <c r="U766" s="832"/>
      <c r="V766" s="832"/>
      <c r="W766" s="832"/>
      <c r="X766" s="833"/>
      <c r="Y766" s="824" t="s">
        <v>243</v>
      </c>
      <c r="Z766" s="825"/>
      <c r="AA766" s="825"/>
      <c r="AB766" s="825"/>
      <c r="AC766" s="825"/>
      <c r="AD766" s="825"/>
      <c r="AE766" s="825"/>
      <c r="AF766" s="825"/>
      <c r="AG766" s="825"/>
      <c r="AH766" s="825"/>
      <c r="AI766" s="825"/>
      <c r="AJ766" s="825"/>
      <c r="AK766" s="825"/>
      <c r="AL766" s="825"/>
      <c r="AM766" s="826"/>
    </row>
    <row r="767" spans="1:40" ht="65.25" customHeight="1">
      <c r="B767" s="828"/>
      <c r="C767" s="830"/>
      <c r="D767" s="285">
        <v>2019</v>
      </c>
      <c r="E767" s="285">
        <v>2020</v>
      </c>
      <c r="F767" s="285">
        <v>2021</v>
      </c>
      <c r="G767" s="285">
        <v>2022</v>
      </c>
      <c r="H767" s="285">
        <v>2023</v>
      </c>
      <c r="I767" s="285">
        <v>2024</v>
      </c>
      <c r="J767" s="285">
        <v>2025</v>
      </c>
      <c r="K767" s="285">
        <v>2026</v>
      </c>
      <c r="L767" s="285">
        <v>2027</v>
      </c>
      <c r="M767" s="285">
        <v>2028</v>
      </c>
      <c r="N767" s="835"/>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v>
      </c>
      <c r="AB767" s="285" t="str">
        <f>'1.  LRAMVA Summary'!G52</f>
        <v>Street Lights</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1907">Z770</f>
        <v>0</v>
      </c>
      <c r="AA771" s="411">
        <f t="shared" ref="AA771" si="1908">AA770</f>
        <v>0</v>
      </c>
      <c r="AB771" s="411">
        <f t="shared" ref="AB771" si="1909">AB770</f>
        <v>0</v>
      </c>
      <c r="AC771" s="411">
        <f t="shared" ref="AC771" si="1910">AC770</f>
        <v>0</v>
      </c>
      <c r="AD771" s="411">
        <f t="shared" ref="AD771" si="1911">AD770</f>
        <v>0</v>
      </c>
      <c r="AE771" s="411">
        <f t="shared" ref="AE771" si="1912">AE770</f>
        <v>0</v>
      </c>
      <c r="AF771" s="411">
        <f t="shared" ref="AF771" si="1913">AF770</f>
        <v>0</v>
      </c>
      <c r="AG771" s="411">
        <f t="shared" ref="AG771" si="1914">AG770</f>
        <v>0</v>
      </c>
      <c r="AH771" s="411">
        <f t="shared" ref="AH771" si="1915">AH770</f>
        <v>0</v>
      </c>
      <c r="AI771" s="411">
        <f t="shared" ref="AI771" si="1916">AI770</f>
        <v>0</v>
      </c>
      <c r="AJ771" s="411">
        <f t="shared" ref="AJ771" si="1917">AJ770</f>
        <v>0</v>
      </c>
      <c r="AK771" s="411">
        <f t="shared" ref="AK771" si="1918">AK770</f>
        <v>0</v>
      </c>
      <c r="AL771" s="411">
        <f t="shared" ref="AL771" si="1919">AL770</f>
        <v>0</v>
      </c>
      <c r="AM771" s="297"/>
    </row>
    <row r="772" spans="1:39" ht="15.5" hidden="1"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1920">Z773</f>
        <v>0</v>
      </c>
      <c r="AA774" s="411">
        <f t="shared" ref="AA774" si="1921">AA773</f>
        <v>0</v>
      </c>
      <c r="AB774" s="411">
        <f t="shared" ref="AB774" si="1922">AB773</f>
        <v>0</v>
      </c>
      <c r="AC774" s="411">
        <f t="shared" ref="AC774" si="1923">AC773</f>
        <v>0</v>
      </c>
      <c r="AD774" s="411">
        <f t="shared" ref="AD774" si="1924">AD773</f>
        <v>0</v>
      </c>
      <c r="AE774" s="411">
        <f t="shared" ref="AE774" si="1925">AE773</f>
        <v>0</v>
      </c>
      <c r="AF774" s="411">
        <f t="shared" ref="AF774" si="1926">AF773</f>
        <v>0</v>
      </c>
      <c r="AG774" s="411">
        <f t="shared" ref="AG774" si="1927">AG773</f>
        <v>0</v>
      </c>
      <c r="AH774" s="411">
        <f t="shared" ref="AH774" si="1928">AH773</f>
        <v>0</v>
      </c>
      <c r="AI774" s="411">
        <f t="shared" ref="AI774" si="1929">AI773</f>
        <v>0</v>
      </c>
      <c r="AJ774" s="411">
        <f t="shared" ref="AJ774" si="1930">AJ773</f>
        <v>0</v>
      </c>
      <c r="AK774" s="411">
        <f t="shared" ref="AK774" si="1931">AK773</f>
        <v>0</v>
      </c>
      <c r="AL774" s="411">
        <f t="shared" ref="AL774" si="1932">AL773</f>
        <v>0</v>
      </c>
      <c r="AM774" s="297"/>
    </row>
    <row r="775" spans="1:39" ht="15.5" hidden="1"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1933">Z776</f>
        <v>0</v>
      </c>
      <c r="AA777" s="411">
        <f t="shared" ref="AA777" si="1934">AA776</f>
        <v>0</v>
      </c>
      <c r="AB777" s="411">
        <f t="shared" ref="AB777" si="1935">AB776</f>
        <v>0</v>
      </c>
      <c r="AC777" s="411">
        <f t="shared" ref="AC777" si="1936">AC776</f>
        <v>0</v>
      </c>
      <c r="AD777" s="411">
        <f t="shared" ref="AD777" si="1937">AD776</f>
        <v>0</v>
      </c>
      <c r="AE777" s="411">
        <f t="shared" ref="AE777" si="1938">AE776</f>
        <v>0</v>
      </c>
      <c r="AF777" s="411">
        <f t="shared" ref="AF777" si="1939">AF776</f>
        <v>0</v>
      </c>
      <c r="AG777" s="411">
        <f t="shared" ref="AG777" si="1940">AG776</f>
        <v>0</v>
      </c>
      <c r="AH777" s="411">
        <f t="shared" ref="AH777" si="1941">AH776</f>
        <v>0</v>
      </c>
      <c r="AI777" s="411">
        <f t="shared" ref="AI777" si="1942">AI776</f>
        <v>0</v>
      </c>
      <c r="AJ777" s="411">
        <f t="shared" ref="AJ777" si="1943">AJ776</f>
        <v>0</v>
      </c>
      <c r="AK777" s="411">
        <f t="shared" ref="AK777" si="1944">AK776</f>
        <v>0</v>
      </c>
      <c r="AL777" s="411">
        <f t="shared" ref="AL777" si="1945">AL776</f>
        <v>0</v>
      </c>
      <c r="AM777" s="297"/>
    </row>
    <row r="778" spans="1:39" ht="15.5" hidden="1"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2">
        <v>4</v>
      </c>
      <c r="B779" s="520" t="s">
        <v>676</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1946">Z779</f>
        <v>0</v>
      </c>
      <c r="AA780" s="411">
        <f t="shared" ref="AA780" si="1947">AA779</f>
        <v>0</v>
      </c>
      <c r="AB780" s="411">
        <f t="shared" ref="AB780" si="1948">AB779</f>
        <v>0</v>
      </c>
      <c r="AC780" s="411">
        <f t="shared" ref="AC780" si="1949">AC779</f>
        <v>0</v>
      </c>
      <c r="AD780" s="411">
        <f t="shared" ref="AD780" si="1950">AD779</f>
        <v>0</v>
      </c>
      <c r="AE780" s="411">
        <f t="shared" ref="AE780" si="1951">AE779</f>
        <v>0</v>
      </c>
      <c r="AF780" s="411">
        <f t="shared" ref="AF780" si="1952">AF779</f>
        <v>0</v>
      </c>
      <c r="AG780" s="411">
        <f t="shared" ref="AG780" si="1953">AG779</f>
        <v>0</v>
      </c>
      <c r="AH780" s="411">
        <f t="shared" ref="AH780" si="1954">AH779</f>
        <v>0</v>
      </c>
      <c r="AI780" s="411">
        <f t="shared" ref="AI780" si="1955">AI779</f>
        <v>0</v>
      </c>
      <c r="AJ780" s="411">
        <f t="shared" ref="AJ780" si="1956">AJ779</f>
        <v>0</v>
      </c>
      <c r="AK780" s="411">
        <f t="shared" ref="AK780" si="1957">AK779</f>
        <v>0</v>
      </c>
      <c r="AL780" s="411">
        <f t="shared" ref="AL780" si="1958">AL779</f>
        <v>0</v>
      </c>
      <c r="AM780" s="297"/>
    </row>
    <row r="781" spans="1:39" ht="15.5" hidden="1"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1959">Z782</f>
        <v>0</v>
      </c>
      <c r="AA783" s="411">
        <f t="shared" ref="AA783" si="1960">AA782</f>
        <v>0</v>
      </c>
      <c r="AB783" s="411">
        <f t="shared" ref="AB783" si="1961">AB782</f>
        <v>0</v>
      </c>
      <c r="AC783" s="411">
        <f t="shared" ref="AC783" si="1962">AC782</f>
        <v>0</v>
      </c>
      <c r="AD783" s="411">
        <f t="shared" ref="AD783" si="1963">AD782</f>
        <v>0</v>
      </c>
      <c r="AE783" s="411">
        <f t="shared" ref="AE783" si="1964">AE782</f>
        <v>0</v>
      </c>
      <c r="AF783" s="411">
        <f t="shared" ref="AF783" si="1965">AF782</f>
        <v>0</v>
      </c>
      <c r="AG783" s="411">
        <f t="shared" ref="AG783" si="1966">AG782</f>
        <v>0</v>
      </c>
      <c r="AH783" s="411">
        <f t="shared" ref="AH783" si="1967">AH782</f>
        <v>0</v>
      </c>
      <c r="AI783" s="411">
        <f t="shared" ref="AI783" si="1968">AI782</f>
        <v>0</v>
      </c>
      <c r="AJ783" s="411">
        <f t="shared" ref="AJ783" si="1969">AJ782</f>
        <v>0</v>
      </c>
      <c r="AK783" s="411">
        <f t="shared" ref="AK783" si="1970">AK782</f>
        <v>0</v>
      </c>
      <c r="AL783" s="411">
        <f t="shared" ref="AL783" si="1971">AL782</f>
        <v>0</v>
      </c>
      <c r="AM783" s="297"/>
    </row>
    <row r="784" spans="1:39" ht="15.5" hidden="1"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972">Z786</f>
        <v>0</v>
      </c>
      <c r="AA787" s="411">
        <f t="shared" ref="AA787" si="1973">AA786</f>
        <v>0</v>
      </c>
      <c r="AB787" s="411">
        <f t="shared" ref="AB787" si="1974">AB786</f>
        <v>0</v>
      </c>
      <c r="AC787" s="411">
        <f t="shared" ref="AC787" si="1975">AC786</f>
        <v>0</v>
      </c>
      <c r="AD787" s="411">
        <f t="shared" ref="AD787" si="1976">AD786</f>
        <v>0</v>
      </c>
      <c r="AE787" s="411">
        <f t="shared" ref="AE787" si="1977">AE786</f>
        <v>0</v>
      </c>
      <c r="AF787" s="411">
        <f t="shared" ref="AF787" si="1978">AF786</f>
        <v>0</v>
      </c>
      <c r="AG787" s="411">
        <f t="shared" ref="AG787" si="1979">AG786</f>
        <v>0</v>
      </c>
      <c r="AH787" s="411">
        <f t="shared" ref="AH787" si="1980">AH786</f>
        <v>0</v>
      </c>
      <c r="AI787" s="411">
        <f t="shared" ref="AI787" si="1981">AI786</f>
        <v>0</v>
      </c>
      <c r="AJ787" s="411">
        <f t="shared" ref="AJ787" si="1982">AJ786</f>
        <v>0</v>
      </c>
      <c r="AK787" s="411">
        <f t="shared" ref="AK787" si="1983">AK786</f>
        <v>0</v>
      </c>
      <c r="AL787" s="411">
        <f t="shared" ref="AL787" si="1984">AL786</f>
        <v>0</v>
      </c>
      <c r="AM787" s="311"/>
    </row>
    <row r="788" spans="1:39" ht="15.5" hidden="1"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985">Z789</f>
        <v>0</v>
      </c>
      <c r="AA790" s="411">
        <f t="shared" ref="AA790" si="1986">AA789</f>
        <v>0</v>
      </c>
      <c r="AB790" s="411">
        <f t="shared" ref="AB790" si="1987">AB789</f>
        <v>0</v>
      </c>
      <c r="AC790" s="411">
        <f t="shared" ref="AC790" si="1988">AC789</f>
        <v>0</v>
      </c>
      <c r="AD790" s="411">
        <f t="shared" ref="AD790" si="1989">AD789</f>
        <v>0</v>
      </c>
      <c r="AE790" s="411">
        <f t="shared" ref="AE790" si="1990">AE789</f>
        <v>0</v>
      </c>
      <c r="AF790" s="411">
        <f t="shared" ref="AF790" si="1991">AF789</f>
        <v>0</v>
      </c>
      <c r="AG790" s="411">
        <f t="shared" ref="AG790" si="1992">AG789</f>
        <v>0</v>
      </c>
      <c r="AH790" s="411">
        <f t="shared" ref="AH790" si="1993">AH789</f>
        <v>0</v>
      </c>
      <c r="AI790" s="411">
        <f t="shared" ref="AI790" si="1994">AI789</f>
        <v>0</v>
      </c>
      <c r="AJ790" s="411">
        <f t="shared" ref="AJ790" si="1995">AJ789</f>
        <v>0</v>
      </c>
      <c r="AK790" s="411">
        <f t="shared" ref="AK790" si="1996">AK789</f>
        <v>0</v>
      </c>
      <c r="AL790" s="411">
        <f t="shared" ref="AL790" si="1997">AL789</f>
        <v>0</v>
      </c>
      <c r="AM790" s="311"/>
    </row>
    <row r="791" spans="1:39" ht="15.5" hidden="1"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998">Z792</f>
        <v>0</v>
      </c>
      <c r="AA793" s="411">
        <f t="shared" ref="AA793" si="1999">AA792</f>
        <v>0</v>
      </c>
      <c r="AB793" s="411">
        <f t="shared" ref="AB793" si="2000">AB792</f>
        <v>0</v>
      </c>
      <c r="AC793" s="411">
        <f t="shared" ref="AC793" si="2001">AC792</f>
        <v>0</v>
      </c>
      <c r="AD793" s="411">
        <f t="shared" ref="AD793" si="2002">AD792</f>
        <v>0</v>
      </c>
      <c r="AE793" s="411">
        <f t="shared" ref="AE793" si="2003">AE792</f>
        <v>0</v>
      </c>
      <c r="AF793" s="411">
        <f t="shared" ref="AF793" si="2004">AF792</f>
        <v>0</v>
      </c>
      <c r="AG793" s="411">
        <f t="shared" ref="AG793" si="2005">AG792</f>
        <v>0</v>
      </c>
      <c r="AH793" s="411">
        <f t="shared" ref="AH793" si="2006">AH792</f>
        <v>0</v>
      </c>
      <c r="AI793" s="411">
        <f t="shared" ref="AI793" si="2007">AI792</f>
        <v>0</v>
      </c>
      <c r="AJ793" s="411">
        <f t="shared" ref="AJ793" si="2008">AJ792</f>
        <v>0</v>
      </c>
      <c r="AK793" s="411">
        <f t="shared" ref="AK793" si="2009">AK792</f>
        <v>0</v>
      </c>
      <c r="AL793" s="411">
        <f t="shared" ref="AL793" si="2010">AL792</f>
        <v>0</v>
      </c>
      <c r="AM793" s="311"/>
    </row>
    <row r="794" spans="1:39" ht="15.5" hidden="1"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011">Z795</f>
        <v>0</v>
      </c>
      <c r="AA796" s="411">
        <f t="shared" ref="AA796" si="2012">AA795</f>
        <v>0</v>
      </c>
      <c r="AB796" s="411">
        <f t="shared" ref="AB796" si="2013">AB795</f>
        <v>0</v>
      </c>
      <c r="AC796" s="411">
        <f t="shared" ref="AC796" si="2014">AC795</f>
        <v>0</v>
      </c>
      <c r="AD796" s="411">
        <f t="shared" ref="AD796" si="2015">AD795</f>
        <v>0</v>
      </c>
      <c r="AE796" s="411">
        <f t="shared" ref="AE796" si="2016">AE795</f>
        <v>0</v>
      </c>
      <c r="AF796" s="411">
        <f t="shared" ref="AF796" si="2017">AF795</f>
        <v>0</v>
      </c>
      <c r="AG796" s="411">
        <f t="shared" ref="AG796" si="2018">AG795</f>
        <v>0</v>
      </c>
      <c r="AH796" s="411">
        <f t="shared" ref="AH796" si="2019">AH795</f>
        <v>0</v>
      </c>
      <c r="AI796" s="411">
        <f t="shared" ref="AI796" si="2020">AI795</f>
        <v>0</v>
      </c>
      <c r="AJ796" s="411">
        <f t="shared" ref="AJ796" si="2021">AJ795</f>
        <v>0</v>
      </c>
      <c r="AK796" s="411">
        <f t="shared" ref="AK796" si="2022">AK795</f>
        <v>0</v>
      </c>
      <c r="AL796" s="411">
        <f t="shared" ref="AL796" si="2023">AL795</f>
        <v>0</v>
      </c>
      <c r="AM796" s="311"/>
    </row>
    <row r="797" spans="1:39" ht="15.5" hidden="1"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024">Z798</f>
        <v>0</v>
      </c>
      <c r="AA799" s="411">
        <f t="shared" ref="AA799" si="2025">AA798</f>
        <v>0</v>
      </c>
      <c r="AB799" s="411">
        <f t="shared" ref="AB799" si="2026">AB798</f>
        <v>0</v>
      </c>
      <c r="AC799" s="411">
        <f t="shared" ref="AC799" si="2027">AC798</f>
        <v>0</v>
      </c>
      <c r="AD799" s="411">
        <f t="shared" ref="AD799" si="2028">AD798</f>
        <v>0</v>
      </c>
      <c r="AE799" s="411">
        <f t="shared" ref="AE799" si="2029">AE798</f>
        <v>0</v>
      </c>
      <c r="AF799" s="411">
        <f t="shared" ref="AF799" si="2030">AF798</f>
        <v>0</v>
      </c>
      <c r="AG799" s="411">
        <f t="shared" ref="AG799" si="2031">AG798</f>
        <v>0</v>
      </c>
      <c r="AH799" s="411">
        <f t="shared" ref="AH799" si="2032">AH798</f>
        <v>0</v>
      </c>
      <c r="AI799" s="411">
        <f t="shared" ref="AI799" si="2033">AI798</f>
        <v>0</v>
      </c>
      <c r="AJ799" s="411">
        <f t="shared" ref="AJ799" si="2034">AJ798</f>
        <v>0</v>
      </c>
      <c r="AK799" s="411">
        <f t="shared" ref="AK799" si="2035">AK798</f>
        <v>0</v>
      </c>
      <c r="AL799" s="411">
        <f t="shared" ref="AL799" si="2036">AL798</f>
        <v>0</v>
      </c>
      <c r="AM799" s="311"/>
    </row>
    <row r="800" spans="1:39" ht="15.5" hidden="1"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037">Z802</f>
        <v>0</v>
      </c>
      <c r="AA803" s="411">
        <f t="shared" ref="AA803" si="2038">AA802</f>
        <v>0</v>
      </c>
      <c r="AB803" s="411">
        <f t="shared" ref="AB803" si="2039">AB802</f>
        <v>0</v>
      </c>
      <c r="AC803" s="411">
        <f t="shared" ref="AC803" si="2040">AC802</f>
        <v>0</v>
      </c>
      <c r="AD803" s="411">
        <f t="shared" ref="AD803" si="2041">AD802</f>
        <v>0</v>
      </c>
      <c r="AE803" s="411">
        <f t="shared" ref="AE803" si="2042">AE802</f>
        <v>0</v>
      </c>
      <c r="AF803" s="411">
        <f t="shared" ref="AF803" si="2043">AF802</f>
        <v>0</v>
      </c>
      <c r="AG803" s="411">
        <f t="shared" ref="AG803" si="2044">AG802</f>
        <v>0</v>
      </c>
      <c r="AH803" s="411">
        <f t="shared" ref="AH803" si="2045">AH802</f>
        <v>0</v>
      </c>
      <c r="AI803" s="411">
        <f t="shared" ref="AI803" si="2046">AI802</f>
        <v>0</v>
      </c>
      <c r="AJ803" s="411">
        <f t="shared" ref="AJ803" si="2047">AJ802</f>
        <v>0</v>
      </c>
      <c r="AK803" s="411">
        <f t="shared" ref="AK803" si="2048">AK802</f>
        <v>0</v>
      </c>
      <c r="AL803" s="411">
        <f t="shared" ref="AL803" si="2049">AL802</f>
        <v>0</v>
      </c>
      <c r="AM803" s="297"/>
    </row>
    <row r="804" spans="1:39" ht="15.5" hidden="1"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050">Z805</f>
        <v>0</v>
      </c>
      <c r="AA806" s="411">
        <f t="shared" ref="AA806" si="2051">AA805</f>
        <v>0</v>
      </c>
      <c r="AB806" s="411">
        <f t="shared" ref="AB806" si="2052">AB805</f>
        <v>0</v>
      </c>
      <c r="AC806" s="411">
        <f t="shared" ref="AC806" si="2053">AC805</f>
        <v>0</v>
      </c>
      <c r="AD806" s="411">
        <f t="shared" ref="AD806" si="2054">AD805</f>
        <v>0</v>
      </c>
      <c r="AE806" s="411">
        <f t="shared" ref="AE806" si="2055">AE805</f>
        <v>0</v>
      </c>
      <c r="AF806" s="411">
        <f t="shared" ref="AF806" si="2056">AF805</f>
        <v>0</v>
      </c>
      <c r="AG806" s="411">
        <f t="shared" ref="AG806" si="2057">AG805</f>
        <v>0</v>
      </c>
      <c r="AH806" s="411">
        <f t="shared" ref="AH806" si="2058">AH805</f>
        <v>0</v>
      </c>
      <c r="AI806" s="411">
        <f t="shared" ref="AI806" si="2059">AI805</f>
        <v>0</v>
      </c>
      <c r="AJ806" s="411">
        <f t="shared" ref="AJ806" si="2060">AJ805</f>
        <v>0</v>
      </c>
      <c r="AK806" s="411">
        <f t="shared" ref="AK806" si="2061">AK805</f>
        <v>0</v>
      </c>
      <c r="AL806" s="411">
        <f t="shared" ref="AL806" si="2062">AL805</f>
        <v>0</v>
      </c>
      <c r="AM806" s="297"/>
    </row>
    <row r="807" spans="1:39" ht="15.5" hidden="1"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063">Z808</f>
        <v>0</v>
      </c>
      <c r="AA809" s="411">
        <f t="shared" ref="AA809" si="2064">AA808</f>
        <v>0</v>
      </c>
      <c r="AB809" s="411">
        <f t="shared" ref="AB809" si="2065">AB808</f>
        <v>0</v>
      </c>
      <c r="AC809" s="411">
        <f t="shared" ref="AC809" si="2066">AC808</f>
        <v>0</v>
      </c>
      <c r="AD809" s="411">
        <f t="shared" ref="AD809" si="2067">AD808</f>
        <v>0</v>
      </c>
      <c r="AE809" s="411">
        <f t="shared" ref="AE809" si="2068">AE808</f>
        <v>0</v>
      </c>
      <c r="AF809" s="411">
        <f t="shared" ref="AF809" si="2069">AF808</f>
        <v>0</v>
      </c>
      <c r="AG809" s="411">
        <f t="shared" ref="AG809" si="2070">AG808</f>
        <v>0</v>
      </c>
      <c r="AH809" s="411">
        <f t="shared" ref="AH809" si="2071">AH808</f>
        <v>0</v>
      </c>
      <c r="AI809" s="411">
        <f t="shared" ref="AI809" si="2072">AI808</f>
        <v>0</v>
      </c>
      <c r="AJ809" s="411">
        <f t="shared" ref="AJ809" si="2073">AJ808</f>
        <v>0</v>
      </c>
      <c r="AK809" s="411">
        <f t="shared" ref="AK809" si="2074">AK808</f>
        <v>0</v>
      </c>
      <c r="AL809" s="411">
        <f t="shared" ref="AL809" si="2075">AL808</f>
        <v>0</v>
      </c>
      <c r="AM809" s="306"/>
    </row>
    <row r="810" spans="1:39" ht="15.5" hidden="1"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076">Z812</f>
        <v>0</v>
      </c>
      <c r="AA813" s="411">
        <f t="shared" ref="AA813" si="2077">AA812</f>
        <v>0</v>
      </c>
      <c r="AB813" s="411">
        <f t="shared" ref="AB813" si="2078">AB812</f>
        <v>0</v>
      </c>
      <c r="AC813" s="411">
        <f t="shared" ref="AC813" si="2079">AC812</f>
        <v>0</v>
      </c>
      <c r="AD813" s="411">
        <f t="shared" ref="AD813" si="2080">AD812</f>
        <v>0</v>
      </c>
      <c r="AE813" s="411">
        <f t="shared" ref="AE813" si="2081">AE812</f>
        <v>0</v>
      </c>
      <c r="AF813" s="411">
        <f t="shared" ref="AF813" si="2082">AF812</f>
        <v>0</v>
      </c>
      <c r="AG813" s="411">
        <f t="shared" ref="AG813" si="2083">AG812</f>
        <v>0</v>
      </c>
      <c r="AH813" s="411">
        <f t="shared" ref="AH813" si="2084">AH812</f>
        <v>0</v>
      </c>
      <c r="AI813" s="411">
        <f t="shared" ref="AI813" si="2085">AI812</f>
        <v>0</v>
      </c>
      <c r="AJ813" s="411">
        <f t="shared" ref="AJ813" si="2086">AJ812</f>
        <v>0</v>
      </c>
      <c r="AK813" s="411">
        <f t="shared" ref="AK813" si="2087">AK812</f>
        <v>0</v>
      </c>
      <c r="AL813" s="411">
        <f t="shared" ref="AL813" si="2088">AL812</f>
        <v>0</v>
      </c>
      <c r="AM813" s="297"/>
    </row>
    <row r="814" spans="1:39" ht="15.5" hidden="1"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5" hidden="1"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089">Z816</f>
        <v>0</v>
      </c>
      <c r="AA817" s="411">
        <f t="shared" si="2089"/>
        <v>0</v>
      </c>
      <c r="AB817" s="411">
        <f t="shared" si="2089"/>
        <v>0</v>
      </c>
      <c r="AC817" s="411">
        <f t="shared" si="2089"/>
        <v>0</v>
      </c>
      <c r="AD817" s="411">
        <f t="shared" si="2089"/>
        <v>0</v>
      </c>
      <c r="AE817" s="411">
        <f t="shared" si="2089"/>
        <v>0</v>
      </c>
      <c r="AF817" s="411">
        <f t="shared" si="2089"/>
        <v>0</v>
      </c>
      <c r="AG817" s="411">
        <f t="shared" si="2089"/>
        <v>0</v>
      </c>
      <c r="AH817" s="411">
        <f t="shared" si="2089"/>
        <v>0</v>
      </c>
      <c r="AI817" s="411">
        <f t="shared" si="2089"/>
        <v>0</v>
      </c>
      <c r="AJ817" s="411">
        <f t="shared" si="2089"/>
        <v>0</v>
      </c>
      <c r="AK817" s="411">
        <f t="shared" si="2089"/>
        <v>0</v>
      </c>
      <c r="AL817" s="411">
        <f t="shared" si="2089"/>
        <v>0</v>
      </c>
      <c r="AM817" s="297"/>
    </row>
    <row r="818" spans="1:39" ht="15.5" hidden="1"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090">Z819</f>
        <v>0</v>
      </c>
      <c r="AA820" s="411">
        <f t="shared" si="2090"/>
        <v>0</v>
      </c>
      <c r="AB820" s="411">
        <f t="shared" si="2090"/>
        <v>0</v>
      </c>
      <c r="AC820" s="411">
        <f t="shared" si="2090"/>
        <v>0</v>
      </c>
      <c r="AD820" s="411">
        <f t="shared" si="2090"/>
        <v>0</v>
      </c>
      <c r="AE820" s="411">
        <f t="shared" si="2090"/>
        <v>0</v>
      </c>
      <c r="AF820" s="411">
        <f t="shared" si="2090"/>
        <v>0</v>
      </c>
      <c r="AG820" s="411">
        <f t="shared" si="2090"/>
        <v>0</v>
      </c>
      <c r="AH820" s="411">
        <f t="shared" si="2090"/>
        <v>0</v>
      </c>
      <c r="AI820" s="411">
        <f t="shared" si="2090"/>
        <v>0</v>
      </c>
      <c r="AJ820" s="411">
        <f t="shared" si="2090"/>
        <v>0</v>
      </c>
      <c r="AK820" s="411">
        <f t="shared" si="2090"/>
        <v>0</v>
      </c>
      <c r="AL820" s="411">
        <f t="shared" si="2090"/>
        <v>0</v>
      </c>
      <c r="AM820" s="297"/>
    </row>
    <row r="821" spans="1:39" s="283" customFormat="1" ht="15.5" hidden="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091">Z823</f>
        <v>0</v>
      </c>
      <c r="AA824" s="411">
        <f t="shared" si="2091"/>
        <v>0</v>
      </c>
      <c r="AB824" s="411">
        <f t="shared" si="2091"/>
        <v>0</v>
      </c>
      <c r="AC824" s="411">
        <f t="shared" si="2091"/>
        <v>0</v>
      </c>
      <c r="AD824" s="411">
        <f t="shared" si="2091"/>
        <v>0</v>
      </c>
      <c r="AE824" s="411">
        <f t="shared" si="2091"/>
        <v>0</v>
      </c>
      <c r="AF824" s="411">
        <f t="shared" si="2091"/>
        <v>0</v>
      </c>
      <c r="AG824" s="411">
        <f t="shared" si="2091"/>
        <v>0</v>
      </c>
      <c r="AH824" s="411">
        <f t="shared" si="2091"/>
        <v>0</v>
      </c>
      <c r="AI824" s="411">
        <f t="shared" si="2091"/>
        <v>0</v>
      </c>
      <c r="AJ824" s="411">
        <f t="shared" si="2091"/>
        <v>0</v>
      </c>
      <c r="AK824" s="411">
        <f t="shared" si="2091"/>
        <v>0</v>
      </c>
      <c r="AL824" s="411">
        <f t="shared" si="2091"/>
        <v>0</v>
      </c>
      <c r="AM824" s="306"/>
    </row>
    <row r="825" spans="1:39" ht="15.5" hidden="1"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092">Z826</f>
        <v>0</v>
      </c>
      <c r="AA827" s="411">
        <f t="shared" si="2092"/>
        <v>0</v>
      </c>
      <c r="AB827" s="411">
        <f t="shared" si="2092"/>
        <v>0</v>
      </c>
      <c r="AC827" s="411">
        <f t="shared" si="2092"/>
        <v>0</v>
      </c>
      <c r="AD827" s="411">
        <f t="shared" si="2092"/>
        <v>0</v>
      </c>
      <c r="AE827" s="411">
        <f t="shared" si="2092"/>
        <v>0</v>
      </c>
      <c r="AF827" s="411">
        <f t="shared" si="2092"/>
        <v>0</v>
      </c>
      <c r="AG827" s="411">
        <f t="shared" si="2092"/>
        <v>0</v>
      </c>
      <c r="AH827" s="411">
        <f t="shared" si="2092"/>
        <v>0</v>
      </c>
      <c r="AI827" s="411">
        <f t="shared" si="2092"/>
        <v>0</v>
      </c>
      <c r="AJ827" s="411">
        <f t="shared" si="2092"/>
        <v>0</v>
      </c>
      <c r="AK827" s="411">
        <f t="shared" si="2092"/>
        <v>0</v>
      </c>
      <c r="AL827" s="411">
        <f t="shared" si="2092"/>
        <v>0</v>
      </c>
      <c r="AM827" s="306"/>
    </row>
    <row r="828" spans="1:39" ht="15.5" hidden="1"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093">Z829</f>
        <v>0</v>
      </c>
      <c r="AA830" s="411">
        <f t="shared" si="2093"/>
        <v>0</v>
      </c>
      <c r="AB830" s="411">
        <f t="shared" si="2093"/>
        <v>0</v>
      </c>
      <c r="AC830" s="411">
        <f t="shared" si="2093"/>
        <v>0</v>
      </c>
      <c r="AD830" s="411">
        <f t="shared" si="2093"/>
        <v>0</v>
      </c>
      <c r="AE830" s="411">
        <f t="shared" si="2093"/>
        <v>0</v>
      </c>
      <c r="AF830" s="411">
        <f t="shared" si="2093"/>
        <v>0</v>
      </c>
      <c r="AG830" s="411">
        <f t="shared" si="2093"/>
        <v>0</v>
      </c>
      <c r="AH830" s="411">
        <f t="shared" si="2093"/>
        <v>0</v>
      </c>
      <c r="AI830" s="411">
        <f t="shared" si="2093"/>
        <v>0</v>
      </c>
      <c r="AJ830" s="411">
        <f t="shared" si="2093"/>
        <v>0</v>
      </c>
      <c r="AK830" s="411">
        <f t="shared" si="2093"/>
        <v>0</v>
      </c>
      <c r="AL830" s="411">
        <f t="shared" si="2093"/>
        <v>0</v>
      </c>
      <c r="AM830" s="297"/>
    </row>
    <row r="831" spans="1:39" ht="15.5" hidden="1"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094">Z832</f>
        <v>0</v>
      </c>
      <c r="AA833" s="411">
        <f t="shared" si="2094"/>
        <v>0</v>
      </c>
      <c r="AB833" s="411">
        <f t="shared" si="2094"/>
        <v>0</v>
      </c>
      <c r="AC833" s="411">
        <f t="shared" si="2094"/>
        <v>0</v>
      </c>
      <c r="AD833" s="411">
        <f t="shared" si="2094"/>
        <v>0</v>
      </c>
      <c r="AE833" s="411">
        <f t="shared" si="2094"/>
        <v>0</v>
      </c>
      <c r="AF833" s="411">
        <f t="shared" si="2094"/>
        <v>0</v>
      </c>
      <c r="AG833" s="411">
        <f t="shared" si="2094"/>
        <v>0</v>
      </c>
      <c r="AH833" s="411">
        <f t="shared" si="2094"/>
        <v>0</v>
      </c>
      <c r="AI833" s="411">
        <f t="shared" si="2094"/>
        <v>0</v>
      </c>
      <c r="AJ833" s="411">
        <f t="shared" si="2094"/>
        <v>0</v>
      </c>
      <c r="AK833" s="411">
        <f t="shared" si="2094"/>
        <v>0</v>
      </c>
      <c r="AL833" s="411">
        <f t="shared" si="2094"/>
        <v>0</v>
      </c>
      <c r="AM833" s="306"/>
    </row>
    <row r="834" spans="1:39" ht="15.5" hidden="1"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095">Z837</f>
        <v>0</v>
      </c>
      <c r="AA838" s="411">
        <f t="shared" ref="AA838" si="2096">AA837</f>
        <v>0</v>
      </c>
      <c r="AB838" s="411">
        <f t="shared" ref="AB838" si="2097">AB837</f>
        <v>0</v>
      </c>
      <c r="AC838" s="411">
        <f t="shared" ref="AC838" si="2098">AC837</f>
        <v>0</v>
      </c>
      <c r="AD838" s="411">
        <f t="shared" ref="AD838" si="2099">AD837</f>
        <v>0</v>
      </c>
      <c r="AE838" s="411">
        <f t="shared" ref="AE838" si="2100">AE837</f>
        <v>0</v>
      </c>
      <c r="AF838" s="411">
        <f t="shared" ref="AF838" si="2101">AF837</f>
        <v>0</v>
      </c>
      <c r="AG838" s="411">
        <f t="shared" ref="AG838" si="2102">AG837</f>
        <v>0</v>
      </c>
      <c r="AH838" s="411">
        <f t="shared" ref="AH838" si="2103">AH837</f>
        <v>0</v>
      </c>
      <c r="AI838" s="411">
        <f t="shared" ref="AI838" si="2104">AI837</f>
        <v>0</v>
      </c>
      <c r="AJ838" s="411">
        <f t="shared" ref="AJ838" si="2105">AJ837</f>
        <v>0</v>
      </c>
      <c r="AK838" s="411">
        <f t="shared" ref="AK838" si="2106">AK837</f>
        <v>0</v>
      </c>
      <c r="AL838" s="411">
        <f t="shared" ref="AL838" si="2107">AL837</f>
        <v>0</v>
      </c>
      <c r="AM838" s="306"/>
    </row>
    <row r="839" spans="1:39" ht="15.5" hidden="1"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108">Z840</f>
        <v>0</v>
      </c>
      <c r="AA841" s="411">
        <f t="shared" ref="AA841" si="2109">AA840</f>
        <v>0</v>
      </c>
      <c r="AB841" s="411">
        <f t="shared" ref="AB841" si="2110">AB840</f>
        <v>0</v>
      </c>
      <c r="AC841" s="411">
        <f t="shared" ref="AC841" si="2111">AC840</f>
        <v>0</v>
      </c>
      <c r="AD841" s="411">
        <f t="shared" ref="AD841" si="2112">AD840</f>
        <v>0</v>
      </c>
      <c r="AE841" s="411">
        <f t="shared" ref="AE841" si="2113">AE840</f>
        <v>0</v>
      </c>
      <c r="AF841" s="411">
        <f t="shared" ref="AF841" si="2114">AF840</f>
        <v>0</v>
      </c>
      <c r="AG841" s="411">
        <f t="shared" ref="AG841" si="2115">AG840</f>
        <v>0</v>
      </c>
      <c r="AH841" s="411">
        <f t="shared" ref="AH841" si="2116">AH840</f>
        <v>0</v>
      </c>
      <c r="AI841" s="411">
        <f t="shared" ref="AI841" si="2117">AI840</f>
        <v>0</v>
      </c>
      <c r="AJ841" s="411">
        <f t="shared" ref="AJ841" si="2118">AJ840</f>
        <v>0</v>
      </c>
      <c r="AK841" s="411">
        <f t="shared" ref="AK841" si="2119">AK840</f>
        <v>0</v>
      </c>
      <c r="AL841" s="411">
        <f t="shared" ref="AL841" si="2120">AL840</f>
        <v>0</v>
      </c>
      <c r="AM841" s="306"/>
    </row>
    <row r="842" spans="1:39" ht="15.5" hidden="1"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1" hidden="1"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121">Z843</f>
        <v>0</v>
      </c>
      <c r="AA844" s="411">
        <f t="shared" ref="AA844" si="2122">AA843</f>
        <v>0</v>
      </c>
      <c r="AB844" s="411">
        <f t="shared" ref="AB844" si="2123">AB843</f>
        <v>0</v>
      </c>
      <c r="AC844" s="411">
        <f t="shared" ref="AC844" si="2124">AC843</f>
        <v>0</v>
      </c>
      <c r="AD844" s="411">
        <f t="shared" ref="AD844" si="2125">AD843</f>
        <v>0</v>
      </c>
      <c r="AE844" s="411">
        <f t="shared" ref="AE844" si="2126">AE843</f>
        <v>0</v>
      </c>
      <c r="AF844" s="411">
        <f t="shared" ref="AF844" si="2127">AF843</f>
        <v>0</v>
      </c>
      <c r="AG844" s="411">
        <f t="shared" ref="AG844" si="2128">AG843</f>
        <v>0</v>
      </c>
      <c r="AH844" s="411">
        <f t="shared" ref="AH844" si="2129">AH843</f>
        <v>0</v>
      </c>
      <c r="AI844" s="411">
        <f t="shared" ref="AI844" si="2130">AI843</f>
        <v>0</v>
      </c>
      <c r="AJ844" s="411">
        <f t="shared" ref="AJ844" si="2131">AJ843</f>
        <v>0</v>
      </c>
      <c r="AK844" s="411">
        <f t="shared" ref="AK844" si="2132">AK843</f>
        <v>0</v>
      </c>
      <c r="AL844" s="411">
        <f t="shared" ref="AL844" si="2133">AL843</f>
        <v>0</v>
      </c>
      <c r="AM844" s="306"/>
    </row>
    <row r="845" spans="1:39" ht="15.5" hidden="1"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134">Z846</f>
        <v>0</v>
      </c>
      <c r="AA847" s="411">
        <f t="shared" ref="AA847" si="2135">AA846</f>
        <v>0</v>
      </c>
      <c r="AB847" s="411">
        <f t="shared" ref="AB847" si="2136">AB846</f>
        <v>0</v>
      </c>
      <c r="AC847" s="411">
        <f t="shared" ref="AC847" si="2137">AC846</f>
        <v>0</v>
      </c>
      <c r="AD847" s="411">
        <f t="shared" ref="AD847" si="2138">AD846</f>
        <v>0</v>
      </c>
      <c r="AE847" s="411">
        <f t="shared" ref="AE847" si="2139">AE846</f>
        <v>0</v>
      </c>
      <c r="AF847" s="411">
        <f t="shared" ref="AF847" si="2140">AF846</f>
        <v>0</v>
      </c>
      <c r="AG847" s="411">
        <f t="shared" ref="AG847" si="2141">AG846</f>
        <v>0</v>
      </c>
      <c r="AH847" s="411">
        <f t="shared" ref="AH847" si="2142">AH846</f>
        <v>0</v>
      </c>
      <c r="AI847" s="411">
        <f t="shared" ref="AI847" si="2143">AI846</f>
        <v>0</v>
      </c>
      <c r="AJ847" s="411">
        <f t="shared" ref="AJ847" si="2144">AJ846</f>
        <v>0</v>
      </c>
      <c r="AK847" s="411">
        <f t="shared" ref="AK847" si="2145">AK846</f>
        <v>0</v>
      </c>
      <c r="AL847" s="411">
        <f t="shared" ref="AL847" si="2146">AL846</f>
        <v>0</v>
      </c>
      <c r="AM847" s="306"/>
    </row>
    <row r="848" spans="1:39" ht="15.5" hidden="1"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147">Z850</f>
        <v>0</v>
      </c>
      <c r="AA851" s="411">
        <f t="shared" ref="AA851" si="2148">AA850</f>
        <v>0</v>
      </c>
      <c r="AB851" s="411">
        <f t="shared" ref="AB851" si="2149">AB850</f>
        <v>0</v>
      </c>
      <c r="AC851" s="411">
        <f t="shared" ref="AC851" si="2150">AC850</f>
        <v>0</v>
      </c>
      <c r="AD851" s="411">
        <f t="shared" ref="AD851" si="2151">AD850</f>
        <v>0</v>
      </c>
      <c r="AE851" s="411">
        <f t="shared" ref="AE851" si="2152">AE850</f>
        <v>0</v>
      </c>
      <c r="AF851" s="411">
        <f t="shared" ref="AF851" si="2153">AF850</f>
        <v>0</v>
      </c>
      <c r="AG851" s="411">
        <f t="shared" ref="AG851" si="2154">AG850</f>
        <v>0</v>
      </c>
      <c r="AH851" s="411">
        <f t="shared" ref="AH851" si="2155">AH850</f>
        <v>0</v>
      </c>
      <c r="AI851" s="411">
        <f t="shared" ref="AI851" si="2156">AI850</f>
        <v>0</v>
      </c>
      <c r="AJ851" s="411">
        <f t="shared" ref="AJ851" si="2157">AJ850</f>
        <v>0</v>
      </c>
      <c r="AK851" s="411">
        <f t="shared" ref="AK851" si="2158">AK850</f>
        <v>0</v>
      </c>
      <c r="AL851" s="411">
        <f t="shared" ref="AL851" si="2159">AL850</f>
        <v>0</v>
      </c>
      <c r="AM851" s="306"/>
    </row>
    <row r="852" spans="1:39" ht="15.5" hidden="1"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160">Z853</f>
        <v>0</v>
      </c>
      <c r="AA854" s="411">
        <f t="shared" ref="AA854" si="2161">AA853</f>
        <v>0</v>
      </c>
      <c r="AB854" s="411">
        <f t="shared" ref="AB854" si="2162">AB853</f>
        <v>0</v>
      </c>
      <c r="AC854" s="411">
        <f t="shared" ref="AC854" si="2163">AC853</f>
        <v>0</v>
      </c>
      <c r="AD854" s="411">
        <f t="shared" ref="AD854" si="2164">AD853</f>
        <v>0</v>
      </c>
      <c r="AE854" s="411">
        <f t="shared" ref="AE854" si="2165">AE853</f>
        <v>0</v>
      </c>
      <c r="AF854" s="411">
        <f t="shared" ref="AF854" si="2166">AF853</f>
        <v>0</v>
      </c>
      <c r="AG854" s="411">
        <f t="shared" ref="AG854" si="2167">AG853</f>
        <v>0</v>
      </c>
      <c r="AH854" s="411">
        <f t="shared" ref="AH854" si="2168">AH853</f>
        <v>0</v>
      </c>
      <c r="AI854" s="411">
        <f t="shared" ref="AI854" si="2169">AI853</f>
        <v>0</v>
      </c>
      <c r="AJ854" s="411">
        <f t="shared" ref="AJ854" si="2170">AJ853</f>
        <v>0</v>
      </c>
      <c r="AK854" s="411">
        <f t="shared" ref="AK854" si="2171">AK853</f>
        <v>0</v>
      </c>
      <c r="AL854" s="411">
        <f t="shared" ref="AL854" si="2172">AL853</f>
        <v>0</v>
      </c>
      <c r="AM854" s="306"/>
    </row>
    <row r="855" spans="1:39" ht="15.5" hidden="1"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173">Z856</f>
        <v>0</v>
      </c>
      <c r="AA857" s="411">
        <f t="shared" ref="AA857" si="2174">AA856</f>
        <v>0</v>
      </c>
      <c r="AB857" s="411">
        <f t="shared" ref="AB857" si="2175">AB856</f>
        <v>0</v>
      </c>
      <c r="AC857" s="411">
        <f t="shared" ref="AC857" si="2176">AC856</f>
        <v>0</v>
      </c>
      <c r="AD857" s="411">
        <f t="shared" ref="AD857" si="2177">AD856</f>
        <v>0</v>
      </c>
      <c r="AE857" s="411">
        <f t="shared" ref="AE857" si="2178">AE856</f>
        <v>0</v>
      </c>
      <c r="AF857" s="411">
        <f t="shared" ref="AF857" si="2179">AF856</f>
        <v>0</v>
      </c>
      <c r="AG857" s="411">
        <f t="shared" ref="AG857" si="2180">AG856</f>
        <v>0</v>
      </c>
      <c r="AH857" s="411">
        <f t="shared" ref="AH857" si="2181">AH856</f>
        <v>0</v>
      </c>
      <c r="AI857" s="411">
        <f t="shared" ref="AI857" si="2182">AI856</f>
        <v>0</v>
      </c>
      <c r="AJ857" s="411">
        <f t="shared" ref="AJ857" si="2183">AJ856</f>
        <v>0</v>
      </c>
      <c r="AK857" s="411">
        <f t="shared" ref="AK857" si="2184">AK856</f>
        <v>0</v>
      </c>
      <c r="AL857" s="411">
        <f t="shared" ref="AL857" si="2185">AL856</f>
        <v>0</v>
      </c>
      <c r="AM857" s="306"/>
    </row>
    <row r="858" spans="1:39" ht="15.5" hidden="1"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186">Z859</f>
        <v>0</v>
      </c>
      <c r="AA860" s="411">
        <f t="shared" ref="AA860" si="2187">AA859</f>
        <v>0</v>
      </c>
      <c r="AB860" s="411">
        <f t="shared" ref="AB860" si="2188">AB859</f>
        <v>0</v>
      </c>
      <c r="AC860" s="411">
        <f t="shared" ref="AC860" si="2189">AC859</f>
        <v>0</v>
      </c>
      <c r="AD860" s="411">
        <f t="shared" ref="AD860" si="2190">AD859</f>
        <v>0</v>
      </c>
      <c r="AE860" s="411">
        <f t="shared" ref="AE860" si="2191">AE859</f>
        <v>0</v>
      </c>
      <c r="AF860" s="411">
        <f t="shared" ref="AF860" si="2192">AF859</f>
        <v>0</v>
      </c>
      <c r="AG860" s="411">
        <f t="shared" ref="AG860" si="2193">AG859</f>
        <v>0</v>
      </c>
      <c r="AH860" s="411">
        <f t="shared" ref="AH860" si="2194">AH859</f>
        <v>0</v>
      </c>
      <c r="AI860" s="411">
        <f t="shared" ref="AI860" si="2195">AI859</f>
        <v>0</v>
      </c>
      <c r="AJ860" s="411">
        <f t="shared" ref="AJ860" si="2196">AJ859</f>
        <v>0</v>
      </c>
      <c r="AK860" s="411">
        <f t="shared" ref="AK860" si="2197">AK859</f>
        <v>0</v>
      </c>
      <c r="AL860" s="411">
        <f t="shared" ref="AL860" si="2198">AL859</f>
        <v>0</v>
      </c>
      <c r="AM860" s="306"/>
    </row>
    <row r="861" spans="1:39" ht="15.5" hidden="1"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199">Z862</f>
        <v>0</v>
      </c>
      <c r="AA863" s="411">
        <f t="shared" ref="AA863" si="2200">AA862</f>
        <v>0</v>
      </c>
      <c r="AB863" s="411">
        <f t="shared" ref="AB863" si="2201">AB862</f>
        <v>0</v>
      </c>
      <c r="AC863" s="411">
        <f t="shared" ref="AC863" si="2202">AC862</f>
        <v>0</v>
      </c>
      <c r="AD863" s="411">
        <f t="shared" ref="AD863" si="2203">AD862</f>
        <v>0</v>
      </c>
      <c r="AE863" s="411">
        <f t="shared" ref="AE863" si="2204">AE862</f>
        <v>0</v>
      </c>
      <c r="AF863" s="411">
        <f t="shared" ref="AF863" si="2205">AF862</f>
        <v>0</v>
      </c>
      <c r="AG863" s="411">
        <f t="shared" ref="AG863" si="2206">AG862</f>
        <v>0</v>
      </c>
      <c r="AH863" s="411">
        <f t="shared" ref="AH863" si="2207">AH862</f>
        <v>0</v>
      </c>
      <c r="AI863" s="411">
        <f t="shared" ref="AI863" si="2208">AI862</f>
        <v>0</v>
      </c>
      <c r="AJ863" s="411">
        <f t="shared" ref="AJ863" si="2209">AJ862</f>
        <v>0</v>
      </c>
      <c r="AK863" s="411">
        <f t="shared" ref="AK863" si="2210">AK862</f>
        <v>0</v>
      </c>
      <c r="AL863" s="411">
        <f t="shared" ref="AL863" si="2211">AL862</f>
        <v>0</v>
      </c>
      <c r="AM863" s="306"/>
    </row>
    <row r="864" spans="1:39" ht="15.5" hidden="1"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212">Z865</f>
        <v>0</v>
      </c>
      <c r="AA866" s="411">
        <f t="shared" ref="AA866" si="2213">AA865</f>
        <v>0</v>
      </c>
      <c r="AB866" s="411">
        <f t="shared" ref="AB866" si="2214">AB865</f>
        <v>0</v>
      </c>
      <c r="AC866" s="411">
        <f t="shared" ref="AC866" si="2215">AC865</f>
        <v>0</v>
      </c>
      <c r="AD866" s="411">
        <f t="shared" ref="AD866" si="2216">AD865</f>
        <v>0</v>
      </c>
      <c r="AE866" s="411">
        <f t="shared" ref="AE866" si="2217">AE865</f>
        <v>0</v>
      </c>
      <c r="AF866" s="411">
        <f t="shared" ref="AF866" si="2218">AF865</f>
        <v>0</v>
      </c>
      <c r="AG866" s="411">
        <f t="shared" ref="AG866" si="2219">AG865</f>
        <v>0</v>
      </c>
      <c r="AH866" s="411">
        <f t="shared" ref="AH866" si="2220">AH865</f>
        <v>0</v>
      </c>
      <c r="AI866" s="411">
        <f t="shared" ref="AI866" si="2221">AI865</f>
        <v>0</v>
      </c>
      <c r="AJ866" s="411">
        <f t="shared" ref="AJ866" si="2222">AJ865</f>
        <v>0</v>
      </c>
      <c r="AK866" s="411">
        <f t="shared" ref="AK866" si="2223">AK865</f>
        <v>0</v>
      </c>
      <c r="AL866" s="411">
        <f t="shared" ref="AL866" si="2224">AL865</f>
        <v>0</v>
      </c>
      <c r="AM866" s="306"/>
    </row>
    <row r="867" spans="1:39" ht="15.5" hidden="1"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225">Z868</f>
        <v>0</v>
      </c>
      <c r="AA869" s="411">
        <f t="shared" ref="AA869" si="2226">AA868</f>
        <v>0</v>
      </c>
      <c r="AB869" s="411">
        <f t="shared" ref="AB869" si="2227">AB868</f>
        <v>0</v>
      </c>
      <c r="AC869" s="411">
        <f t="shared" ref="AC869" si="2228">AC868</f>
        <v>0</v>
      </c>
      <c r="AD869" s="411">
        <f t="shared" ref="AD869" si="2229">AD868</f>
        <v>0</v>
      </c>
      <c r="AE869" s="411">
        <f t="shared" ref="AE869" si="2230">AE868</f>
        <v>0</v>
      </c>
      <c r="AF869" s="411">
        <f t="shared" ref="AF869" si="2231">AF868</f>
        <v>0</v>
      </c>
      <c r="AG869" s="411">
        <f t="shared" ref="AG869" si="2232">AG868</f>
        <v>0</v>
      </c>
      <c r="AH869" s="411">
        <f t="shared" ref="AH869" si="2233">AH868</f>
        <v>0</v>
      </c>
      <c r="AI869" s="411">
        <f t="shared" ref="AI869" si="2234">AI868</f>
        <v>0</v>
      </c>
      <c r="AJ869" s="411">
        <f t="shared" ref="AJ869" si="2235">AJ868</f>
        <v>0</v>
      </c>
      <c r="AK869" s="411">
        <f t="shared" ref="AK869" si="2236">AK868</f>
        <v>0</v>
      </c>
      <c r="AL869" s="411">
        <f t="shared" ref="AL869" si="2237">AL868</f>
        <v>0</v>
      </c>
      <c r="AM869" s="306"/>
    </row>
    <row r="870" spans="1:39" ht="15.5" hidden="1"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238">Z871</f>
        <v>0</v>
      </c>
      <c r="AA872" s="411">
        <f t="shared" ref="AA872" si="2239">AA871</f>
        <v>0</v>
      </c>
      <c r="AB872" s="411">
        <f t="shared" ref="AB872" si="2240">AB871</f>
        <v>0</v>
      </c>
      <c r="AC872" s="411">
        <f t="shared" ref="AC872" si="2241">AC871</f>
        <v>0</v>
      </c>
      <c r="AD872" s="411">
        <f t="shared" ref="AD872" si="2242">AD871</f>
        <v>0</v>
      </c>
      <c r="AE872" s="411">
        <f t="shared" ref="AE872" si="2243">AE871</f>
        <v>0</v>
      </c>
      <c r="AF872" s="411">
        <f t="shared" ref="AF872" si="2244">AF871</f>
        <v>0</v>
      </c>
      <c r="AG872" s="411">
        <f t="shared" ref="AG872" si="2245">AG871</f>
        <v>0</v>
      </c>
      <c r="AH872" s="411">
        <f t="shared" ref="AH872" si="2246">AH871</f>
        <v>0</v>
      </c>
      <c r="AI872" s="411">
        <f t="shared" ref="AI872" si="2247">AI871</f>
        <v>0</v>
      </c>
      <c r="AJ872" s="411">
        <f t="shared" ref="AJ872" si="2248">AJ871</f>
        <v>0</v>
      </c>
      <c r="AK872" s="411">
        <f t="shared" ref="AK872" si="2249">AK871</f>
        <v>0</v>
      </c>
      <c r="AL872" s="411">
        <f>AL871</f>
        <v>0</v>
      </c>
      <c r="AM872" s="306"/>
    </row>
    <row r="873" spans="1:39" ht="15.5" hidden="1"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250">Z875</f>
        <v>0</v>
      </c>
      <c r="AA876" s="411">
        <f t="shared" ref="AA876" si="2251">AA875</f>
        <v>0</v>
      </c>
      <c r="AB876" s="411">
        <f t="shared" ref="AB876" si="2252">AB875</f>
        <v>0</v>
      </c>
      <c r="AC876" s="411">
        <f t="shared" ref="AC876" si="2253">AC875</f>
        <v>0</v>
      </c>
      <c r="AD876" s="411">
        <f t="shared" ref="AD876" si="2254">AD875</f>
        <v>0</v>
      </c>
      <c r="AE876" s="411">
        <f t="shared" ref="AE876" si="2255">AE875</f>
        <v>0</v>
      </c>
      <c r="AF876" s="411">
        <f t="shared" ref="AF876" si="2256">AF875</f>
        <v>0</v>
      </c>
      <c r="AG876" s="411">
        <f t="shared" ref="AG876" si="2257">AG875</f>
        <v>0</v>
      </c>
      <c r="AH876" s="411">
        <f t="shared" ref="AH876" si="2258">AH875</f>
        <v>0</v>
      </c>
      <c r="AI876" s="411">
        <f t="shared" ref="AI876" si="2259">AI875</f>
        <v>0</v>
      </c>
      <c r="AJ876" s="411">
        <f t="shared" ref="AJ876" si="2260">AJ875</f>
        <v>0</v>
      </c>
      <c r="AK876" s="411">
        <f t="shared" ref="AK876" si="2261">AK875</f>
        <v>0</v>
      </c>
      <c r="AL876" s="411">
        <f t="shared" ref="AL876" si="2262">AL875</f>
        <v>0</v>
      </c>
      <c r="AM876" s="306"/>
    </row>
    <row r="877" spans="1:39" ht="15.5" hidden="1"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263">Z878</f>
        <v>0</v>
      </c>
      <c r="AA879" s="411">
        <f t="shared" ref="AA879" si="2264">AA878</f>
        <v>0</v>
      </c>
      <c r="AB879" s="411">
        <f t="shared" ref="AB879" si="2265">AB878</f>
        <v>0</v>
      </c>
      <c r="AC879" s="411">
        <f t="shared" ref="AC879" si="2266">AC878</f>
        <v>0</v>
      </c>
      <c r="AD879" s="411">
        <f t="shared" ref="AD879" si="2267">AD878</f>
        <v>0</v>
      </c>
      <c r="AE879" s="411">
        <f t="shared" ref="AE879" si="2268">AE878</f>
        <v>0</v>
      </c>
      <c r="AF879" s="411">
        <f t="shared" ref="AF879" si="2269">AF878</f>
        <v>0</v>
      </c>
      <c r="AG879" s="411">
        <f t="shared" ref="AG879" si="2270">AG878</f>
        <v>0</v>
      </c>
      <c r="AH879" s="411">
        <f t="shared" ref="AH879" si="2271">AH878</f>
        <v>0</v>
      </c>
      <c r="AI879" s="411">
        <f t="shared" ref="AI879" si="2272">AI878</f>
        <v>0</v>
      </c>
      <c r="AJ879" s="411">
        <f t="shared" ref="AJ879" si="2273">AJ878</f>
        <v>0</v>
      </c>
      <c r="AK879" s="411">
        <f t="shared" ref="AK879" si="2274">AK878</f>
        <v>0</v>
      </c>
      <c r="AL879" s="411">
        <f t="shared" ref="AL879" si="2275">AL878</f>
        <v>0</v>
      </c>
      <c r="AM879" s="306"/>
    </row>
    <row r="880" spans="1:39" ht="15.5" hidden="1"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276">Z881</f>
        <v>0</v>
      </c>
      <c r="AA882" s="411">
        <f t="shared" ref="AA882" si="2277">AA881</f>
        <v>0</v>
      </c>
      <c r="AB882" s="411">
        <f t="shared" ref="AB882" si="2278">AB881</f>
        <v>0</v>
      </c>
      <c r="AC882" s="411">
        <f t="shared" ref="AC882" si="2279">AC881</f>
        <v>0</v>
      </c>
      <c r="AD882" s="411">
        <f t="shared" ref="AD882" si="2280">AD881</f>
        <v>0</v>
      </c>
      <c r="AE882" s="411">
        <f t="shared" ref="AE882" si="2281">AE881</f>
        <v>0</v>
      </c>
      <c r="AF882" s="411">
        <f t="shared" ref="AF882" si="2282">AF881</f>
        <v>0</v>
      </c>
      <c r="AG882" s="411">
        <f t="shared" ref="AG882" si="2283">AG881</f>
        <v>0</v>
      </c>
      <c r="AH882" s="411">
        <f t="shared" ref="AH882" si="2284">AH881</f>
        <v>0</v>
      </c>
      <c r="AI882" s="411">
        <f t="shared" ref="AI882" si="2285">AI881</f>
        <v>0</v>
      </c>
      <c r="AJ882" s="411">
        <f t="shared" ref="AJ882" si="2286">AJ881</f>
        <v>0</v>
      </c>
      <c r="AK882" s="411">
        <f t="shared" ref="AK882" si="2287">AK881</f>
        <v>0</v>
      </c>
      <c r="AL882" s="411">
        <f t="shared" ref="AL882" si="2288">AL881</f>
        <v>0</v>
      </c>
      <c r="AM882" s="306"/>
    </row>
    <row r="883" spans="1:39" ht="15.5" hidden="1"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289">Z885</f>
        <v>0</v>
      </c>
      <c r="AA886" s="411">
        <f t="shared" ref="AA886" si="2290">AA885</f>
        <v>0</v>
      </c>
      <c r="AB886" s="411">
        <f t="shared" ref="AB886" si="2291">AB885</f>
        <v>0</v>
      </c>
      <c r="AC886" s="411">
        <f t="shared" ref="AC886" si="2292">AC885</f>
        <v>0</v>
      </c>
      <c r="AD886" s="411">
        <f t="shared" ref="AD886" si="2293">AD885</f>
        <v>0</v>
      </c>
      <c r="AE886" s="411">
        <f t="shared" ref="AE886" si="2294">AE885</f>
        <v>0</v>
      </c>
      <c r="AF886" s="411">
        <f t="shared" ref="AF886" si="2295">AF885</f>
        <v>0</v>
      </c>
      <c r="AG886" s="411">
        <f t="shared" ref="AG886" si="2296">AG885</f>
        <v>0</v>
      </c>
      <c r="AH886" s="411">
        <f t="shared" ref="AH886" si="2297">AH885</f>
        <v>0</v>
      </c>
      <c r="AI886" s="411">
        <f t="shared" ref="AI886" si="2298">AI885</f>
        <v>0</v>
      </c>
      <c r="AJ886" s="411">
        <f t="shared" ref="AJ886" si="2299">AJ885</f>
        <v>0</v>
      </c>
      <c r="AK886" s="411">
        <f t="shared" ref="AK886" si="2300">AK885</f>
        <v>0</v>
      </c>
      <c r="AL886" s="411">
        <f t="shared" ref="AL886" si="2301">AL885</f>
        <v>0</v>
      </c>
      <c r="AM886" s="306"/>
    </row>
    <row r="887" spans="1:39" ht="15.5" hidden="1"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302">Z888</f>
        <v>0</v>
      </c>
      <c r="AA889" s="411">
        <f t="shared" ref="AA889" si="2303">AA888</f>
        <v>0</v>
      </c>
      <c r="AB889" s="411">
        <f t="shared" ref="AB889" si="2304">AB888</f>
        <v>0</v>
      </c>
      <c r="AC889" s="411">
        <f t="shared" ref="AC889" si="2305">AC888</f>
        <v>0</v>
      </c>
      <c r="AD889" s="411">
        <f t="shared" ref="AD889" si="2306">AD888</f>
        <v>0</v>
      </c>
      <c r="AE889" s="411">
        <f t="shared" ref="AE889" si="2307">AE888</f>
        <v>0</v>
      </c>
      <c r="AF889" s="411">
        <f t="shared" ref="AF889" si="2308">AF888</f>
        <v>0</v>
      </c>
      <c r="AG889" s="411">
        <f t="shared" ref="AG889" si="2309">AG888</f>
        <v>0</v>
      </c>
      <c r="AH889" s="411">
        <f t="shared" ref="AH889" si="2310">AH888</f>
        <v>0</v>
      </c>
      <c r="AI889" s="411">
        <f t="shared" ref="AI889" si="2311">AI888</f>
        <v>0</v>
      </c>
      <c r="AJ889" s="411">
        <f t="shared" ref="AJ889" si="2312">AJ888</f>
        <v>0</v>
      </c>
      <c r="AK889" s="411">
        <f t="shared" ref="AK889" si="2313">AK888</f>
        <v>0</v>
      </c>
      <c r="AL889" s="411">
        <f t="shared" ref="AL889" si="2314">AL888</f>
        <v>0</v>
      </c>
      <c r="AM889" s="306"/>
    </row>
    <row r="890" spans="1:39" ht="15.5" hidden="1"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315">Z891</f>
        <v>0</v>
      </c>
      <c r="AA892" s="411">
        <f t="shared" ref="AA892" si="2316">AA891</f>
        <v>0</v>
      </c>
      <c r="AB892" s="411">
        <f t="shared" ref="AB892" si="2317">AB891</f>
        <v>0</v>
      </c>
      <c r="AC892" s="411">
        <f t="shared" ref="AC892" si="2318">AC891</f>
        <v>0</v>
      </c>
      <c r="AD892" s="411">
        <f t="shared" ref="AD892" si="2319">AD891</f>
        <v>0</v>
      </c>
      <c r="AE892" s="411">
        <f t="shared" ref="AE892" si="2320">AE891</f>
        <v>0</v>
      </c>
      <c r="AF892" s="411">
        <f t="shared" ref="AF892" si="2321">AF891</f>
        <v>0</v>
      </c>
      <c r="AG892" s="411">
        <f t="shared" ref="AG892" si="2322">AG891</f>
        <v>0</v>
      </c>
      <c r="AH892" s="411">
        <f t="shared" ref="AH892" si="2323">AH891</f>
        <v>0</v>
      </c>
      <c r="AI892" s="411">
        <f t="shared" ref="AI892" si="2324">AI891</f>
        <v>0</v>
      </c>
      <c r="AJ892" s="411">
        <f t="shared" ref="AJ892" si="2325">AJ891</f>
        <v>0</v>
      </c>
      <c r="AK892" s="411">
        <f t="shared" ref="AK892" si="2326">AK891</f>
        <v>0</v>
      </c>
      <c r="AL892" s="411">
        <f t="shared" ref="AL892" si="2327">AL891</f>
        <v>0</v>
      </c>
      <c r="AM892" s="306"/>
    </row>
    <row r="893" spans="1:39" ht="15.5" hidden="1"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328">Z894</f>
        <v>0</v>
      </c>
      <c r="AA895" s="411">
        <f t="shared" ref="AA895" si="2329">AA894</f>
        <v>0</v>
      </c>
      <c r="AB895" s="411">
        <f t="shared" ref="AB895" si="2330">AB894</f>
        <v>0</v>
      </c>
      <c r="AC895" s="411">
        <f t="shared" ref="AC895" si="2331">AC894</f>
        <v>0</v>
      </c>
      <c r="AD895" s="411">
        <f t="shared" ref="AD895" si="2332">AD894</f>
        <v>0</v>
      </c>
      <c r="AE895" s="411">
        <f t="shared" ref="AE895" si="2333">AE894</f>
        <v>0</v>
      </c>
      <c r="AF895" s="411">
        <f t="shared" ref="AF895" si="2334">AF894</f>
        <v>0</v>
      </c>
      <c r="AG895" s="411">
        <f t="shared" ref="AG895" si="2335">AG894</f>
        <v>0</v>
      </c>
      <c r="AH895" s="411">
        <f t="shared" ref="AH895" si="2336">AH894</f>
        <v>0</v>
      </c>
      <c r="AI895" s="411">
        <f t="shared" ref="AI895" si="2337">AI894</f>
        <v>0</v>
      </c>
      <c r="AJ895" s="411">
        <f t="shared" ref="AJ895" si="2338">AJ894</f>
        <v>0</v>
      </c>
      <c r="AK895" s="411">
        <f t="shared" ref="AK895" si="2339">AK894</f>
        <v>0</v>
      </c>
      <c r="AL895" s="411">
        <f t="shared" ref="AL895" si="2340">AL894</f>
        <v>0</v>
      </c>
      <c r="AM895" s="306"/>
    </row>
    <row r="896" spans="1:39" ht="15.5" hidden="1"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341">Z897</f>
        <v>0</v>
      </c>
      <c r="AA898" s="411">
        <f t="shared" ref="AA898" si="2342">AA897</f>
        <v>0</v>
      </c>
      <c r="AB898" s="411">
        <f t="shared" ref="AB898" si="2343">AB897</f>
        <v>0</v>
      </c>
      <c r="AC898" s="411">
        <f t="shared" ref="AC898" si="2344">AC897</f>
        <v>0</v>
      </c>
      <c r="AD898" s="411">
        <f t="shared" ref="AD898" si="2345">AD897</f>
        <v>0</v>
      </c>
      <c r="AE898" s="411">
        <f t="shared" ref="AE898" si="2346">AE897</f>
        <v>0</v>
      </c>
      <c r="AF898" s="411">
        <f t="shared" ref="AF898" si="2347">AF897</f>
        <v>0</v>
      </c>
      <c r="AG898" s="411">
        <f t="shared" ref="AG898" si="2348">AG897</f>
        <v>0</v>
      </c>
      <c r="AH898" s="411">
        <f t="shared" ref="AH898" si="2349">AH897</f>
        <v>0</v>
      </c>
      <c r="AI898" s="411">
        <f t="shared" ref="AI898" si="2350">AI897</f>
        <v>0</v>
      </c>
      <c r="AJ898" s="411">
        <f t="shared" ref="AJ898" si="2351">AJ897</f>
        <v>0</v>
      </c>
      <c r="AK898" s="411">
        <f t="shared" ref="AK898" si="2352">AK897</f>
        <v>0</v>
      </c>
      <c r="AL898" s="411">
        <f t="shared" ref="AL898" si="2353">AL897</f>
        <v>0</v>
      </c>
      <c r="AM898" s="306"/>
    </row>
    <row r="899" spans="1:39" ht="15.5" hidden="1"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354">Z900</f>
        <v>0</v>
      </c>
      <c r="AA901" s="411">
        <f t="shared" ref="AA901" si="2355">AA900</f>
        <v>0</v>
      </c>
      <c r="AB901" s="411">
        <f t="shared" ref="AB901" si="2356">AB900</f>
        <v>0</v>
      </c>
      <c r="AC901" s="411">
        <f t="shared" ref="AC901" si="2357">AC900</f>
        <v>0</v>
      </c>
      <c r="AD901" s="411">
        <f t="shared" ref="AD901" si="2358">AD900</f>
        <v>0</v>
      </c>
      <c r="AE901" s="411">
        <f t="shared" ref="AE901" si="2359">AE900</f>
        <v>0</v>
      </c>
      <c r="AF901" s="411">
        <f t="shared" ref="AF901" si="2360">AF900</f>
        <v>0</v>
      </c>
      <c r="AG901" s="411">
        <f t="shared" ref="AG901" si="2361">AG900</f>
        <v>0</v>
      </c>
      <c r="AH901" s="411">
        <f t="shared" ref="AH901" si="2362">AH900</f>
        <v>0</v>
      </c>
      <c r="AI901" s="411">
        <f t="shared" ref="AI901" si="2363">AI900</f>
        <v>0</v>
      </c>
      <c r="AJ901" s="411">
        <f t="shared" ref="AJ901" si="2364">AJ900</f>
        <v>0</v>
      </c>
      <c r="AK901" s="411">
        <f t="shared" ref="AK901" si="2365">AK900</f>
        <v>0</v>
      </c>
      <c r="AL901" s="411">
        <f t="shared" ref="AL901" si="2366">AL900</f>
        <v>0</v>
      </c>
      <c r="AM901" s="306"/>
    </row>
    <row r="902" spans="1:39" ht="15.5" hidden="1"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367">Z903</f>
        <v>0</v>
      </c>
      <c r="AA904" s="411">
        <f t="shared" ref="AA904" si="2368">AA903</f>
        <v>0</v>
      </c>
      <c r="AB904" s="411">
        <f t="shared" ref="AB904" si="2369">AB903</f>
        <v>0</v>
      </c>
      <c r="AC904" s="411">
        <f t="shared" ref="AC904" si="2370">AC903</f>
        <v>0</v>
      </c>
      <c r="AD904" s="411">
        <f t="shared" ref="AD904" si="2371">AD903</f>
        <v>0</v>
      </c>
      <c r="AE904" s="411">
        <f t="shared" ref="AE904" si="2372">AE903</f>
        <v>0</v>
      </c>
      <c r="AF904" s="411">
        <f t="shared" ref="AF904" si="2373">AF903</f>
        <v>0</v>
      </c>
      <c r="AG904" s="411">
        <f t="shared" ref="AG904" si="2374">AG903</f>
        <v>0</v>
      </c>
      <c r="AH904" s="411">
        <f t="shared" ref="AH904" si="2375">AH903</f>
        <v>0</v>
      </c>
      <c r="AI904" s="411">
        <f t="shared" ref="AI904" si="2376">AI903</f>
        <v>0</v>
      </c>
      <c r="AJ904" s="411">
        <f t="shared" ref="AJ904" si="2377">AJ903</f>
        <v>0</v>
      </c>
      <c r="AK904" s="411">
        <f t="shared" ref="AK904" si="2378">AK903</f>
        <v>0</v>
      </c>
      <c r="AL904" s="411">
        <f t="shared" ref="AL904" si="2379">AL903</f>
        <v>0</v>
      </c>
      <c r="AM904" s="306"/>
    </row>
    <row r="905" spans="1:39" ht="15.5" hidden="1"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380">Z906</f>
        <v>0</v>
      </c>
      <c r="AA907" s="411">
        <f t="shared" ref="AA907" si="2381">AA906</f>
        <v>0</v>
      </c>
      <c r="AB907" s="411">
        <f t="shared" ref="AB907" si="2382">AB906</f>
        <v>0</v>
      </c>
      <c r="AC907" s="411">
        <f t="shared" ref="AC907" si="2383">AC906</f>
        <v>0</v>
      </c>
      <c r="AD907" s="411">
        <f t="shared" ref="AD907" si="2384">AD906</f>
        <v>0</v>
      </c>
      <c r="AE907" s="411">
        <f t="shared" ref="AE907" si="2385">AE906</f>
        <v>0</v>
      </c>
      <c r="AF907" s="411">
        <f t="shared" ref="AF907" si="2386">AF906</f>
        <v>0</v>
      </c>
      <c r="AG907" s="411">
        <f t="shared" ref="AG907" si="2387">AG906</f>
        <v>0</v>
      </c>
      <c r="AH907" s="411">
        <f t="shared" ref="AH907" si="2388">AH906</f>
        <v>0</v>
      </c>
      <c r="AI907" s="411">
        <f t="shared" ref="AI907" si="2389">AI906</f>
        <v>0</v>
      </c>
      <c r="AJ907" s="411">
        <f t="shared" ref="AJ907" si="2390">AJ906</f>
        <v>0</v>
      </c>
      <c r="AK907" s="411">
        <f t="shared" ref="AK907" si="2391">AK906</f>
        <v>0</v>
      </c>
      <c r="AL907" s="411">
        <f t="shared" ref="AL907" si="2392">AL906</f>
        <v>0</v>
      </c>
      <c r="AM907" s="306"/>
    </row>
    <row r="908" spans="1:39" ht="15.5" hidden="1"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393">Z909</f>
        <v>0</v>
      </c>
      <c r="AA910" s="411">
        <f t="shared" ref="AA910" si="2394">AA909</f>
        <v>0</v>
      </c>
      <c r="AB910" s="411">
        <f t="shared" ref="AB910" si="2395">AB909</f>
        <v>0</v>
      </c>
      <c r="AC910" s="411">
        <f t="shared" ref="AC910" si="2396">AC909</f>
        <v>0</v>
      </c>
      <c r="AD910" s="411">
        <f t="shared" ref="AD910" si="2397">AD909</f>
        <v>0</v>
      </c>
      <c r="AE910" s="411">
        <f t="shared" ref="AE910" si="2398">AE909</f>
        <v>0</v>
      </c>
      <c r="AF910" s="411">
        <f t="shared" ref="AF910" si="2399">AF909</f>
        <v>0</v>
      </c>
      <c r="AG910" s="411">
        <f t="shared" ref="AG910" si="2400">AG909</f>
        <v>0</v>
      </c>
      <c r="AH910" s="411">
        <f t="shared" ref="AH910" si="2401">AH909</f>
        <v>0</v>
      </c>
      <c r="AI910" s="411">
        <f t="shared" ref="AI910" si="2402">AI909</f>
        <v>0</v>
      </c>
      <c r="AJ910" s="411">
        <f t="shared" ref="AJ910" si="2403">AJ909</f>
        <v>0</v>
      </c>
      <c r="AK910" s="411">
        <f t="shared" ref="AK910" si="2404">AK909</f>
        <v>0</v>
      </c>
      <c r="AL910" s="411">
        <f t="shared" ref="AL910" si="2405">AL909</f>
        <v>0</v>
      </c>
      <c r="AM910" s="306"/>
    </row>
    <row r="911" spans="1:39" ht="15.5" hidden="1"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406">Z912</f>
        <v>0</v>
      </c>
      <c r="AA913" s="411">
        <f t="shared" ref="AA913" si="2407">AA912</f>
        <v>0</v>
      </c>
      <c r="AB913" s="411">
        <f t="shared" ref="AB913" si="2408">AB912</f>
        <v>0</v>
      </c>
      <c r="AC913" s="411">
        <f t="shared" ref="AC913" si="2409">AC912</f>
        <v>0</v>
      </c>
      <c r="AD913" s="411">
        <f t="shared" ref="AD913" si="2410">AD912</f>
        <v>0</v>
      </c>
      <c r="AE913" s="411">
        <f t="shared" ref="AE913" si="2411">AE912</f>
        <v>0</v>
      </c>
      <c r="AF913" s="411">
        <f t="shared" ref="AF913" si="2412">AF912</f>
        <v>0</v>
      </c>
      <c r="AG913" s="411">
        <f t="shared" ref="AG913" si="2413">AG912</f>
        <v>0</v>
      </c>
      <c r="AH913" s="411">
        <f t="shared" ref="AH913" si="2414">AH912</f>
        <v>0</v>
      </c>
      <c r="AI913" s="411">
        <f t="shared" ref="AI913" si="2415">AI912</f>
        <v>0</v>
      </c>
      <c r="AJ913" s="411">
        <f t="shared" ref="AJ913" si="2416">AJ912</f>
        <v>0</v>
      </c>
      <c r="AK913" s="411">
        <f t="shared" ref="AK913" si="2417">AK912</f>
        <v>0</v>
      </c>
      <c r="AL913" s="411">
        <f t="shared" ref="AL913" si="2418">AL912</f>
        <v>0</v>
      </c>
      <c r="AM913" s="306"/>
    </row>
    <row r="914" spans="1:39" ht="15.5" hidden="1"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419">Z915</f>
        <v>0</v>
      </c>
      <c r="AA916" s="411">
        <f t="shared" ref="AA916" si="2420">AA915</f>
        <v>0</v>
      </c>
      <c r="AB916" s="411">
        <f t="shared" ref="AB916" si="2421">AB915</f>
        <v>0</v>
      </c>
      <c r="AC916" s="411">
        <f t="shared" ref="AC916" si="2422">AC915</f>
        <v>0</v>
      </c>
      <c r="AD916" s="411">
        <f t="shared" ref="AD916" si="2423">AD915</f>
        <v>0</v>
      </c>
      <c r="AE916" s="411">
        <f t="shared" ref="AE916" si="2424">AE915</f>
        <v>0</v>
      </c>
      <c r="AF916" s="411">
        <f t="shared" ref="AF916" si="2425">AF915</f>
        <v>0</v>
      </c>
      <c r="AG916" s="411">
        <f t="shared" ref="AG916" si="2426">AG915</f>
        <v>0</v>
      </c>
      <c r="AH916" s="411">
        <f t="shared" ref="AH916" si="2427">AH915</f>
        <v>0</v>
      </c>
      <c r="AI916" s="411">
        <f t="shared" ref="AI916" si="2428">AI915</f>
        <v>0</v>
      </c>
      <c r="AJ916" s="411">
        <f t="shared" ref="AJ916" si="2429">AJ915</f>
        <v>0</v>
      </c>
      <c r="AK916" s="411">
        <f t="shared" ref="AK916" si="2430">AK915</f>
        <v>0</v>
      </c>
      <c r="AL916" s="411">
        <f t="shared" ref="AL916" si="2431">AL915</f>
        <v>0</v>
      </c>
      <c r="AM916" s="306"/>
    </row>
    <row r="917" spans="1:39" ht="15.5" hidden="1"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432">Z918</f>
        <v>0</v>
      </c>
      <c r="AA919" s="411">
        <f t="shared" ref="AA919" si="2433">AA918</f>
        <v>0</v>
      </c>
      <c r="AB919" s="411">
        <f t="shared" ref="AB919" si="2434">AB918</f>
        <v>0</v>
      </c>
      <c r="AC919" s="411">
        <f t="shared" ref="AC919" si="2435">AC918</f>
        <v>0</v>
      </c>
      <c r="AD919" s="411">
        <f t="shared" ref="AD919" si="2436">AD918</f>
        <v>0</v>
      </c>
      <c r="AE919" s="411">
        <f t="shared" ref="AE919" si="2437">AE918</f>
        <v>0</v>
      </c>
      <c r="AF919" s="411">
        <f t="shared" ref="AF919" si="2438">AF918</f>
        <v>0</v>
      </c>
      <c r="AG919" s="411">
        <f t="shared" ref="AG919" si="2439">AG918</f>
        <v>0</v>
      </c>
      <c r="AH919" s="411">
        <f t="shared" ref="AH919" si="2440">AH918</f>
        <v>0</v>
      </c>
      <c r="AI919" s="411">
        <f t="shared" ref="AI919" si="2441">AI918</f>
        <v>0</v>
      </c>
      <c r="AJ919" s="411">
        <f t="shared" ref="AJ919" si="2442">AJ918</f>
        <v>0</v>
      </c>
      <c r="AK919" s="411">
        <f t="shared" ref="AK919" si="2443">AK918</f>
        <v>0</v>
      </c>
      <c r="AL919" s="411">
        <f t="shared" ref="AL919" si="2444">AL918</f>
        <v>0</v>
      </c>
      <c r="AM919" s="306"/>
    </row>
    <row r="920" spans="1:39" ht="15.5" hidden="1"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445">Z921</f>
        <v>0</v>
      </c>
      <c r="AA922" s="411">
        <f t="shared" ref="AA922" si="2446">AA921</f>
        <v>0</v>
      </c>
      <c r="AB922" s="411">
        <f t="shared" ref="AB922" si="2447">AB921</f>
        <v>0</v>
      </c>
      <c r="AC922" s="411">
        <f t="shared" ref="AC922" si="2448">AC921</f>
        <v>0</v>
      </c>
      <c r="AD922" s="411">
        <f t="shared" ref="AD922" si="2449">AD921</f>
        <v>0</v>
      </c>
      <c r="AE922" s="411">
        <f t="shared" ref="AE922" si="2450">AE921</f>
        <v>0</v>
      </c>
      <c r="AF922" s="411">
        <f t="shared" ref="AF922" si="2451">AF921</f>
        <v>0</v>
      </c>
      <c r="AG922" s="411">
        <f t="shared" ref="AG922" si="2452">AG921</f>
        <v>0</v>
      </c>
      <c r="AH922" s="411">
        <f t="shared" ref="AH922" si="2453">AH921</f>
        <v>0</v>
      </c>
      <c r="AI922" s="411">
        <f t="shared" ref="AI922" si="2454">AI921</f>
        <v>0</v>
      </c>
      <c r="AJ922" s="411">
        <f t="shared" ref="AJ922" si="2455">AJ921</f>
        <v>0</v>
      </c>
      <c r="AK922" s="411">
        <f t="shared" ref="AK922" si="2456">AK921</f>
        <v>0</v>
      </c>
      <c r="AL922" s="411">
        <f t="shared" ref="AL922" si="2457">AL921</f>
        <v>0</v>
      </c>
      <c r="AM922" s="306"/>
    </row>
    <row r="923" spans="1:39" ht="15.5" hidden="1"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458">Z924</f>
        <v>0</v>
      </c>
      <c r="AA925" s="411">
        <f t="shared" ref="AA925" si="2459">AA924</f>
        <v>0</v>
      </c>
      <c r="AB925" s="411">
        <f t="shared" ref="AB925" si="2460">AB924</f>
        <v>0</v>
      </c>
      <c r="AC925" s="411">
        <f t="shared" ref="AC925" si="2461">AC924</f>
        <v>0</v>
      </c>
      <c r="AD925" s="411">
        <f t="shared" ref="AD925" si="2462">AD924</f>
        <v>0</v>
      </c>
      <c r="AE925" s="411">
        <f t="shared" ref="AE925" si="2463">AE924</f>
        <v>0</v>
      </c>
      <c r="AF925" s="411">
        <f t="shared" ref="AF925" si="2464">AF924</f>
        <v>0</v>
      </c>
      <c r="AG925" s="411">
        <f t="shared" ref="AG925" si="2465">AG924</f>
        <v>0</v>
      </c>
      <c r="AH925" s="411">
        <f t="shared" ref="AH925" si="2466">AH924</f>
        <v>0</v>
      </c>
      <c r="AI925" s="411">
        <f t="shared" ref="AI925" si="2467">AI924</f>
        <v>0</v>
      </c>
      <c r="AJ925" s="411">
        <f t="shared" ref="AJ925" si="2468">AJ924</f>
        <v>0</v>
      </c>
      <c r="AK925" s="411">
        <f t="shared" ref="AK925" si="2469">AK924</f>
        <v>0</v>
      </c>
      <c r="AL925" s="411">
        <f t="shared" ref="AL925" si="2470">AL924</f>
        <v>0</v>
      </c>
      <c r="AM925" s="306"/>
    </row>
    <row r="926" spans="1:39" ht="15.5" hidden="1"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1.8E-3</v>
      </c>
      <c r="Z930" s="341">
        <f>HLOOKUP(Z$35,'3.  Distribution Rates'!$C$122:$P$133,11,FALSE)</f>
        <v>1.6899999999999998E-2</v>
      </c>
      <c r="AA930" s="341">
        <f>HLOOKUP(AA$35,'3.  Distribution Rates'!$C$122:$P$133,11,FALSE)</f>
        <v>3.3054999999999999</v>
      </c>
      <c r="AB930" s="341">
        <f>HLOOKUP(AB$35,'3.  Distribution Rates'!$C$122:$P$133,11,FALSE)</f>
        <v>9.0619999999999994</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471">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471"/>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471"/>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471"/>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472">Y211*Y930</f>
        <v>0</v>
      </c>
      <c r="Z935" s="378">
        <f t="shared" si="2472"/>
        <v>0</v>
      </c>
      <c r="AA935" s="378">
        <f t="shared" si="2472"/>
        <v>0</v>
      </c>
      <c r="AB935" s="378">
        <f t="shared" si="2472"/>
        <v>0</v>
      </c>
      <c r="AC935" s="378">
        <f t="shared" si="2472"/>
        <v>0</v>
      </c>
      <c r="AD935" s="378">
        <f t="shared" si="2472"/>
        <v>0</v>
      </c>
      <c r="AE935" s="378">
        <f t="shared" si="2472"/>
        <v>0</v>
      </c>
      <c r="AF935" s="378">
        <f t="shared" si="2472"/>
        <v>0</v>
      </c>
      <c r="AG935" s="378">
        <f t="shared" si="2472"/>
        <v>0</v>
      </c>
      <c r="AH935" s="378">
        <f t="shared" si="2472"/>
        <v>0</v>
      </c>
      <c r="AI935" s="378">
        <f t="shared" si="2472"/>
        <v>0</v>
      </c>
      <c r="AJ935" s="378">
        <f t="shared" si="2472"/>
        <v>0</v>
      </c>
      <c r="AK935" s="378">
        <f t="shared" si="2472"/>
        <v>0</v>
      </c>
      <c r="AL935" s="378">
        <f t="shared" si="2472"/>
        <v>0</v>
      </c>
      <c r="AM935" s="629">
        <f t="shared" si="2471"/>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473">Y394*Y930</f>
        <v>0</v>
      </c>
      <c r="Z936" s="378">
        <f t="shared" si="2473"/>
        <v>0</v>
      </c>
      <c r="AA936" s="378">
        <f t="shared" si="2473"/>
        <v>0</v>
      </c>
      <c r="AB936" s="378">
        <f t="shared" si="2473"/>
        <v>0</v>
      </c>
      <c r="AC936" s="378">
        <f t="shared" si="2473"/>
        <v>0</v>
      </c>
      <c r="AD936" s="378">
        <f t="shared" si="2473"/>
        <v>0</v>
      </c>
      <c r="AE936" s="378">
        <f t="shared" si="2473"/>
        <v>0</v>
      </c>
      <c r="AF936" s="378">
        <f t="shared" si="2473"/>
        <v>0</v>
      </c>
      <c r="AG936" s="378">
        <f t="shared" si="2473"/>
        <v>0</v>
      </c>
      <c r="AH936" s="378">
        <f t="shared" si="2473"/>
        <v>0</v>
      </c>
      <c r="AI936" s="378">
        <f t="shared" si="2473"/>
        <v>0</v>
      </c>
      <c r="AJ936" s="378">
        <f t="shared" si="2473"/>
        <v>0</v>
      </c>
      <c r="AK936" s="378">
        <f t="shared" si="2473"/>
        <v>0</v>
      </c>
      <c r="AL936" s="378">
        <f t="shared" si="2473"/>
        <v>0</v>
      </c>
      <c r="AM936" s="629">
        <f t="shared" si="2471"/>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474">Y577*Y930</f>
        <v>0</v>
      </c>
      <c r="Z937" s="378">
        <f t="shared" si="2474"/>
        <v>0</v>
      </c>
      <c r="AA937" s="378">
        <f t="shared" si="2474"/>
        <v>0</v>
      </c>
      <c r="AB937" s="378">
        <f t="shared" si="2474"/>
        <v>0</v>
      </c>
      <c r="AC937" s="378">
        <f t="shared" si="2474"/>
        <v>0</v>
      </c>
      <c r="AD937" s="378">
        <f t="shared" si="2474"/>
        <v>0</v>
      </c>
      <c r="AE937" s="378">
        <f t="shared" si="2474"/>
        <v>0</v>
      </c>
      <c r="AF937" s="378">
        <f t="shared" si="2474"/>
        <v>0</v>
      </c>
      <c r="AG937" s="378">
        <f t="shared" si="2474"/>
        <v>0</v>
      </c>
      <c r="AH937" s="378">
        <f t="shared" si="2474"/>
        <v>0</v>
      </c>
      <c r="AI937" s="378">
        <f t="shared" si="2474"/>
        <v>0</v>
      </c>
      <c r="AJ937" s="378">
        <f t="shared" si="2474"/>
        <v>0</v>
      </c>
      <c r="AK937" s="378">
        <f t="shared" si="2474"/>
        <v>0</v>
      </c>
      <c r="AL937" s="378">
        <f t="shared" si="2474"/>
        <v>0</v>
      </c>
      <c r="AM937" s="629">
        <f t="shared" si="2471"/>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475">Y760*Y930</f>
        <v>0</v>
      </c>
      <c r="Z938" s="378">
        <f t="shared" si="2475"/>
        <v>0</v>
      </c>
      <c r="AA938" s="378">
        <f t="shared" si="2475"/>
        <v>0</v>
      </c>
      <c r="AB938" s="378">
        <f t="shared" si="2475"/>
        <v>0</v>
      </c>
      <c r="AC938" s="378">
        <f t="shared" si="2475"/>
        <v>0</v>
      </c>
      <c r="AD938" s="378">
        <f t="shared" si="2475"/>
        <v>0</v>
      </c>
      <c r="AE938" s="378">
        <f t="shared" si="2475"/>
        <v>0</v>
      </c>
      <c r="AF938" s="378">
        <f t="shared" si="2475"/>
        <v>0</v>
      </c>
      <c r="AG938" s="378">
        <f t="shared" si="2475"/>
        <v>0</v>
      </c>
      <c r="AH938" s="378">
        <f t="shared" si="2475"/>
        <v>0</v>
      </c>
      <c r="AI938" s="378">
        <f t="shared" si="2475"/>
        <v>0</v>
      </c>
      <c r="AJ938" s="378">
        <f t="shared" si="2475"/>
        <v>0</v>
      </c>
      <c r="AK938" s="378">
        <f t="shared" si="2475"/>
        <v>0</v>
      </c>
      <c r="AL938" s="378">
        <f t="shared" si="2475"/>
        <v>0</v>
      </c>
      <c r="AM938" s="629">
        <f t="shared" si="2471"/>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476">Z927*Z930</f>
        <v>0</v>
      </c>
      <c r="AA939" s="378">
        <f t="shared" si="2476"/>
        <v>0</v>
      </c>
      <c r="AB939" s="378">
        <f t="shared" si="2476"/>
        <v>0</v>
      </c>
      <c r="AC939" s="378">
        <f t="shared" si="2476"/>
        <v>0</v>
      </c>
      <c r="AD939" s="378">
        <f t="shared" si="2476"/>
        <v>0</v>
      </c>
      <c r="AE939" s="378">
        <f t="shared" si="2476"/>
        <v>0</v>
      </c>
      <c r="AF939" s="378">
        <f t="shared" si="2476"/>
        <v>0</v>
      </c>
      <c r="AG939" s="378">
        <f t="shared" si="2476"/>
        <v>0</v>
      </c>
      <c r="AH939" s="378">
        <f t="shared" si="2476"/>
        <v>0</v>
      </c>
      <c r="AI939" s="378">
        <f t="shared" si="2476"/>
        <v>0</v>
      </c>
      <c r="AJ939" s="378">
        <f t="shared" si="2476"/>
        <v>0</v>
      </c>
      <c r="AK939" s="378">
        <f t="shared" si="2476"/>
        <v>0</v>
      </c>
      <c r="AL939" s="378">
        <f t="shared" si="2476"/>
        <v>0</v>
      </c>
      <c r="AM939" s="629">
        <f t="shared" si="2471"/>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477">SUM(Z931:Z939)</f>
        <v>0</v>
      </c>
      <c r="AA940" s="346">
        <f t="shared" si="2477"/>
        <v>0</v>
      </c>
      <c r="AB940" s="346">
        <f t="shared" si="2477"/>
        <v>0</v>
      </c>
      <c r="AC940" s="346">
        <f t="shared" si="2477"/>
        <v>0</v>
      </c>
      <c r="AD940" s="346">
        <f t="shared" si="2477"/>
        <v>0</v>
      </c>
      <c r="AE940" s="346">
        <f t="shared" si="2477"/>
        <v>0</v>
      </c>
      <c r="AF940" s="346">
        <f>SUM(AF931:AF939)</f>
        <v>0</v>
      </c>
      <c r="AG940" s="346">
        <f t="shared" ref="AG940:AL940" si="2478">SUM(AG931:AG939)</f>
        <v>0</v>
      </c>
      <c r="AH940" s="346">
        <f t="shared" si="2478"/>
        <v>0</v>
      </c>
      <c r="AI940" s="346">
        <f t="shared" si="2478"/>
        <v>0</v>
      </c>
      <c r="AJ940" s="346">
        <f t="shared" si="2478"/>
        <v>0</v>
      </c>
      <c r="AK940" s="346">
        <f t="shared" si="2478"/>
        <v>0</v>
      </c>
      <c r="AL940" s="346">
        <f t="shared" si="2478"/>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479">Z928*Z930</f>
        <v>0</v>
      </c>
      <c r="AA941" s="347">
        <f t="shared" si="2479"/>
        <v>0</v>
      </c>
      <c r="AB941" s="347">
        <f t="shared" si="2479"/>
        <v>0</v>
      </c>
      <c r="AC941" s="347">
        <f t="shared" si="2479"/>
        <v>0</v>
      </c>
      <c r="AD941" s="347">
        <f t="shared" si="2479"/>
        <v>0</v>
      </c>
      <c r="AE941" s="347">
        <f t="shared" si="2479"/>
        <v>0</v>
      </c>
      <c r="AF941" s="347">
        <f>AF928*AF930</f>
        <v>0</v>
      </c>
      <c r="AG941" s="347">
        <f t="shared" ref="AG941:AL941" si="2480">AG928*AG930</f>
        <v>0</v>
      </c>
      <c r="AH941" s="347">
        <f t="shared" si="2480"/>
        <v>0</v>
      </c>
      <c r="AI941" s="347">
        <f t="shared" si="2480"/>
        <v>0</v>
      </c>
      <c r="AJ941" s="347">
        <f t="shared" si="2480"/>
        <v>0</v>
      </c>
      <c r="AK941" s="347">
        <f t="shared" si="2480"/>
        <v>0</v>
      </c>
      <c r="AL941" s="347">
        <f t="shared" si="2480"/>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481">IF(AA768="kw",SUMPRODUCT($N$770:$N$925,$P$770:$P$925,AA770:AA925),SUMPRODUCT($E$770:$E$925,AA770:AA925))</f>
        <v>0</v>
      </c>
      <c r="AB944" s="326">
        <f t="shared" si="2481"/>
        <v>0</v>
      </c>
      <c r="AC944" s="326">
        <f t="shared" si="2481"/>
        <v>0</v>
      </c>
      <c r="AD944" s="326">
        <f t="shared" si="2481"/>
        <v>0</v>
      </c>
      <c r="AE944" s="326">
        <f t="shared" si="2481"/>
        <v>0</v>
      </c>
      <c r="AF944" s="326">
        <f t="shared" si="2481"/>
        <v>0</v>
      </c>
      <c r="AG944" s="326">
        <f t="shared" si="2481"/>
        <v>0</v>
      </c>
      <c r="AH944" s="326">
        <f t="shared" si="2481"/>
        <v>0</v>
      </c>
      <c r="AI944" s="326">
        <f t="shared" si="2481"/>
        <v>0</v>
      </c>
      <c r="AJ944" s="326">
        <f t="shared" si="2481"/>
        <v>0</v>
      </c>
      <c r="AK944" s="326">
        <f t="shared" si="2481"/>
        <v>0</v>
      </c>
      <c r="AL944" s="326">
        <f t="shared" si="2481"/>
        <v>0</v>
      </c>
      <c r="AM944" s="386"/>
    </row>
    <row r="945" spans="1:39" ht="18.75" customHeight="1">
      <c r="B945" s="368" t="s">
        <v>586</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27" t="s">
        <v>211</v>
      </c>
      <c r="C949" s="829" t="s">
        <v>33</v>
      </c>
      <c r="D949" s="284" t="s">
        <v>422</v>
      </c>
      <c r="E949" s="831" t="s">
        <v>209</v>
      </c>
      <c r="F949" s="832"/>
      <c r="G949" s="832"/>
      <c r="H949" s="832"/>
      <c r="I949" s="832"/>
      <c r="J949" s="832"/>
      <c r="K949" s="832"/>
      <c r="L949" s="832"/>
      <c r="M949" s="833"/>
      <c r="N949" s="834" t="s">
        <v>213</v>
      </c>
      <c r="O949" s="284" t="s">
        <v>423</v>
      </c>
      <c r="P949" s="831" t="s">
        <v>212</v>
      </c>
      <c r="Q949" s="832"/>
      <c r="R949" s="832"/>
      <c r="S949" s="832"/>
      <c r="T949" s="832"/>
      <c r="U949" s="832"/>
      <c r="V949" s="832"/>
      <c r="W949" s="832"/>
      <c r="X949" s="833"/>
      <c r="Y949" s="824" t="s">
        <v>243</v>
      </c>
      <c r="Z949" s="825"/>
      <c r="AA949" s="825"/>
      <c r="AB949" s="825"/>
      <c r="AC949" s="825"/>
      <c r="AD949" s="825"/>
      <c r="AE949" s="825"/>
      <c r="AF949" s="825"/>
      <c r="AG949" s="825"/>
      <c r="AH949" s="825"/>
      <c r="AI949" s="825"/>
      <c r="AJ949" s="825"/>
      <c r="AK949" s="825"/>
      <c r="AL949" s="825"/>
      <c r="AM949" s="826"/>
    </row>
    <row r="950" spans="1:39" ht="65.25" customHeight="1">
      <c r="B950" s="828"/>
      <c r="C950" s="830"/>
      <c r="D950" s="285">
        <v>2020</v>
      </c>
      <c r="E950" s="285">
        <v>2021</v>
      </c>
      <c r="F950" s="285">
        <v>2022</v>
      </c>
      <c r="G950" s="285">
        <v>2023</v>
      </c>
      <c r="H950" s="285">
        <v>2024</v>
      </c>
      <c r="I950" s="285">
        <v>2025</v>
      </c>
      <c r="J950" s="285">
        <v>2026</v>
      </c>
      <c r="K950" s="285">
        <v>2027</v>
      </c>
      <c r="L950" s="285">
        <v>2028</v>
      </c>
      <c r="M950" s="285">
        <v>2029</v>
      </c>
      <c r="N950" s="835"/>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v>
      </c>
      <c r="AB950" s="285" t="str">
        <f>'1.  LRAMVA Summary'!G52</f>
        <v>Street Lights</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482">Z953</f>
        <v>0</v>
      </c>
      <c r="AA954" s="411">
        <f t="shared" ref="AA954" si="2483">AA953</f>
        <v>0</v>
      </c>
      <c r="AB954" s="411">
        <f t="shared" ref="AB954" si="2484">AB953</f>
        <v>0</v>
      </c>
      <c r="AC954" s="411">
        <f t="shared" ref="AC954" si="2485">AC953</f>
        <v>0</v>
      </c>
      <c r="AD954" s="411">
        <f t="shared" ref="AD954" si="2486">AD953</f>
        <v>0</v>
      </c>
      <c r="AE954" s="411">
        <f t="shared" ref="AE954" si="2487">AE953</f>
        <v>0</v>
      </c>
      <c r="AF954" s="411">
        <f t="shared" ref="AF954" si="2488">AF953</f>
        <v>0</v>
      </c>
      <c r="AG954" s="411">
        <f t="shared" ref="AG954" si="2489">AG953</f>
        <v>0</v>
      </c>
      <c r="AH954" s="411">
        <f t="shared" ref="AH954" si="2490">AH953</f>
        <v>0</v>
      </c>
      <c r="AI954" s="411">
        <f t="shared" ref="AI954" si="2491">AI953</f>
        <v>0</v>
      </c>
      <c r="AJ954" s="411">
        <f t="shared" ref="AJ954" si="2492">AJ953</f>
        <v>0</v>
      </c>
      <c r="AK954" s="411">
        <f t="shared" ref="AK954" si="2493">AK953</f>
        <v>0</v>
      </c>
      <c r="AL954" s="411">
        <f t="shared" ref="AL954" si="2494">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495">Z956</f>
        <v>0</v>
      </c>
      <c r="AA957" s="411">
        <f t="shared" ref="AA957" si="2496">AA956</f>
        <v>0</v>
      </c>
      <c r="AB957" s="411">
        <f t="shared" ref="AB957" si="2497">AB956</f>
        <v>0</v>
      </c>
      <c r="AC957" s="411">
        <f t="shared" ref="AC957" si="2498">AC956</f>
        <v>0</v>
      </c>
      <c r="AD957" s="411">
        <f t="shared" ref="AD957" si="2499">AD956</f>
        <v>0</v>
      </c>
      <c r="AE957" s="411">
        <f t="shared" ref="AE957" si="2500">AE956</f>
        <v>0</v>
      </c>
      <c r="AF957" s="411">
        <f t="shared" ref="AF957" si="2501">AF956</f>
        <v>0</v>
      </c>
      <c r="AG957" s="411">
        <f t="shared" ref="AG957" si="2502">AG956</f>
        <v>0</v>
      </c>
      <c r="AH957" s="411">
        <f t="shared" ref="AH957" si="2503">AH956</f>
        <v>0</v>
      </c>
      <c r="AI957" s="411">
        <f t="shared" ref="AI957" si="2504">AI956</f>
        <v>0</v>
      </c>
      <c r="AJ957" s="411">
        <f t="shared" ref="AJ957" si="2505">AJ956</f>
        <v>0</v>
      </c>
      <c r="AK957" s="411">
        <f t="shared" ref="AK957" si="2506">AK956</f>
        <v>0</v>
      </c>
      <c r="AL957" s="411">
        <f t="shared" ref="AL957" si="2507">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508">Z959</f>
        <v>0</v>
      </c>
      <c r="AA960" s="411">
        <f t="shared" ref="AA960" si="2509">AA959</f>
        <v>0</v>
      </c>
      <c r="AB960" s="411">
        <f t="shared" ref="AB960" si="2510">AB959</f>
        <v>0</v>
      </c>
      <c r="AC960" s="411">
        <f t="shared" ref="AC960" si="2511">AC959</f>
        <v>0</v>
      </c>
      <c r="AD960" s="411">
        <f t="shared" ref="AD960" si="2512">AD959</f>
        <v>0</v>
      </c>
      <c r="AE960" s="411">
        <f t="shared" ref="AE960" si="2513">AE959</f>
        <v>0</v>
      </c>
      <c r="AF960" s="411">
        <f t="shared" ref="AF960" si="2514">AF959</f>
        <v>0</v>
      </c>
      <c r="AG960" s="411">
        <f t="shared" ref="AG960" si="2515">AG959</f>
        <v>0</v>
      </c>
      <c r="AH960" s="411">
        <f t="shared" ref="AH960" si="2516">AH959</f>
        <v>0</v>
      </c>
      <c r="AI960" s="411">
        <f t="shared" ref="AI960" si="2517">AI959</f>
        <v>0</v>
      </c>
      <c r="AJ960" s="411">
        <f t="shared" ref="AJ960" si="2518">AJ959</f>
        <v>0</v>
      </c>
      <c r="AK960" s="411">
        <f t="shared" ref="AK960" si="2519">AK959</f>
        <v>0</v>
      </c>
      <c r="AL960" s="411">
        <f t="shared" ref="AL960" si="2520">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676</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521">Z962</f>
        <v>0</v>
      </c>
      <c r="AA963" s="411">
        <f t="shared" ref="AA963" si="2522">AA962</f>
        <v>0</v>
      </c>
      <c r="AB963" s="411">
        <f t="shared" ref="AB963" si="2523">AB962</f>
        <v>0</v>
      </c>
      <c r="AC963" s="411">
        <f t="shared" ref="AC963" si="2524">AC962</f>
        <v>0</v>
      </c>
      <c r="AD963" s="411">
        <f t="shared" ref="AD963" si="2525">AD962</f>
        <v>0</v>
      </c>
      <c r="AE963" s="411">
        <f t="shared" ref="AE963" si="2526">AE962</f>
        <v>0</v>
      </c>
      <c r="AF963" s="411">
        <f t="shared" ref="AF963" si="2527">AF962</f>
        <v>0</v>
      </c>
      <c r="AG963" s="411">
        <f t="shared" ref="AG963" si="2528">AG962</f>
        <v>0</v>
      </c>
      <c r="AH963" s="411">
        <f t="shared" ref="AH963" si="2529">AH962</f>
        <v>0</v>
      </c>
      <c r="AI963" s="411">
        <f t="shared" ref="AI963" si="2530">AI962</f>
        <v>0</v>
      </c>
      <c r="AJ963" s="411">
        <f t="shared" ref="AJ963" si="2531">AJ962</f>
        <v>0</v>
      </c>
      <c r="AK963" s="411">
        <f t="shared" ref="AK963" si="2532">AK962</f>
        <v>0</v>
      </c>
      <c r="AL963" s="411">
        <f t="shared" ref="AL963" si="2533">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534">Z965</f>
        <v>0</v>
      </c>
      <c r="AA966" s="411">
        <f t="shared" ref="AA966" si="2535">AA965</f>
        <v>0</v>
      </c>
      <c r="AB966" s="411">
        <f t="shared" ref="AB966" si="2536">AB965</f>
        <v>0</v>
      </c>
      <c r="AC966" s="411">
        <f t="shared" ref="AC966" si="2537">AC965</f>
        <v>0</v>
      </c>
      <c r="AD966" s="411">
        <f t="shared" ref="AD966" si="2538">AD965</f>
        <v>0</v>
      </c>
      <c r="AE966" s="411">
        <f t="shared" ref="AE966" si="2539">AE965</f>
        <v>0</v>
      </c>
      <c r="AF966" s="411">
        <f t="shared" ref="AF966" si="2540">AF965</f>
        <v>0</v>
      </c>
      <c r="AG966" s="411">
        <f t="shared" ref="AG966" si="2541">AG965</f>
        <v>0</v>
      </c>
      <c r="AH966" s="411">
        <f t="shared" ref="AH966" si="2542">AH965</f>
        <v>0</v>
      </c>
      <c r="AI966" s="411">
        <f t="shared" ref="AI966" si="2543">AI965</f>
        <v>0</v>
      </c>
      <c r="AJ966" s="411">
        <f t="shared" ref="AJ966" si="2544">AJ965</f>
        <v>0</v>
      </c>
      <c r="AK966" s="411">
        <f t="shared" ref="AK966" si="2545">AK965</f>
        <v>0</v>
      </c>
      <c r="AL966" s="411">
        <f t="shared" ref="AL966" si="2546">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547">Z969</f>
        <v>0</v>
      </c>
      <c r="AA970" s="411">
        <f t="shared" ref="AA970" si="2548">AA969</f>
        <v>0</v>
      </c>
      <c r="AB970" s="411">
        <f t="shared" ref="AB970" si="2549">AB969</f>
        <v>0</v>
      </c>
      <c r="AC970" s="411">
        <f t="shared" ref="AC970" si="2550">AC969</f>
        <v>0</v>
      </c>
      <c r="AD970" s="411">
        <f t="shared" ref="AD970" si="2551">AD969</f>
        <v>0</v>
      </c>
      <c r="AE970" s="411">
        <f t="shared" ref="AE970" si="2552">AE969</f>
        <v>0</v>
      </c>
      <c r="AF970" s="411">
        <f t="shared" ref="AF970" si="2553">AF969</f>
        <v>0</v>
      </c>
      <c r="AG970" s="411">
        <f t="shared" ref="AG970" si="2554">AG969</f>
        <v>0</v>
      </c>
      <c r="AH970" s="411">
        <f t="shared" ref="AH970" si="2555">AH969</f>
        <v>0</v>
      </c>
      <c r="AI970" s="411">
        <f t="shared" ref="AI970" si="2556">AI969</f>
        <v>0</v>
      </c>
      <c r="AJ970" s="411">
        <f t="shared" ref="AJ970" si="2557">AJ969</f>
        <v>0</v>
      </c>
      <c r="AK970" s="411">
        <f t="shared" ref="AK970" si="2558">AK969</f>
        <v>0</v>
      </c>
      <c r="AL970" s="411">
        <f t="shared" ref="AL970" si="2559">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560">Z972</f>
        <v>0</v>
      </c>
      <c r="AA973" s="411">
        <f t="shared" ref="AA973" si="2561">AA972</f>
        <v>0</v>
      </c>
      <c r="AB973" s="411">
        <f t="shared" ref="AB973" si="2562">AB972</f>
        <v>0</v>
      </c>
      <c r="AC973" s="411">
        <f t="shared" ref="AC973" si="2563">AC972</f>
        <v>0</v>
      </c>
      <c r="AD973" s="411">
        <f t="shared" ref="AD973" si="2564">AD972</f>
        <v>0</v>
      </c>
      <c r="AE973" s="411">
        <f t="shared" ref="AE973" si="2565">AE972</f>
        <v>0</v>
      </c>
      <c r="AF973" s="411">
        <f t="shared" ref="AF973" si="2566">AF972</f>
        <v>0</v>
      </c>
      <c r="AG973" s="411">
        <f t="shared" ref="AG973" si="2567">AG972</f>
        <v>0</v>
      </c>
      <c r="AH973" s="411">
        <f t="shared" ref="AH973" si="2568">AH972</f>
        <v>0</v>
      </c>
      <c r="AI973" s="411">
        <f t="shared" ref="AI973" si="2569">AI972</f>
        <v>0</v>
      </c>
      <c r="AJ973" s="411">
        <f t="shared" ref="AJ973" si="2570">AJ972</f>
        <v>0</v>
      </c>
      <c r="AK973" s="411">
        <f t="shared" ref="AK973" si="2571">AK972</f>
        <v>0</v>
      </c>
      <c r="AL973" s="411">
        <f t="shared" ref="AL973" si="2572">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573">Z975</f>
        <v>0</v>
      </c>
      <c r="AA976" s="411">
        <f t="shared" ref="AA976" si="2574">AA975</f>
        <v>0</v>
      </c>
      <c r="AB976" s="411">
        <f t="shared" ref="AB976" si="2575">AB975</f>
        <v>0</v>
      </c>
      <c r="AC976" s="411">
        <f t="shared" ref="AC976" si="2576">AC975</f>
        <v>0</v>
      </c>
      <c r="AD976" s="411">
        <f t="shared" ref="AD976" si="2577">AD975</f>
        <v>0</v>
      </c>
      <c r="AE976" s="411">
        <f t="shared" ref="AE976" si="2578">AE975</f>
        <v>0</v>
      </c>
      <c r="AF976" s="411">
        <f t="shared" ref="AF976" si="2579">AF975</f>
        <v>0</v>
      </c>
      <c r="AG976" s="411">
        <f t="shared" ref="AG976" si="2580">AG975</f>
        <v>0</v>
      </c>
      <c r="AH976" s="411">
        <f t="shared" ref="AH976" si="2581">AH975</f>
        <v>0</v>
      </c>
      <c r="AI976" s="411">
        <f t="shared" ref="AI976" si="2582">AI975</f>
        <v>0</v>
      </c>
      <c r="AJ976" s="411">
        <f t="shared" ref="AJ976" si="2583">AJ975</f>
        <v>0</v>
      </c>
      <c r="AK976" s="411">
        <f t="shared" ref="AK976" si="2584">AK975</f>
        <v>0</v>
      </c>
      <c r="AL976" s="411">
        <f t="shared" ref="AL976" si="2585">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586">Z978</f>
        <v>0</v>
      </c>
      <c r="AA979" s="411">
        <f t="shared" ref="AA979" si="2587">AA978</f>
        <v>0</v>
      </c>
      <c r="AB979" s="411">
        <f t="shared" ref="AB979" si="2588">AB978</f>
        <v>0</v>
      </c>
      <c r="AC979" s="411">
        <f t="shared" ref="AC979" si="2589">AC978</f>
        <v>0</v>
      </c>
      <c r="AD979" s="411">
        <f t="shared" ref="AD979" si="2590">AD978</f>
        <v>0</v>
      </c>
      <c r="AE979" s="411">
        <f t="shared" ref="AE979" si="2591">AE978</f>
        <v>0</v>
      </c>
      <c r="AF979" s="411">
        <f t="shared" ref="AF979" si="2592">AF978</f>
        <v>0</v>
      </c>
      <c r="AG979" s="411">
        <f t="shared" ref="AG979" si="2593">AG978</f>
        <v>0</v>
      </c>
      <c r="AH979" s="411">
        <f t="shared" ref="AH979" si="2594">AH978</f>
        <v>0</v>
      </c>
      <c r="AI979" s="411">
        <f t="shared" ref="AI979" si="2595">AI978</f>
        <v>0</v>
      </c>
      <c r="AJ979" s="411">
        <f t="shared" ref="AJ979" si="2596">AJ978</f>
        <v>0</v>
      </c>
      <c r="AK979" s="411">
        <f t="shared" ref="AK979" si="2597">AK978</f>
        <v>0</v>
      </c>
      <c r="AL979" s="411">
        <f t="shared" ref="AL979" si="2598">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599">Z981</f>
        <v>0</v>
      </c>
      <c r="AA982" s="411">
        <f t="shared" ref="AA982" si="2600">AA981</f>
        <v>0</v>
      </c>
      <c r="AB982" s="411">
        <f t="shared" ref="AB982" si="2601">AB981</f>
        <v>0</v>
      </c>
      <c r="AC982" s="411">
        <f t="shared" ref="AC982" si="2602">AC981</f>
        <v>0</v>
      </c>
      <c r="AD982" s="411">
        <f t="shared" ref="AD982" si="2603">AD981</f>
        <v>0</v>
      </c>
      <c r="AE982" s="411">
        <f t="shared" ref="AE982" si="2604">AE981</f>
        <v>0</v>
      </c>
      <c r="AF982" s="411">
        <f t="shared" ref="AF982" si="2605">AF981</f>
        <v>0</v>
      </c>
      <c r="AG982" s="411">
        <f t="shared" ref="AG982" si="2606">AG981</f>
        <v>0</v>
      </c>
      <c r="AH982" s="411">
        <f t="shared" ref="AH982" si="2607">AH981</f>
        <v>0</v>
      </c>
      <c r="AI982" s="411">
        <f t="shared" ref="AI982" si="2608">AI981</f>
        <v>0</v>
      </c>
      <c r="AJ982" s="411">
        <f t="shared" ref="AJ982" si="2609">AJ981</f>
        <v>0</v>
      </c>
      <c r="AK982" s="411">
        <f t="shared" ref="AK982" si="2610">AK981</f>
        <v>0</v>
      </c>
      <c r="AL982" s="411">
        <f t="shared" ref="AL982" si="2611">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612">Z985</f>
        <v>0</v>
      </c>
      <c r="AA986" s="411">
        <f t="shared" ref="AA986" si="2613">AA985</f>
        <v>0</v>
      </c>
      <c r="AB986" s="411">
        <f t="shared" ref="AB986" si="2614">AB985</f>
        <v>0</v>
      </c>
      <c r="AC986" s="411">
        <f t="shared" ref="AC986" si="2615">AC985</f>
        <v>0</v>
      </c>
      <c r="AD986" s="411">
        <f t="shared" ref="AD986" si="2616">AD985</f>
        <v>0</v>
      </c>
      <c r="AE986" s="411">
        <f t="shared" ref="AE986" si="2617">AE985</f>
        <v>0</v>
      </c>
      <c r="AF986" s="411">
        <f t="shared" ref="AF986" si="2618">AF985</f>
        <v>0</v>
      </c>
      <c r="AG986" s="411">
        <f t="shared" ref="AG986" si="2619">AG985</f>
        <v>0</v>
      </c>
      <c r="AH986" s="411">
        <f t="shared" ref="AH986" si="2620">AH985</f>
        <v>0</v>
      </c>
      <c r="AI986" s="411">
        <f t="shared" ref="AI986" si="2621">AI985</f>
        <v>0</v>
      </c>
      <c r="AJ986" s="411">
        <f t="shared" ref="AJ986" si="2622">AJ985</f>
        <v>0</v>
      </c>
      <c r="AK986" s="411">
        <f t="shared" ref="AK986" si="2623">AK985</f>
        <v>0</v>
      </c>
      <c r="AL986" s="411">
        <f t="shared" ref="AL986" si="2624">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625">Z988</f>
        <v>0</v>
      </c>
      <c r="AA989" s="411">
        <f t="shared" ref="AA989" si="2626">AA988</f>
        <v>0</v>
      </c>
      <c r="AB989" s="411">
        <f t="shared" ref="AB989" si="2627">AB988</f>
        <v>0</v>
      </c>
      <c r="AC989" s="411">
        <f t="shared" ref="AC989" si="2628">AC988</f>
        <v>0</v>
      </c>
      <c r="AD989" s="411">
        <f t="shared" ref="AD989" si="2629">AD988</f>
        <v>0</v>
      </c>
      <c r="AE989" s="411">
        <f t="shared" ref="AE989" si="2630">AE988</f>
        <v>0</v>
      </c>
      <c r="AF989" s="411">
        <f t="shared" ref="AF989" si="2631">AF988</f>
        <v>0</v>
      </c>
      <c r="AG989" s="411">
        <f t="shared" ref="AG989" si="2632">AG988</f>
        <v>0</v>
      </c>
      <c r="AH989" s="411">
        <f t="shared" ref="AH989" si="2633">AH988</f>
        <v>0</v>
      </c>
      <c r="AI989" s="411">
        <f t="shared" ref="AI989" si="2634">AI988</f>
        <v>0</v>
      </c>
      <c r="AJ989" s="411">
        <f t="shared" ref="AJ989" si="2635">AJ988</f>
        <v>0</v>
      </c>
      <c r="AK989" s="411">
        <f t="shared" ref="AK989" si="2636">AK988</f>
        <v>0</v>
      </c>
      <c r="AL989" s="411">
        <f t="shared" ref="AL989" si="2637">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638">Z991</f>
        <v>0</v>
      </c>
      <c r="AA992" s="411">
        <f t="shared" ref="AA992" si="2639">AA991</f>
        <v>0</v>
      </c>
      <c r="AB992" s="411">
        <f t="shared" ref="AB992" si="2640">AB991</f>
        <v>0</v>
      </c>
      <c r="AC992" s="411">
        <f t="shared" ref="AC992" si="2641">AC991</f>
        <v>0</v>
      </c>
      <c r="AD992" s="411">
        <f t="shared" ref="AD992" si="2642">AD991</f>
        <v>0</v>
      </c>
      <c r="AE992" s="411">
        <f t="shared" ref="AE992" si="2643">AE991</f>
        <v>0</v>
      </c>
      <c r="AF992" s="411">
        <f t="shared" ref="AF992" si="2644">AF991</f>
        <v>0</v>
      </c>
      <c r="AG992" s="411">
        <f t="shared" ref="AG992" si="2645">AG991</f>
        <v>0</v>
      </c>
      <c r="AH992" s="411">
        <f t="shared" ref="AH992" si="2646">AH991</f>
        <v>0</v>
      </c>
      <c r="AI992" s="411">
        <f t="shared" ref="AI992" si="2647">AI991</f>
        <v>0</v>
      </c>
      <c r="AJ992" s="411">
        <f t="shared" ref="AJ992" si="2648">AJ991</f>
        <v>0</v>
      </c>
      <c r="AK992" s="411">
        <f t="shared" ref="AK992" si="2649">AK991</f>
        <v>0</v>
      </c>
      <c r="AL992" s="411">
        <f t="shared" ref="AL992" si="2650">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651">Z995</f>
        <v>0</v>
      </c>
      <c r="AA996" s="411">
        <f t="shared" ref="AA996" si="2652">AA995</f>
        <v>0</v>
      </c>
      <c r="AB996" s="411">
        <f t="shared" ref="AB996" si="2653">AB995</f>
        <v>0</v>
      </c>
      <c r="AC996" s="411">
        <f t="shared" ref="AC996" si="2654">AC995</f>
        <v>0</v>
      </c>
      <c r="AD996" s="411">
        <f t="shared" ref="AD996" si="2655">AD995</f>
        <v>0</v>
      </c>
      <c r="AE996" s="411">
        <f t="shared" ref="AE996" si="2656">AE995</f>
        <v>0</v>
      </c>
      <c r="AF996" s="411">
        <f t="shared" ref="AF996" si="2657">AF995</f>
        <v>0</v>
      </c>
      <c r="AG996" s="411">
        <f t="shared" ref="AG996" si="2658">AG995</f>
        <v>0</v>
      </c>
      <c r="AH996" s="411">
        <f t="shared" ref="AH996" si="2659">AH995</f>
        <v>0</v>
      </c>
      <c r="AI996" s="411">
        <f t="shared" ref="AI996" si="2660">AI995</f>
        <v>0</v>
      </c>
      <c r="AJ996" s="411">
        <f t="shared" ref="AJ996" si="2661">AJ995</f>
        <v>0</v>
      </c>
      <c r="AK996" s="411">
        <f t="shared" ref="AK996" si="2662">AK995</f>
        <v>0</v>
      </c>
      <c r="AL996" s="411">
        <f t="shared" ref="AL996" si="2663">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664">AA999</f>
        <v>0</v>
      </c>
      <c r="AB1000" s="411">
        <f t="shared" si="2664"/>
        <v>0</v>
      </c>
      <c r="AC1000" s="411">
        <f t="shared" si="2664"/>
        <v>0</v>
      </c>
      <c r="AD1000" s="411">
        <f>AD999</f>
        <v>0</v>
      </c>
      <c r="AE1000" s="411">
        <f t="shared" si="2664"/>
        <v>0</v>
      </c>
      <c r="AF1000" s="411">
        <f t="shared" si="2664"/>
        <v>0</v>
      </c>
      <c r="AG1000" s="411">
        <f t="shared" si="2664"/>
        <v>0</v>
      </c>
      <c r="AH1000" s="411">
        <f t="shared" si="2664"/>
        <v>0</v>
      </c>
      <c r="AI1000" s="411">
        <f t="shared" si="2664"/>
        <v>0</v>
      </c>
      <c r="AJ1000" s="411">
        <f t="shared" si="2664"/>
        <v>0</v>
      </c>
      <c r="AK1000" s="411">
        <f t="shared" si="2664"/>
        <v>0</v>
      </c>
      <c r="AL1000" s="411">
        <f t="shared" si="2664"/>
        <v>0</v>
      </c>
      <c r="AM1000" s="297"/>
    </row>
    <row r="1001" spans="1:40" ht="15.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665">Z1002</f>
        <v>0</v>
      </c>
      <c r="AA1003" s="411">
        <f t="shared" si="2665"/>
        <v>0</v>
      </c>
      <c r="AB1003" s="411">
        <f t="shared" si="2665"/>
        <v>0</v>
      </c>
      <c r="AC1003" s="411">
        <f t="shared" si="2665"/>
        <v>0</v>
      </c>
      <c r="AD1003" s="411">
        <f t="shared" si="2665"/>
        <v>0</v>
      </c>
      <c r="AE1003" s="411">
        <f t="shared" si="2665"/>
        <v>0</v>
      </c>
      <c r="AF1003" s="411">
        <f t="shared" si="2665"/>
        <v>0</v>
      </c>
      <c r="AG1003" s="411">
        <f t="shared" si="2665"/>
        <v>0</v>
      </c>
      <c r="AH1003" s="411">
        <f t="shared" si="2665"/>
        <v>0</v>
      </c>
      <c r="AI1003" s="411">
        <f t="shared" si="2665"/>
        <v>0</v>
      </c>
      <c r="AJ1003" s="411">
        <f t="shared" si="2665"/>
        <v>0</v>
      </c>
      <c r="AK1003" s="411">
        <f t="shared" si="2665"/>
        <v>0</v>
      </c>
      <c r="AL1003" s="411">
        <f>AL1002</f>
        <v>0</v>
      </c>
      <c r="AM1003" s="297"/>
    </row>
    <row r="1004" spans="1:40" s="283" customFormat="1" ht="15.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666">Z1006</f>
        <v>0</v>
      </c>
      <c r="AA1007" s="411">
        <f t="shared" si="2666"/>
        <v>0</v>
      </c>
      <c r="AB1007" s="411">
        <f t="shared" si="2666"/>
        <v>0</v>
      </c>
      <c r="AC1007" s="411">
        <f t="shared" si="2666"/>
        <v>0</v>
      </c>
      <c r="AD1007" s="411">
        <f t="shared" si="2666"/>
        <v>0</v>
      </c>
      <c r="AE1007" s="411">
        <f t="shared" si="2666"/>
        <v>0</v>
      </c>
      <c r="AF1007" s="411">
        <f t="shared" si="2666"/>
        <v>0</v>
      </c>
      <c r="AG1007" s="411">
        <f t="shared" si="2666"/>
        <v>0</v>
      </c>
      <c r="AH1007" s="411">
        <f t="shared" si="2666"/>
        <v>0</v>
      </c>
      <c r="AI1007" s="411">
        <f t="shared" si="2666"/>
        <v>0</v>
      </c>
      <c r="AJ1007" s="411">
        <f t="shared" si="2666"/>
        <v>0</v>
      </c>
      <c r="AK1007" s="411">
        <f t="shared" si="2666"/>
        <v>0</v>
      </c>
      <c r="AL1007" s="411">
        <f t="shared" si="2666"/>
        <v>0</v>
      </c>
      <c r="AM1007" s="306"/>
    </row>
    <row r="1008" spans="1:40" ht="15.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667">Z1009</f>
        <v>0</v>
      </c>
      <c r="AA1010" s="411">
        <f t="shared" si="2667"/>
        <v>0</v>
      </c>
      <c r="AB1010" s="411">
        <f t="shared" si="2667"/>
        <v>0</v>
      </c>
      <c r="AC1010" s="411">
        <f t="shared" si="2667"/>
        <v>0</v>
      </c>
      <c r="AD1010" s="411">
        <f t="shared" si="2667"/>
        <v>0</v>
      </c>
      <c r="AE1010" s="411">
        <f t="shared" si="2667"/>
        <v>0</v>
      </c>
      <c r="AF1010" s="411">
        <f t="shared" si="2667"/>
        <v>0</v>
      </c>
      <c r="AG1010" s="411">
        <f t="shared" si="2667"/>
        <v>0</v>
      </c>
      <c r="AH1010" s="411">
        <f t="shared" si="2667"/>
        <v>0</v>
      </c>
      <c r="AI1010" s="411">
        <f t="shared" si="2667"/>
        <v>0</v>
      </c>
      <c r="AJ1010" s="411">
        <f t="shared" si="2667"/>
        <v>0</v>
      </c>
      <c r="AK1010" s="411">
        <f t="shared" si="2667"/>
        <v>0</v>
      </c>
      <c r="AL1010" s="411">
        <f t="shared" si="2667"/>
        <v>0</v>
      </c>
      <c r="AM1010" s="306"/>
    </row>
    <row r="1011" spans="1:39" ht="15.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668">Z1012</f>
        <v>0</v>
      </c>
      <c r="AA1013" s="411">
        <f t="shared" si="2668"/>
        <v>0</v>
      </c>
      <c r="AB1013" s="411">
        <f t="shared" si="2668"/>
        <v>0</v>
      </c>
      <c r="AC1013" s="411">
        <f t="shared" si="2668"/>
        <v>0</v>
      </c>
      <c r="AD1013" s="411">
        <f t="shared" si="2668"/>
        <v>0</v>
      </c>
      <c r="AE1013" s="411">
        <f t="shared" si="2668"/>
        <v>0</v>
      </c>
      <c r="AF1013" s="411">
        <f t="shared" si="2668"/>
        <v>0</v>
      </c>
      <c r="AG1013" s="411">
        <f t="shared" si="2668"/>
        <v>0</v>
      </c>
      <c r="AH1013" s="411">
        <f t="shared" si="2668"/>
        <v>0</v>
      </c>
      <c r="AI1013" s="411">
        <f t="shared" si="2668"/>
        <v>0</v>
      </c>
      <c r="AJ1013" s="411">
        <f t="shared" si="2668"/>
        <v>0</v>
      </c>
      <c r="AK1013" s="411">
        <f t="shared" si="2668"/>
        <v>0</v>
      </c>
      <c r="AL1013" s="411">
        <f t="shared" si="2668"/>
        <v>0</v>
      </c>
      <c r="AM1013" s="297"/>
    </row>
    <row r="1014" spans="1:39" ht="15.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669">Y1015</f>
        <v>0</v>
      </c>
      <c r="Z1016" s="411">
        <f t="shared" si="2669"/>
        <v>0</v>
      </c>
      <c r="AA1016" s="411">
        <f t="shared" si="2669"/>
        <v>0</v>
      </c>
      <c r="AB1016" s="411">
        <f t="shared" si="2669"/>
        <v>0</v>
      </c>
      <c r="AC1016" s="411">
        <f t="shared" si="2669"/>
        <v>0</v>
      </c>
      <c r="AD1016" s="411">
        <f t="shared" si="2669"/>
        <v>0</v>
      </c>
      <c r="AE1016" s="411">
        <f t="shared" si="2669"/>
        <v>0</v>
      </c>
      <c r="AF1016" s="411">
        <f t="shared" si="2669"/>
        <v>0</v>
      </c>
      <c r="AG1016" s="411">
        <f t="shared" si="2669"/>
        <v>0</v>
      </c>
      <c r="AH1016" s="411">
        <f t="shared" si="2669"/>
        <v>0</v>
      </c>
      <c r="AI1016" s="411">
        <f t="shared" si="2669"/>
        <v>0</v>
      </c>
      <c r="AJ1016" s="411">
        <f t="shared" si="2669"/>
        <v>0</v>
      </c>
      <c r="AK1016" s="411">
        <f t="shared" si="2669"/>
        <v>0</v>
      </c>
      <c r="AL1016" s="411">
        <f t="shared" si="2669"/>
        <v>0</v>
      </c>
      <c r="AM1016" s="306"/>
    </row>
    <row r="1017" spans="1:39" ht="15.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670">Z1020</f>
        <v>0</v>
      </c>
      <c r="AA1021" s="411">
        <f t="shared" ref="AA1021" si="2671">AA1020</f>
        <v>0</v>
      </c>
      <c r="AB1021" s="411">
        <f t="shared" ref="AB1021" si="2672">AB1020</f>
        <v>0</v>
      </c>
      <c r="AC1021" s="411">
        <f t="shared" ref="AC1021" si="2673">AC1020</f>
        <v>0</v>
      </c>
      <c r="AD1021" s="411">
        <f t="shared" ref="AD1021" si="2674">AD1020</f>
        <v>0</v>
      </c>
      <c r="AE1021" s="411">
        <f t="shared" ref="AE1021" si="2675">AE1020</f>
        <v>0</v>
      </c>
      <c r="AF1021" s="411">
        <f t="shared" ref="AF1021" si="2676">AF1020</f>
        <v>0</v>
      </c>
      <c r="AG1021" s="411">
        <f t="shared" ref="AG1021" si="2677">AG1020</f>
        <v>0</v>
      </c>
      <c r="AH1021" s="411">
        <f t="shared" ref="AH1021" si="2678">AH1020</f>
        <v>0</v>
      </c>
      <c r="AI1021" s="411">
        <f t="shared" ref="AI1021" si="2679">AI1020</f>
        <v>0</v>
      </c>
      <c r="AJ1021" s="411">
        <f t="shared" ref="AJ1021" si="2680">AJ1020</f>
        <v>0</v>
      </c>
      <c r="AK1021" s="411">
        <f t="shared" ref="AK1021" si="2681">AK1020</f>
        <v>0</v>
      </c>
      <c r="AL1021" s="411">
        <f t="shared" ref="AL1021" si="2682">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683">Z1023</f>
        <v>0</v>
      </c>
      <c r="AA1024" s="411">
        <f t="shared" ref="AA1024" si="2684">AA1023</f>
        <v>0</v>
      </c>
      <c r="AB1024" s="411">
        <f t="shared" ref="AB1024" si="2685">AB1023</f>
        <v>0</v>
      </c>
      <c r="AC1024" s="411">
        <f t="shared" ref="AC1024" si="2686">AC1023</f>
        <v>0</v>
      </c>
      <c r="AD1024" s="411">
        <f t="shared" ref="AD1024" si="2687">AD1023</f>
        <v>0</v>
      </c>
      <c r="AE1024" s="411">
        <f t="shared" ref="AE1024" si="2688">AE1023</f>
        <v>0</v>
      </c>
      <c r="AF1024" s="411">
        <f t="shared" ref="AF1024" si="2689">AF1023</f>
        <v>0</v>
      </c>
      <c r="AG1024" s="411">
        <f t="shared" ref="AG1024" si="2690">AG1023</f>
        <v>0</v>
      </c>
      <c r="AH1024" s="411">
        <f t="shared" ref="AH1024" si="2691">AH1023</f>
        <v>0</v>
      </c>
      <c r="AI1024" s="411">
        <f t="shared" ref="AI1024" si="2692">AI1023</f>
        <v>0</v>
      </c>
      <c r="AJ1024" s="411">
        <f t="shared" ref="AJ1024" si="2693">AJ1023</f>
        <v>0</v>
      </c>
      <c r="AK1024" s="411">
        <f t="shared" ref="AK1024" si="2694">AK1023</f>
        <v>0</v>
      </c>
      <c r="AL1024" s="411">
        <f t="shared" ref="AL1024" si="2695">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696">Z1026</f>
        <v>0</v>
      </c>
      <c r="AA1027" s="411">
        <f t="shared" ref="AA1027" si="2697">AA1026</f>
        <v>0</v>
      </c>
      <c r="AB1027" s="411">
        <f t="shared" ref="AB1027" si="2698">AB1026</f>
        <v>0</v>
      </c>
      <c r="AC1027" s="411">
        <f t="shared" ref="AC1027" si="2699">AC1026</f>
        <v>0</v>
      </c>
      <c r="AD1027" s="411">
        <f t="shared" ref="AD1027" si="2700">AD1026</f>
        <v>0</v>
      </c>
      <c r="AE1027" s="411">
        <f t="shared" ref="AE1027" si="2701">AE1026</f>
        <v>0</v>
      </c>
      <c r="AF1027" s="411">
        <f t="shared" ref="AF1027" si="2702">AF1026</f>
        <v>0</v>
      </c>
      <c r="AG1027" s="411">
        <f t="shared" ref="AG1027" si="2703">AG1026</f>
        <v>0</v>
      </c>
      <c r="AH1027" s="411">
        <f t="shared" ref="AH1027" si="2704">AH1026</f>
        <v>0</v>
      </c>
      <c r="AI1027" s="411">
        <f t="shared" ref="AI1027" si="2705">AI1026</f>
        <v>0</v>
      </c>
      <c r="AJ1027" s="411">
        <f t="shared" ref="AJ1027" si="2706">AJ1026</f>
        <v>0</v>
      </c>
      <c r="AK1027" s="411">
        <f t="shared" ref="AK1027" si="2707">AK1026</f>
        <v>0</v>
      </c>
      <c r="AL1027" s="411">
        <f t="shared" ref="AL1027" si="2708">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709">Z1029</f>
        <v>0</v>
      </c>
      <c r="AA1030" s="411">
        <f t="shared" ref="AA1030" si="2710">AA1029</f>
        <v>0</v>
      </c>
      <c r="AB1030" s="411">
        <f t="shared" ref="AB1030" si="2711">AB1029</f>
        <v>0</v>
      </c>
      <c r="AC1030" s="411">
        <f t="shared" ref="AC1030" si="2712">AC1029</f>
        <v>0</v>
      </c>
      <c r="AD1030" s="411">
        <f t="shared" ref="AD1030" si="2713">AD1029</f>
        <v>0</v>
      </c>
      <c r="AE1030" s="411">
        <f t="shared" ref="AE1030" si="2714">AE1029</f>
        <v>0</v>
      </c>
      <c r="AF1030" s="411">
        <f t="shared" ref="AF1030" si="2715">AF1029</f>
        <v>0</v>
      </c>
      <c r="AG1030" s="411">
        <f t="shared" ref="AG1030" si="2716">AG1029</f>
        <v>0</v>
      </c>
      <c r="AH1030" s="411">
        <f t="shared" ref="AH1030" si="2717">AH1029</f>
        <v>0</v>
      </c>
      <c r="AI1030" s="411">
        <f t="shared" ref="AI1030" si="2718">AI1029</f>
        <v>0</v>
      </c>
      <c r="AJ1030" s="411">
        <f t="shared" ref="AJ1030" si="2719">AJ1029</f>
        <v>0</v>
      </c>
      <c r="AK1030" s="411">
        <f t="shared" ref="AK1030" si="2720">AK1029</f>
        <v>0</v>
      </c>
      <c r="AL1030" s="411">
        <f t="shared" ref="AL1030" si="2721">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722">Z1033</f>
        <v>0</v>
      </c>
      <c r="AA1034" s="411">
        <f t="shared" ref="AA1034" si="2723">AA1033</f>
        <v>0</v>
      </c>
      <c r="AB1034" s="411">
        <f t="shared" ref="AB1034" si="2724">AB1033</f>
        <v>0</v>
      </c>
      <c r="AC1034" s="411">
        <f t="shared" ref="AC1034" si="2725">AC1033</f>
        <v>0</v>
      </c>
      <c r="AD1034" s="411">
        <f t="shared" ref="AD1034" si="2726">AD1033</f>
        <v>0</v>
      </c>
      <c r="AE1034" s="411">
        <f t="shared" ref="AE1034" si="2727">AE1033</f>
        <v>0</v>
      </c>
      <c r="AF1034" s="411">
        <f t="shared" ref="AF1034" si="2728">AF1033</f>
        <v>0</v>
      </c>
      <c r="AG1034" s="411">
        <f t="shared" ref="AG1034" si="2729">AG1033</f>
        <v>0</v>
      </c>
      <c r="AH1034" s="411">
        <f t="shared" ref="AH1034" si="2730">AH1033</f>
        <v>0</v>
      </c>
      <c r="AI1034" s="411">
        <f t="shared" ref="AI1034" si="2731">AI1033</f>
        <v>0</v>
      </c>
      <c r="AJ1034" s="411">
        <f t="shared" ref="AJ1034" si="2732">AJ1033</f>
        <v>0</v>
      </c>
      <c r="AK1034" s="411">
        <f t="shared" ref="AK1034" si="2733">AK1033</f>
        <v>0</v>
      </c>
      <c r="AL1034" s="411">
        <f t="shared" ref="AL1034" si="2734">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735">Z1036</f>
        <v>0</v>
      </c>
      <c r="AA1037" s="411">
        <f t="shared" ref="AA1037" si="2736">AA1036</f>
        <v>0</v>
      </c>
      <c r="AB1037" s="411">
        <f t="shared" ref="AB1037" si="2737">AB1036</f>
        <v>0</v>
      </c>
      <c r="AC1037" s="411">
        <f t="shared" ref="AC1037" si="2738">AC1036</f>
        <v>0</v>
      </c>
      <c r="AD1037" s="411">
        <f t="shared" ref="AD1037" si="2739">AD1036</f>
        <v>0</v>
      </c>
      <c r="AE1037" s="411">
        <f t="shared" ref="AE1037" si="2740">AE1036</f>
        <v>0</v>
      </c>
      <c r="AF1037" s="411">
        <f t="shared" ref="AF1037" si="2741">AF1036</f>
        <v>0</v>
      </c>
      <c r="AG1037" s="411">
        <f t="shared" ref="AG1037" si="2742">AG1036</f>
        <v>0</v>
      </c>
      <c r="AH1037" s="411">
        <f t="shared" ref="AH1037" si="2743">AH1036</f>
        <v>0</v>
      </c>
      <c r="AI1037" s="411">
        <f t="shared" ref="AI1037" si="2744">AI1036</f>
        <v>0</v>
      </c>
      <c r="AJ1037" s="411">
        <f t="shared" ref="AJ1037" si="2745">AJ1036</f>
        <v>0</v>
      </c>
      <c r="AK1037" s="411">
        <f t="shared" ref="AK1037" si="2746">AK1036</f>
        <v>0</v>
      </c>
      <c r="AL1037" s="411">
        <f t="shared" ref="AL1037" si="2747">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748">Z1039</f>
        <v>0</v>
      </c>
      <c r="AA1040" s="411">
        <f t="shared" ref="AA1040" si="2749">AA1039</f>
        <v>0</v>
      </c>
      <c r="AB1040" s="411">
        <f t="shared" ref="AB1040" si="2750">AB1039</f>
        <v>0</v>
      </c>
      <c r="AC1040" s="411">
        <f t="shared" ref="AC1040" si="2751">AC1039</f>
        <v>0</v>
      </c>
      <c r="AD1040" s="411">
        <f t="shared" ref="AD1040" si="2752">AD1039</f>
        <v>0</v>
      </c>
      <c r="AE1040" s="411">
        <f t="shared" ref="AE1040" si="2753">AE1039</f>
        <v>0</v>
      </c>
      <c r="AF1040" s="411">
        <f t="shared" ref="AF1040" si="2754">AF1039</f>
        <v>0</v>
      </c>
      <c r="AG1040" s="411">
        <f t="shared" ref="AG1040" si="2755">AG1039</f>
        <v>0</v>
      </c>
      <c r="AH1040" s="411">
        <f t="shared" ref="AH1040" si="2756">AH1039</f>
        <v>0</v>
      </c>
      <c r="AI1040" s="411">
        <f t="shared" ref="AI1040" si="2757">AI1039</f>
        <v>0</v>
      </c>
      <c r="AJ1040" s="411">
        <f t="shared" ref="AJ1040" si="2758">AJ1039</f>
        <v>0</v>
      </c>
      <c r="AK1040" s="411">
        <f t="shared" ref="AK1040" si="2759">AK1039</f>
        <v>0</v>
      </c>
      <c r="AL1040" s="411">
        <f t="shared" ref="AL1040" si="2760">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761">AA1042</f>
        <v>0</v>
      </c>
      <c r="AB1043" s="411">
        <f t="shared" ref="AB1043" si="2762">AB1042</f>
        <v>0</v>
      </c>
      <c r="AC1043" s="411">
        <f t="shared" ref="AC1043" si="2763">AC1042</f>
        <v>0</v>
      </c>
      <c r="AD1043" s="411">
        <f t="shared" ref="AD1043" si="2764">AD1042</f>
        <v>0</v>
      </c>
      <c r="AE1043" s="411">
        <f>AE1042</f>
        <v>0</v>
      </c>
      <c r="AF1043" s="411">
        <f t="shared" ref="AF1043" si="2765">AF1042</f>
        <v>0</v>
      </c>
      <c r="AG1043" s="411">
        <f t="shared" ref="AG1043" si="2766">AG1042</f>
        <v>0</v>
      </c>
      <c r="AH1043" s="411">
        <f t="shared" ref="AH1043" si="2767">AH1042</f>
        <v>0</v>
      </c>
      <c r="AI1043" s="411">
        <f t="shared" ref="AI1043" si="2768">AI1042</f>
        <v>0</v>
      </c>
      <c r="AJ1043" s="411">
        <f t="shared" ref="AJ1043" si="2769">AJ1042</f>
        <v>0</v>
      </c>
      <c r="AK1043" s="411">
        <f t="shared" ref="AK1043" si="2770">AK1042</f>
        <v>0</v>
      </c>
      <c r="AL1043" s="411">
        <f t="shared" ref="AL1043" si="2771">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772">Z1045</f>
        <v>0</v>
      </c>
      <c r="AA1046" s="411">
        <f t="shared" ref="AA1046" si="2773">AA1045</f>
        <v>0</v>
      </c>
      <c r="AB1046" s="411">
        <f t="shared" ref="AB1046" si="2774">AB1045</f>
        <v>0</v>
      </c>
      <c r="AC1046" s="411">
        <f t="shared" ref="AC1046" si="2775">AC1045</f>
        <v>0</v>
      </c>
      <c r="AD1046" s="411">
        <f t="shared" ref="AD1046" si="2776">AD1045</f>
        <v>0</v>
      </c>
      <c r="AE1046" s="411">
        <f t="shared" ref="AE1046" si="2777">AE1045</f>
        <v>0</v>
      </c>
      <c r="AF1046" s="411">
        <f t="shared" ref="AF1046" si="2778">AF1045</f>
        <v>0</v>
      </c>
      <c r="AG1046" s="411">
        <f t="shared" ref="AG1046" si="2779">AG1045</f>
        <v>0</v>
      </c>
      <c r="AH1046" s="411">
        <f t="shared" ref="AH1046" si="2780">AH1045</f>
        <v>0</v>
      </c>
      <c r="AI1046" s="411">
        <f t="shared" ref="AI1046" si="2781">AI1045</f>
        <v>0</v>
      </c>
      <c r="AJ1046" s="411">
        <f t="shared" ref="AJ1046" si="2782">AJ1045</f>
        <v>0</v>
      </c>
      <c r="AK1046" s="411">
        <f t="shared" ref="AK1046" si="2783">AK1045</f>
        <v>0</v>
      </c>
      <c r="AL1046" s="411">
        <f t="shared" ref="AL1046" si="2784">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785">Z1048</f>
        <v>0</v>
      </c>
      <c r="AA1049" s="411">
        <f t="shared" ref="AA1049" si="2786">AA1048</f>
        <v>0</v>
      </c>
      <c r="AB1049" s="411">
        <f t="shared" ref="AB1049" si="2787">AB1048</f>
        <v>0</v>
      </c>
      <c r="AC1049" s="411">
        <f t="shared" ref="AC1049" si="2788">AC1048</f>
        <v>0</v>
      </c>
      <c r="AD1049" s="411">
        <f t="shared" ref="AD1049" si="2789">AD1048</f>
        <v>0</v>
      </c>
      <c r="AE1049" s="411">
        <f t="shared" ref="AE1049" si="2790">AE1048</f>
        <v>0</v>
      </c>
      <c r="AF1049" s="411">
        <f t="shared" ref="AF1049" si="2791">AF1048</f>
        <v>0</v>
      </c>
      <c r="AG1049" s="411">
        <f t="shared" ref="AG1049" si="2792">AG1048</f>
        <v>0</v>
      </c>
      <c r="AH1049" s="411">
        <f t="shared" ref="AH1049" si="2793">AH1048</f>
        <v>0</v>
      </c>
      <c r="AI1049" s="411">
        <f t="shared" ref="AI1049" si="2794">AI1048</f>
        <v>0</v>
      </c>
      <c r="AJ1049" s="411">
        <f t="shared" ref="AJ1049" si="2795">AJ1048</f>
        <v>0</v>
      </c>
      <c r="AK1049" s="411">
        <f t="shared" ref="AK1049" si="2796">AK1048</f>
        <v>0</v>
      </c>
      <c r="AL1049" s="411">
        <f t="shared" ref="AL1049" si="2797">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798">Z1051</f>
        <v>0</v>
      </c>
      <c r="AA1052" s="411">
        <f t="shared" ref="AA1052" si="2799">AA1051</f>
        <v>0</v>
      </c>
      <c r="AB1052" s="411">
        <f t="shared" ref="AB1052" si="2800">AB1051</f>
        <v>0</v>
      </c>
      <c r="AC1052" s="411">
        <f t="shared" ref="AC1052" si="2801">AC1051</f>
        <v>0</v>
      </c>
      <c r="AD1052" s="411">
        <f t="shared" ref="AD1052" si="2802">AD1051</f>
        <v>0</v>
      </c>
      <c r="AE1052" s="411">
        <f t="shared" ref="AE1052" si="2803">AE1051</f>
        <v>0</v>
      </c>
      <c r="AF1052" s="411">
        <f t="shared" ref="AF1052" si="2804">AF1051</f>
        <v>0</v>
      </c>
      <c r="AG1052" s="411">
        <f t="shared" ref="AG1052" si="2805">AG1051</f>
        <v>0</v>
      </c>
      <c r="AH1052" s="411">
        <f t="shared" ref="AH1052" si="2806">AH1051</f>
        <v>0</v>
      </c>
      <c r="AI1052" s="411">
        <f t="shared" ref="AI1052" si="2807">AI1051</f>
        <v>0</v>
      </c>
      <c r="AJ1052" s="411">
        <f t="shared" ref="AJ1052" si="2808">AJ1051</f>
        <v>0</v>
      </c>
      <c r="AK1052" s="411">
        <f t="shared" ref="AK1052" si="2809">AK1051</f>
        <v>0</v>
      </c>
      <c r="AL1052" s="411">
        <f t="shared" ref="AL1052" si="2810">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811">Z1054</f>
        <v>0</v>
      </c>
      <c r="AA1055" s="411">
        <f t="shared" ref="AA1055" si="2812">AA1054</f>
        <v>0</v>
      </c>
      <c r="AB1055" s="411">
        <f t="shared" ref="AB1055" si="2813">AB1054</f>
        <v>0</v>
      </c>
      <c r="AC1055" s="411">
        <f t="shared" ref="AC1055" si="2814">AC1054</f>
        <v>0</v>
      </c>
      <c r="AD1055" s="411">
        <f t="shared" ref="AD1055" si="2815">AD1054</f>
        <v>0</v>
      </c>
      <c r="AE1055" s="411">
        <f t="shared" ref="AE1055" si="2816">AE1054</f>
        <v>0</v>
      </c>
      <c r="AF1055" s="411">
        <f t="shared" ref="AF1055" si="2817">AF1054</f>
        <v>0</v>
      </c>
      <c r="AG1055" s="411">
        <f t="shared" ref="AG1055" si="2818">AG1054</f>
        <v>0</v>
      </c>
      <c r="AH1055" s="411">
        <f t="shared" ref="AH1055" si="2819">AH1054</f>
        <v>0</v>
      </c>
      <c r="AI1055" s="411">
        <f t="shared" ref="AI1055" si="2820">AI1054</f>
        <v>0</v>
      </c>
      <c r="AJ1055" s="411">
        <f t="shared" ref="AJ1055" si="2821">AJ1054</f>
        <v>0</v>
      </c>
      <c r="AK1055" s="411">
        <f t="shared" ref="AK1055" si="2822">AK1054</f>
        <v>0</v>
      </c>
      <c r="AL1055" s="411">
        <f t="shared" ref="AL1055" si="2823">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824">Z1058</f>
        <v>0</v>
      </c>
      <c r="AA1059" s="411">
        <f t="shared" ref="AA1059" si="2825">AA1058</f>
        <v>0</v>
      </c>
      <c r="AB1059" s="411">
        <f t="shared" ref="AB1059" si="2826">AB1058</f>
        <v>0</v>
      </c>
      <c r="AC1059" s="411">
        <f t="shared" ref="AC1059" si="2827">AC1058</f>
        <v>0</v>
      </c>
      <c r="AD1059" s="411">
        <f t="shared" ref="AD1059" si="2828">AD1058</f>
        <v>0</v>
      </c>
      <c r="AE1059" s="411">
        <f t="shared" ref="AE1059" si="2829">AE1058</f>
        <v>0</v>
      </c>
      <c r="AF1059" s="411">
        <f t="shared" ref="AF1059" si="2830">AF1058</f>
        <v>0</v>
      </c>
      <c r="AG1059" s="411">
        <f t="shared" ref="AG1059" si="2831">AG1058</f>
        <v>0</v>
      </c>
      <c r="AH1059" s="411">
        <f t="shared" ref="AH1059" si="2832">AH1058</f>
        <v>0</v>
      </c>
      <c r="AI1059" s="411">
        <f t="shared" ref="AI1059" si="2833">AI1058</f>
        <v>0</v>
      </c>
      <c r="AJ1059" s="411">
        <f t="shared" ref="AJ1059" si="2834">AJ1058</f>
        <v>0</v>
      </c>
      <c r="AK1059" s="411">
        <f t="shared" ref="AK1059" si="2835">AK1058</f>
        <v>0</v>
      </c>
      <c r="AL1059" s="411">
        <f t="shared" ref="AL1059" si="2836">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837">Z1061</f>
        <v>0</v>
      </c>
      <c r="AA1062" s="411">
        <f t="shared" ref="AA1062" si="2838">AA1061</f>
        <v>0</v>
      </c>
      <c r="AB1062" s="411">
        <f t="shared" ref="AB1062" si="2839">AB1061</f>
        <v>0</v>
      </c>
      <c r="AC1062" s="411">
        <f t="shared" ref="AC1062" si="2840">AC1061</f>
        <v>0</v>
      </c>
      <c r="AD1062" s="411">
        <f t="shared" ref="AD1062" si="2841">AD1061</f>
        <v>0</v>
      </c>
      <c r="AE1062" s="411">
        <f t="shared" ref="AE1062" si="2842">AE1061</f>
        <v>0</v>
      </c>
      <c r="AF1062" s="411">
        <f t="shared" ref="AF1062" si="2843">AF1061</f>
        <v>0</v>
      </c>
      <c r="AG1062" s="411">
        <f t="shared" ref="AG1062" si="2844">AG1061</f>
        <v>0</v>
      </c>
      <c r="AH1062" s="411">
        <f t="shared" ref="AH1062" si="2845">AH1061</f>
        <v>0</v>
      </c>
      <c r="AI1062" s="411">
        <f t="shared" ref="AI1062" si="2846">AI1061</f>
        <v>0</v>
      </c>
      <c r="AJ1062" s="411">
        <f t="shared" ref="AJ1062" si="2847">AJ1061</f>
        <v>0</v>
      </c>
      <c r="AK1062" s="411">
        <f t="shared" ref="AK1062" si="2848">AK1061</f>
        <v>0</v>
      </c>
      <c r="AL1062" s="411">
        <f t="shared" ref="AL1062" si="2849">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850">Z1064</f>
        <v>0</v>
      </c>
      <c r="AA1065" s="411">
        <f t="shared" ref="AA1065" si="2851">AA1064</f>
        <v>0</v>
      </c>
      <c r="AB1065" s="411">
        <f t="shared" ref="AB1065" si="2852">AB1064</f>
        <v>0</v>
      </c>
      <c r="AC1065" s="411">
        <f t="shared" ref="AC1065" si="2853">AC1064</f>
        <v>0</v>
      </c>
      <c r="AD1065" s="411">
        <f t="shared" ref="AD1065" si="2854">AD1064</f>
        <v>0</v>
      </c>
      <c r="AE1065" s="411">
        <f t="shared" ref="AE1065" si="2855">AE1064</f>
        <v>0</v>
      </c>
      <c r="AF1065" s="411">
        <f t="shared" ref="AF1065" si="2856">AF1064</f>
        <v>0</v>
      </c>
      <c r="AG1065" s="411">
        <f t="shared" ref="AG1065" si="2857">AG1064</f>
        <v>0</v>
      </c>
      <c r="AH1065" s="411">
        <f t="shared" ref="AH1065" si="2858">AH1064</f>
        <v>0</v>
      </c>
      <c r="AI1065" s="411">
        <f t="shared" ref="AI1065" si="2859">AI1064</f>
        <v>0</v>
      </c>
      <c r="AJ1065" s="411">
        <f t="shared" ref="AJ1065" si="2860">AJ1064</f>
        <v>0</v>
      </c>
      <c r="AK1065" s="411">
        <f t="shared" ref="AK1065" si="2861">AK1064</f>
        <v>0</v>
      </c>
      <c r="AL1065" s="411">
        <f t="shared" ref="AL1065" si="2862">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863">Z1068</f>
        <v>0</v>
      </c>
      <c r="AA1069" s="411">
        <f t="shared" ref="AA1069" si="2864">AA1068</f>
        <v>0</v>
      </c>
      <c r="AB1069" s="411">
        <f t="shared" ref="AB1069" si="2865">AB1068</f>
        <v>0</v>
      </c>
      <c r="AC1069" s="411">
        <f t="shared" ref="AC1069" si="2866">AC1068</f>
        <v>0</v>
      </c>
      <c r="AD1069" s="411">
        <f t="shared" ref="AD1069" si="2867">AD1068</f>
        <v>0</v>
      </c>
      <c r="AE1069" s="411">
        <f t="shared" ref="AE1069" si="2868">AE1068</f>
        <v>0</v>
      </c>
      <c r="AF1069" s="411">
        <f t="shared" ref="AF1069" si="2869">AF1068</f>
        <v>0</v>
      </c>
      <c r="AG1069" s="411">
        <f t="shared" ref="AG1069" si="2870">AG1068</f>
        <v>0</v>
      </c>
      <c r="AH1069" s="411">
        <f t="shared" ref="AH1069" si="2871">AH1068</f>
        <v>0</v>
      </c>
      <c r="AI1069" s="411">
        <f t="shared" ref="AI1069" si="2872">AI1068</f>
        <v>0</v>
      </c>
      <c r="AJ1069" s="411">
        <f t="shared" ref="AJ1069" si="2873">AJ1068</f>
        <v>0</v>
      </c>
      <c r="AK1069" s="411">
        <f t="shared" ref="AK1069" si="2874">AK1068</f>
        <v>0</v>
      </c>
      <c r="AL1069" s="411">
        <f t="shared" ref="AL1069" si="2875">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876">Z1071</f>
        <v>0</v>
      </c>
      <c r="AA1072" s="411">
        <f t="shared" ref="AA1072" si="2877">AA1071</f>
        <v>0</v>
      </c>
      <c r="AB1072" s="411">
        <f t="shared" ref="AB1072" si="2878">AB1071</f>
        <v>0</v>
      </c>
      <c r="AC1072" s="411">
        <f t="shared" ref="AC1072" si="2879">AC1071</f>
        <v>0</v>
      </c>
      <c r="AD1072" s="411">
        <f t="shared" ref="AD1072" si="2880">AD1071</f>
        <v>0</v>
      </c>
      <c r="AE1072" s="411">
        <f t="shared" ref="AE1072" si="2881">AE1071</f>
        <v>0</v>
      </c>
      <c r="AF1072" s="411">
        <f t="shared" ref="AF1072" si="2882">AF1071</f>
        <v>0</v>
      </c>
      <c r="AG1072" s="411">
        <f t="shared" ref="AG1072" si="2883">AG1071</f>
        <v>0</v>
      </c>
      <c r="AH1072" s="411">
        <f t="shared" ref="AH1072" si="2884">AH1071</f>
        <v>0</v>
      </c>
      <c r="AI1072" s="411">
        <f t="shared" ref="AI1072" si="2885">AI1071</f>
        <v>0</v>
      </c>
      <c r="AJ1072" s="411">
        <f t="shared" ref="AJ1072" si="2886">AJ1071</f>
        <v>0</v>
      </c>
      <c r="AK1072" s="411">
        <f t="shared" ref="AK1072" si="2887">AK1071</f>
        <v>0</v>
      </c>
      <c r="AL1072" s="411">
        <f t="shared" ref="AL1072" si="2888">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889">Z1074</f>
        <v>0</v>
      </c>
      <c r="AA1075" s="411">
        <f t="shared" ref="AA1075" si="2890">AA1074</f>
        <v>0</v>
      </c>
      <c r="AB1075" s="411">
        <f t="shared" ref="AB1075" si="2891">AB1074</f>
        <v>0</v>
      </c>
      <c r="AC1075" s="411">
        <f t="shared" ref="AC1075" si="2892">AC1074</f>
        <v>0</v>
      </c>
      <c r="AD1075" s="411">
        <f t="shared" ref="AD1075" si="2893">AD1074</f>
        <v>0</v>
      </c>
      <c r="AE1075" s="411">
        <f t="shared" ref="AE1075" si="2894">AE1074</f>
        <v>0</v>
      </c>
      <c r="AF1075" s="411">
        <f t="shared" ref="AF1075" si="2895">AF1074</f>
        <v>0</v>
      </c>
      <c r="AG1075" s="411">
        <f t="shared" ref="AG1075" si="2896">AG1074</f>
        <v>0</v>
      </c>
      <c r="AH1075" s="411">
        <f t="shared" ref="AH1075" si="2897">AH1074</f>
        <v>0</v>
      </c>
      <c r="AI1075" s="411">
        <f t="shared" ref="AI1075" si="2898">AI1074</f>
        <v>0</v>
      </c>
      <c r="AJ1075" s="411">
        <f t="shared" ref="AJ1075" si="2899">AJ1074</f>
        <v>0</v>
      </c>
      <c r="AK1075" s="411">
        <f t="shared" ref="AK1075" si="2900">AK1074</f>
        <v>0</v>
      </c>
      <c r="AL1075" s="411">
        <f t="shared" ref="AL1075" si="2901">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902">Z1077</f>
        <v>0</v>
      </c>
      <c r="AA1078" s="411">
        <f t="shared" ref="AA1078" si="2903">AA1077</f>
        <v>0</v>
      </c>
      <c r="AB1078" s="411">
        <f t="shared" ref="AB1078" si="2904">AB1077</f>
        <v>0</v>
      </c>
      <c r="AC1078" s="411">
        <f t="shared" ref="AC1078" si="2905">AC1077</f>
        <v>0</v>
      </c>
      <c r="AD1078" s="411">
        <f t="shared" ref="AD1078" si="2906">AD1077</f>
        <v>0</v>
      </c>
      <c r="AE1078" s="411">
        <f t="shared" ref="AE1078" si="2907">AE1077</f>
        <v>0</v>
      </c>
      <c r="AF1078" s="411">
        <f t="shared" ref="AF1078" si="2908">AF1077</f>
        <v>0</v>
      </c>
      <c r="AG1078" s="411">
        <f t="shared" ref="AG1078" si="2909">AG1077</f>
        <v>0</v>
      </c>
      <c r="AH1078" s="411">
        <f t="shared" ref="AH1078" si="2910">AH1077</f>
        <v>0</v>
      </c>
      <c r="AI1078" s="411">
        <f t="shared" ref="AI1078" si="2911">AI1077</f>
        <v>0</v>
      </c>
      <c r="AJ1078" s="411">
        <f t="shared" ref="AJ1078" si="2912">AJ1077</f>
        <v>0</v>
      </c>
      <c r="AK1078" s="411">
        <f t="shared" ref="AK1078" si="2913">AK1077</f>
        <v>0</v>
      </c>
      <c r="AL1078" s="411">
        <f t="shared" ref="AL1078" si="2914">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915">Z1080</f>
        <v>0</v>
      </c>
      <c r="AA1081" s="411">
        <f t="shared" ref="AA1081" si="2916">AA1080</f>
        <v>0</v>
      </c>
      <c r="AB1081" s="411">
        <f t="shared" ref="AB1081" si="2917">AB1080</f>
        <v>0</v>
      </c>
      <c r="AC1081" s="411">
        <f t="shared" ref="AC1081" si="2918">AC1080</f>
        <v>0</v>
      </c>
      <c r="AD1081" s="411">
        <f t="shared" ref="AD1081" si="2919">AD1080</f>
        <v>0</v>
      </c>
      <c r="AE1081" s="411">
        <f t="shared" ref="AE1081" si="2920">AE1080</f>
        <v>0</v>
      </c>
      <c r="AF1081" s="411">
        <f t="shared" ref="AF1081" si="2921">AF1080</f>
        <v>0</v>
      </c>
      <c r="AG1081" s="411">
        <f t="shared" ref="AG1081" si="2922">AG1080</f>
        <v>0</v>
      </c>
      <c r="AH1081" s="411">
        <f t="shared" ref="AH1081" si="2923">AH1080</f>
        <v>0</v>
      </c>
      <c r="AI1081" s="411">
        <f t="shared" ref="AI1081" si="2924">AI1080</f>
        <v>0</v>
      </c>
      <c r="AJ1081" s="411">
        <f t="shared" ref="AJ1081" si="2925">AJ1080</f>
        <v>0</v>
      </c>
      <c r="AK1081" s="411">
        <f t="shared" ref="AK1081" si="2926">AK1080</f>
        <v>0</v>
      </c>
      <c r="AL1081" s="411">
        <f t="shared" ref="AL1081" si="2927">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928">Z1083</f>
        <v>0</v>
      </c>
      <c r="AA1084" s="411">
        <f t="shared" ref="AA1084" si="2929">AA1083</f>
        <v>0</v>
      </c>
      <c r="AB1084" s="411">
        <f t="shared" ref="AB1084" si="2930">AB1083</f>
        <v>0</v>
      </c>
      <c r="AC1084" s="411">
        <f t="shared" ref="AC1084" si="2931">AC1083</f>
        <v>0</v>
      </c>
      <c r="AD1084" s="411">
        <f t="shared" ref="AD1084" si="2932">AD1083</f>
        <v>0</v>
      </c>
      <c r="AE1084" s="411">
        <f t="shared" ref="AE1084" si="2933">AE1083</f>
        <v>0</v>
      </c>
      <c r="AF1084" s="411">
        <f t="shared" ref="AF1084" si="2934">AF1083</f>
        <v>0</v>
      </c>
      <c r="AG1084" s="411">
        <f t="shared" ref="AG1084" si="2935">AG1083</f>
        <v>0</v>
      </c>
      <c r="AH1084" s="411">
        <f t="shared" ref="AH1084" si="2936">AH1083</f>
        <v>0</v>
      </c>
      <c r="AI1084" s="411">
        <f t="shared" ref="AI1084" si="2937">AI1083</f>
        <v>0</v>
      </c>
      <c r="AJ1084" s="411">
        <f t="shared" ref="AJ1084" si="2938">AJ1083</f>
        <v>0</v>
      </c>
      <c r="AK1084" s="411">
        <f t="shared" ref="AK1084" si="2939">AK1083</f>
        <v>0</v>
      </c>
      <c r="AL1084" s="411">
        <f t="shared" ref="AL1084" si="2940">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941">Z1086</f>
        <v>0</v>
      </c>
      <c r="AA1087" s="411">
        <f t="shared" ref="AA1087" si="2942">AA1086</f>
        <v>0</v>
      </c>
      <c r="AB1087" s="411">
        <f t="shared" ref="AB1087" si="2943">AB1086</f>
        <v>0</v>
      </c>
      <c r="AC1087" s="411">
        <f t="shared" ref="AC1087" si="2944">AC1086</f>
        <v>0</v>
      </c>
      <c r="AD1087" s="411">
        <f t="shared" ref="AD1087" si="2945">AD1086</f>
        <v>0</v>
      </c>
      <c r="AE1087" s="411">
        <f t="shared" ref="AE1087" si="2946">AE1086</f>
        <v>0</v>
      </c>
      <c r="AF1087" s="411">
        <f t="shared" ref="AF1087" si="2947">AF1086</f>
        <v>0</v>
      </c>
      <c r="AG1087" s="411">
        <f t="shared" ref="AG1087" si="2948">AG1086</f>
        <v>0</v>
      </c>
      <c r="AH1087" s="411">
        <f t="shared" ref="AH1087" si="2949">AH1086</f>
        <v>0</v>
      </c>
      <c r="AI1087" s="411">
        <f t="shared" ref="AI1087" si="2950">AI1086</f>
        <v>0</v>
      </c>
      <c r="AJ1087" s="411">
        <f t="shared" ref="AJ1087" si="2951">AJ1086</f>
        <v>0</v>
      </c>
      <c r="AK1087" s="411">
        <f t="shared" ref="AK1087" si="2952">AK1086</f>
        <v>0</v>
      </c>
      <c r="AL1087" s="411">
        <f t="shared" ref="AL1087" si="2953">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954">Z1089</f>
        <v>0</v>
      </c>
      <c r="AA1090" s="411">
        <f t="shared" ref="AA1090" si="2955">AA1089</f>
        <v>0</v>
      </c>
      <c r="AB1090" s="411">
        <f t="shared" ref="AB1090" si="2956">AB1089</f>
        <v>0</v>
      </c>
      <c r="AC1090" s="411">
        <f t="shared" ref="AC1090" si="2957">AC1089</f>
        <v>0</v>
      </c>
      <c r="AD1090" s="411">
        <f t="shared" ref="AD1090" si="2958">AD1089</f>
        <v>0</v>
      </c>
      <c r="AE1090" s="411">
        <f t="shared" ref="AE1090" si="2959">AE1089</f>
        <v>0</v>
      </c>
      <c r="AF1090" s="411">
        <f t="shared" ref="AF1090" si="2960">AF1089</f>
        <v>0</v>
      </c>
      <c r="AG1090" s="411">
        <f t="shared" ref="AG1090" si="2961">AG1089</f>
        <v>0</v>
      </c>
      <c r="AH1090" s="411">
        <f t="shared" ref="AH1090" si="2962">AH1089</f>
        <v>0</v>
      </c>
      <c r="AI1090" s="411">
        <f t="shared" ref="AI1090" si="2963">AI1089</f>
        <v>0</v>
      </c>
      <c r="AJ1090" s="411">
        <f t="shared" ref="AJ1090" si="2964">AJ1089</f>
        <v>0</v>
      </c>
      <c r="AK1090" s="411">
        <f t="shared" ref="AK1090" si="2965">AK1089</f>
        <v>0</v>
      </c>
      <c r="AL1090" s="411">
        <f t="shared" ref="AL1090" si="2966">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967">Z1092</f>
        <v>0</v>
      </c>
      <c r="AA1093" s="411">
        <f t="shared" ref="AA1093" si="2968">AA1092</f>
        <v>0</v>
      </c>
      <c r="AB1093" s="411">
        <f t="shared" ref="AB1093" si="2969">AB1092</f>
        <v>0</v>
      </c>
      <c r="AC1093" s="411">
        <f t="shared" ref="AC1093" si="2970">AC1092</f>
        <v>0</v>
      </c>
      <c r="AD1093" s="411">
        <f t="shared" ref="AD1093" si="2971">AD1092</f>
        <v>0</v>
      </c>
      <c r="AE1093" s="411">
        <f t="shared" ref="AE1093" si="2972">AE1092</f>
        <v>0</v>
      </c>
      <c r="AF1093" s="411">
        <f t="shared" ref="AF1093" si="2973">AF1092</f>
        <v>0</v>
      </c>
      <c r="AG1093" s="411">
        <f t="shared" ref="AG1093" si="2974">AG1092</f>
        <v>0</v>
      </c>
      <c r="AH1093" s="411">
        <f t="shared" ref="AH1093" si="2975">AH1092</f>
        <v>0</v>
      </c>
      <c r="AI1093" s="411">
        <f t="shared" ref="AI1093" si="2976">AI1092</f>
        <v>0</v>
      </c>
      <c r="AJ1093" s="411">
        <f t="shared" ref="AJ1093" si="2977">AJ1092</f>
        <v>0</v>
      </c>
      <c r="AK1093" s="411">
        <f t="shared" ref="AK1093" si="2978">AK1092</f>
        <v>0</v>
      </c>
      <c r="AL1093" s="411">
        <f t="shared" ref="AL1093" si="2979">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980">Z1095</f>
        <v>0</v>
      </c>
      <c r="AA1096" s="411">
        <f t="shared" ref="AA1096" si="2981">AA1095</f>
        <v>0</v>
      </c>
      <c r="AB1096" s="411">
        <f t="shared" ref="AB1096" si="2982">AB1095</f>
        <v>0</v>
      </c>
      <c r="AC1096" s="411">
        <f t="shared" ref="AC1096" si="2983">AC1095</f>
        <v>0</v>
      </c>
      <c r="AD1096" s="411">
        <f t="shared" ref="AD1096" si="2984">AD1095</f>
        <v>0</v>
      </c>
      <c r="AE1096" s="411">
        <f t="shared" ref="AE1096" si="2985">AE1095</f>
        <v>0</v>
      </c>
      <c r="AF1096" s="411">
        <f t="shared" ref="AF1096" si="2986">AF1095</f>
        <v>0</v>
      </c>
      <c r="AG1096" s="411">
        <f t="shared" ref="AG1096" si="2987">AG1095</f>
        <v>0</v>
      </c>
      <c r="AH1096" s="411">
        <f t="shared" ref="AH1096" si="2988">AH1095</f>
        <v>0</v>
      </c>
      <c r="AI1096" s="411">
        <f t="shared" ref="AI1096" si="2989">AI1095</f>
        <v>0</v>
      </c>
      <c r="AJ1096" s="411">
        <f t="shared" ref="AJ1096" si="2990">AJ1095</f>
        <v>0</v>
      </c>
      <c r="AK1096" s="411">
        <f t="shared" ref="AK1096" si="2991">AK1095</f>
        <v>0</v>
      </c>
      <c r="AL1096" s="411">
        <f t="shared" ref="AL1096" si="2992">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993">Z1098</f>
        <v>0</v>
      </c>
      <c r="AA1099" s="411">
        <f t="shared" ref="AA1099" si="2994">AA1098</f>
        <v>0</v>
      </c>
      <c r="AB1099" s="411">
        <f t="shared" ref="AB1099" si="2995">AB1098</f>
        <v>0</v>
      </c>
      <c r="AC1099" s="411">
        <f t="shared" ref="AC1099" si="2996">AC1098</f>
        <v>0</v>
      </c>
      <c r="AD1099" s="411">
        <f t="shared" ref="AD1099" si="2997">AD1098</f>
        <v>0</v>
      </c>
      <c r="AE1099" s="411">
        <f t="shared" ref="AE1099" si="2998">AE1098</f>
        <v>0</v>
      </c>
      <c r="AF1099" s="411">
        <f t="shared" ref="AF1099" si="2999">AF1098</f>
        <v>0</v>
      </c>
      <c r="AG1099" s="411">
        <f t="shared" ref="AG1099" si="3000">AG1098</f>
        <v>0</v>
      </c>
      <c r="AH1099" s="411">
        <f t="shared" ref="AH1099" si="3001">AH1098</f>
        <v>0</v>
      </c>
      <c r="AI1099" s="411">
        <f t="shared" ref="AI1099" si="3002">AI1098</f>
        <v>0</v>
      </c>
      <c r="AJ1099" s="411">
        <f t="shared" ref="AJ1099" si="3003">AJ1098</f>
        <v>0</v>
      </c>
      <c r="AK1099" s="411">
        <f t="shared" ref="AK1099" si="3004">AK1098</f>
        <v>0</v>
      </c>
      <c r="AL1099" s="411">
        <f t="shared" ref="AL1099" si="3005">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006">Z1101</f>
        <v>0</v>
      </c>
      <c r="AA1102" s="411">
        <f t="shared" ref="AA1102" si="3007">AA1101</f>
        <v>0</v>
      </c>
      <c r="AB1102" s="411">
        <f t="shared" ref="AB1102" si="3008">AB1101</f>
        <v>0</v>
      </c>
      <c r="AC1102" s="411">
        <f t="shared" ref="AC1102" si="3009">AC1101</f>
        <v>0</v>
      </c>
      <c r="AD1102" s="411">
        <f t="shared" ref="AD1102" si="3010">AD1101</f>
        <v>0</v>
      </c>
      <c r="AE1102" s="411">
        <f t="shared" ref="AE1102" si="3011">AE1101</f>
        <v>0</v>
      </c>
      <c r="AF1102" s="411">
        <f t="shared" ref="AF1102" si="3012">AF1101</f>
        <v>0</v>
      </c>
      <c r="AG1102" s="411">
        <f t="shared" ref="AG1102" si="3013">AG1101</f>
        <v>0</v>
      </c>
      <c r="AH1102" s="411">
        <f t="shared" ref="AH1102" si="3014">AH1101</f>
        <v>0</v>
      </c>
      <c r="AI1102" s="411">
        <f t="shared" ref="AI1102" si="3015">AI1101</f>
        <v>0</v>
      </c>
      <c r="AJ1102" s="411">
        <f t="shared" ref="AJ1102" si="3016">AJ1101</f>
        <v>0</v>
      </c>
      <c r="AK1102" s="411">
        <f t="shared" ref="AK1102" si="3017">AK1101</f>
        <v>0</v>
      </c>
      <c r="AL1102" s="411">
        <f t="shared" ref="AL1102" si="3018">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019">Z1104</f>
        <v>0</v>
      </c>
      <c r="AA1105" s="411">
        <f t="shared" ref="AA1105" si="3020">AA1104</f>
        <v>0</v>
      </c>
      <c r="AB1105" s="411">
        <f t="shared" ref="AB1105" si="3021">AB1104</f>
        <v>0</v>
      </c>
      <c r="AC1105" s="411">
        <f t="shared" ref="AC1105" si="3022">AC1104</f>
        <v>0</v>
      </c>
      <c r="AD1105" s="411">
        <f t="shared" ref="AD1105" si="3023">AD1104</f>
        <v>0</v>
      </c>
      <c r="AE1105" s="411">
        <f t="shared" ref="AE1105" si="3024">AE1104</f>
        <v>0</v>
      </c>
      <c r="AF1105" s="411">
        <f t="shared" ref="AF1105" si="3025">AF1104</f>
        <v>0</v>
      </c>
      <c r="AG1105" s="411">
        <f t="shared" ref="AG1105" si="3026">AG1104</f>
        <v>0</v>
      </c>
      <c r="AH1105" s="411">
        <f t="shared" ref="AH1105" si="3027">AH1104</f>
        <v>0</v>
      </c>
      <c r="AI1105" s="411">
        <f t="shared" ref="AI1105" si="3028">AI1104</f>
        <v>0</v>
      </c>
      <c r="AJ1105" s="411">
        <f t="shared" ref="AJ1105" si="3029">AJ1104</f>
        <v>0</v>
      </c>
      <c r="AK1105" s="411">
        <f t="shared" ref="AK1105" si="3030">AK1104</f>
        <v>0</v>
      </c>
      <c r="AL1105" s="411">
        <f t="shared" ref="AL1105" si="3031">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032">Z1107</f>
        <v>0</v>
      </c>
      <c r="AA1108" s="411">
        <f t="shared" ref="AA1108" si="3033">AA1107</f>
        <v>0</v>
      </c>
      <c r="AB1108" s="411">
        <f t="shared" ref="AB1108" si="3034">AB1107</f>
        <v>0</v>
      </c>
      <c r="AC1108" s="411">
        <f t="shared" ref="AC1108" si="3035">AC1107</f>
        <v>0</v>
      </c>
      <c r="AD1108" s="411">
        <f t="shared" ref="AD1108" si="3036">AD1107</f>
        <v>0</v>
      </c>
      <c r="AE1108" s="411">
        <f t="shared" ref="AE1108" si="3037">AE1107</f>
        <v>0</v>
      </c>
      <c r="AF1108" s="411">
        <f t="shared" ref="AF1108" si="3038">AF1107</f>
        <v>0</v>
      </c>
      <c r="AG1108" s="411">
        <f t="shared" ref="AG1108" si="3039">AG1107</f>
        <v>0</v>
      </c>
      <c r="AH1108" s="411">
        <f t="shared" ref="AH1108" si="3040">AH1107</f>
        <v>0</v>
      </c>
      <c r="AI1108" s="411">
        <f t="shared" ref="AI1108" si="3041">AI1107</f>
        <v>0</v>
      </c>
      <c r="AJ1108" s="411">
        <f t="shared" ref="AJ1108" si="3042">AJ1107</f>
        <v>0</v>
      </c>
      <c r="AK1108" s="411">
        <f t="shared" ref="AK1108" si="3043">AK1107</f>
        <v>0</v>
      </c>
      <c r="AL1108" s="411">
        <f t="shared" ref="AL1108" si="3044">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045">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045"/>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045"/>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045"/>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046">Y212*Y1113</f>
        <v>0</v>
      </c>
      <c r="Z1118" s="378">
        <f t="shared" si="3046"/>
        <v>0</v>
      </c>
      <c r="AA1118" s="378">
        <f t="shared" si="3046"/>
        <v>0</v>
      </c>
      <c r="AB1118" s="378">
        <f t="shared" si="3046"/>
        <v>0</v>
      </c>
      <c r="AC1118" s="378">
        <f t="shared" si="3046"/>
        <v>0</v>
      </c>
      <c r="AD1118" s="378">
        <f t="shared" si="3046"/>
        <v>0</v>
      </c>
      <c r="AE1118" s="378">
        <f t="shared" si="3046"/>
        <v>0</v>
      </c>
      <c r="AF1118" s="378">
        <f t="shared" si="3046"/>
        <v>0</v>
      </c>
      <c r="AG1118" s="378">
        <f t="shared" si="3046"/>
        <v>0</v>
      </c>
      <c r="AH1118" s="378">
        <f t="shared" si="3046"/>
        <v>0</v>
      </c>
      <c r="AI1118" s="378">
        <f t="shared" si="3046"/>
        <v>0</v>
      </c>
      <c r="AJ1118" s="378">
        <f t="shared" si="3046"/>
        <v>0</v>
      </c>
      <c r="AK1118" s="378">
        <f t="shared" si="3046"/>
        <v>0</v>
      </c>
      <c r="AL1118" s="378">
        <f t="shared" si="3046"/>
        <v>0</v>
      </c>
      <c r="AM1118" s="629">
        <f t="shared" si="3045"/>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047">Y395*Y1113</f>
        <v>0</v>
      </c>
      <c r="Z1119" s="378">
        <f t="shared" si="3047"/>
        <v>0</v>
      </c>
      <c r="AA1119" s="378">
        <f t="shared" si="3047"/>
        <v>0</v>
      </c>
      <c r="AB1119" s="378">
        <f t="shared" si="3047"/>
        <v>0</v>
      </c>
      <c r="AC1119" s="378">
        <f t="shared" si="3047"/>
        <v>0</v>
      </c>
      <c r="AD1119" s="378">
        <f t="shared" si="3047"/>
        <v>0</v>
      </c>
      <c r="AE1119" s="378">
        <f t="shared" si="3047"/>
        <v>0</v>
      </c>
      <c r="AF1119" s="378">
        <f t="shared" si="3047"/>
        <v>0</v>
      </c>
      <c r="AG1119" s="378">
        <f t="shared" si="3047"/>
        <v>0</v>
      </c>
      <c r="AH1119" s="378">
        <f t="shared" si="3047"/>
        <v>0</v>
      </c>
      <c r="AI1119" s="378">
        <f t="shared" si="3047"/>
        <v>0</v>
      </c>
      <c r="AJ1119" s="378">
        <f t="shared" si="3047"/>
        <v>0</v>
      </c>
      <c r="AK1119" s="378">
        <f t="shared" si="3047"/>
        <v>0</v>
      </c>
      <c r="AL1119" s="378">
        <f t="shared" si="3047"/>
        <v>0</v>
      </c>
      <c r="AM1119" s="629">
        <f t="shared" si="3045"/>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048">Y578*Y1113</f>
        <v>0</v>
      </c>
      <c r="Z1120" s="378">
        <f t="shared" si="3048"/>
        <v>0</v>
      </c>
      <c r="AA1120" s="378">
        <f t="shared" si="3048"/>
        <v>0</v>
      </c>
      <c r="AB1120" s="378">
        <f t="shared" si="3048"/>
        <v>0</v>
      </c>
      <c r="AC1120" s="378">
        <f t="shared" si="3048"/>
        <v>0</v>
      </c>
      <c r="AD1120" s="378">
        <f t="shared" si="3048"/>
        <v>0</v>
      </c>
      <c r="AE1120" s="378">
        <f t="shared" si="3048"/>
        <v>0</v>
      </c>
      <c r="AF1120" s="378">
        <f t="shared" si="3048"/>
        <v>0</v>
      </c>
      <c r="AG1120" s="378">
        <f t="shared" si="3048"/>
        <v>0</v>
      </c>
      <c r="AH1120" s="378">
        <f t="shared" si="3048"/>
        <v>0</v>
      </c>
      <c r="AI1120" s="378">
        <f t="shared" si="3048"/>
        <v>0</v>
      </c>
      <c r="AJ1120" s="378">
        <f t="shared" si="3048"/>
        <v>0</v>
      </c>
      <c r="AK1120" s="378">
        <f t="shared" si="3048"/>
        <v>0</v>
      </c>
      <c r="AL1120" s="378">
        <f t="shared" si="3048"/>
        <v>0</v>
      </c>
      <c r="AM1120" s="629">
        <f t="shared" si="3045"/>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049">Y761*Y1113</f>
        <v>0</v>
      </c>
      <c r="Z1121" s="378">
        <f t="shared" si="3049"/>
        <v>0</v>
      </c>
      <c r="AA1121" s="378">
        <f t="shared" si="3049"/>
        <v>0</v>
      </c>
      <c r="AB1121" s="378">
        <f t="shared" si="3049"/>
        <v>0</v>
      </c>
      <c r="AC1121" s="378">
        <f t="shared" si="3049"/>
        <v>0</v>
      </c>
      <c r="AD1121" s="378">
        <f t="shared" si="3049"/>
        <v>0</v>
      </c>
      <c r="AE1121" s="378">
        <f t="shared" si="3049"/>
        <v>0</v>
      </c>
      <c r="AF1121" s="378">
        <f t="shared" si="3049"/>
        <v>0</v>
      </c>
      <c r="AG1121" s="378">
        <f t="shared" si="3049"/>
        <v>0</v>
      </c>
      <c r="AH1121" s="378">
        <f t="shared" si="3049"/>
        <v>0</v>
      </c>
      <c r="AI1121" s="378">
        <f t="shared" si="3049"/>
        <v>0</v>
      </c>
      <c r="AJ1121" s="378">
        <f t="shared" si="3049"/>
        <v>0</v>
      </c>
      <c r="AK1121" s="378">
        <f t="shared" si="3049"/>
        <v>0</v>
      </c>
      <c r="AL1121" s="378">
        <f t="shared" si="3049"/>
        <v>0</v>
      </c>
      <c r="AM1121" s="629">
        <f t="shared" si="3045"/>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050">Y944*Y1113</f>
        <v>0</v>
      </c>
      <c r="Z1122" s="378">
        <f t="shared" si="3050"/>
        <v>0</v>
      </c>
      <c r="AA1122" s="378">
        <f t="shared" si="3050"/>
        <v>0</v>
      </c>
      <c r="AB1122" s="378">
        <f t="shared" si="3050"/>
        <v>0</v>
      </c>
      <c r="AC1122" s="378">
        <f t="shared" si="3050"/>
        <v>0</v>
      </c>
      <c r="AD1122" s="378">
        <f t="shared" si="3050"/>
        <v>0</v>
      </c>
      <c r="AE1122" s="378">
        <f t="shared" si="3050"/>
        <v>0</v>
      </c>
      <c r="AF1122" s="378">
        <f t="shared" si="3050"/>
        <v>0</v>
      </c>
      <c r="AG1122" s="378">
        <f t="shared" si="3050"/>
        <v>0</v>
      </c>
      <c r="AH1122" s="378">
        <f t="shared" si="3050"/>
        <v>0</v>
      </c>
      <c r="AI1122" s="378">
        <f t="shared" si="3050"/>
        <v>0</v>
      </c>
      <c r="AJ1122" s="378">
        <f t="shared" si="3050"/>
        <v>0</v>
      </c>
      <c r="AK1122" s="378">
        <f t="shared" si="3050"/>
        <v>0</v>
      </c>
      <c r="AL1122" s="378">
        <f t="shared" si="3050"/>
        <v>0</v>
      </c>
      <c r="AM1122" s="629">
        <f t="shared" si="3045"/>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051">AA1110*AA1113</f>
        <v>0</v>
      </c>
      <c r="AB1123" s="378">
        <f t="shared" si="3051"/>
        <v>0</v>
      </c>
      <c r="AC1123" s="378">
        <f t="shared" si="3051"/>
        <v>0</v>
      </c>
      <c r="AD1123" s="378">
        <f t="shared" si="3051"/>
        <v>0</v>
      </c>
      <c r="AE1123" s="378">
        <f t="shared" si="3051"/>
        <v>0</v>
      </c>
      <c r="AF1123" s="378">
        <f t="shared" si="3051"/>
        <v>0</v>
      </c>
      <c r="AG1123" s="378">
        <f t="shared" si="3051"/>
        <v>0</v>
      </c>
      <c r="AH1123" s="378">
        <f t="shared" si="3051"/>
        <v>0</v>
      </c>
      <c r="AI1123" s="378">
        <f t="shared" si="3051"/>
        <v>0</v>
      </c>
      <c r="AJ1123" s="378">
        <f t="shared" si="3051"/>
        <v>0</v>
      </c>
      <c r="AK1123" s="378">
        <f t="shared" si="3051"/>
        <v>0</v>
      </c>
      <c r="AL1123" s="378">
        <f t="shared" si="3051"/>
        <v>0</v>
      </c>
      <c r="AM1123" s="629">
        <f t="shared" si="3045"/>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052">SUM(Z1114:Z1123)</f>
        <v>0</v>
      </c>
      <c r="AA1124" s="346">
        <f t="shared" si="3052"/>
        <v>0</v>
      </c>
      <c r="AB1124" s="346">
        <f t="shared" si="3052"/>
        <v>0</v>
      </c>
      <c r="AC1124" s="346">
        <f t="shared" si="3052"/>
        <v>0</v>
      </c>
      <c r="AD1124" s="346">
        <f t="shared" si="3052"/>
        <v>0</v>
      </c>
      <c r="AE1124" s="346">
        <f t="shared" si="3052"/>
        <v>0</v>
      </c>
      <c r="AF1124" s="346">
        <f>SUM(AF1114:AF1123)</f>
        <v>0</v>
      </c>
      <c r="AG1124" s="346">
        <f t="shared" ref="AG1124:AL1124" si="3053">SUM(AG1114:AG1123)</f>
        <v>0</v>
      </c>
      <c r="AH1124" s="346">
        <f t="shared" si="3053"/>
        <v>0</v>
      </c>
      <c r="AI1124" s="346">
        <f t="shared" si="3053"/>
        <v>0</v>
      </c>
      <c r="AJ1124" s="346">
        <f t="shared" si="3053"/>
        <v>0</v>
      </c>
      <c r="AK1124" s="346">
        <f t="shared" si="3053"/>
        <v>0</v>
      </c>
      <c r="AL1124" s="346">
        <f t="shared" si="3053"/>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054">Z1111*Z1113</f>
        <v>0</v>
      </c>
      <c r="AA1125" s="347">
        <f>AA1111*AA1113</f>
        <v>0</v>
      </c>
      <c r="AB1125" s="347">
        <f t="shared" si="3054"/>
        <v>0</v>
      </c>
      <c r="AC1125" s="347">
        <f t="shared" si="3054"/>
        <v>0</v>
      </c>
      <c r="AD1125" s="347">
        <f t="shared" si="3054"/>
        <v>0</v>
      </c>
      <c r="AE1125" s="347">
        <f t="shared" si="3054"/>
        <v>0</v>
      </c>
      <c r="AF1125" s="347">
        <f t="shared" ref="AF1125:AL1125" si="3055">AF1111*AF1113</f>
        <v>0</v>
      </c>
      <c r="AG1125" s="347">
        <f t="shared" si="3055"/>
        <v>0</v>
      </c>
      <c r="AH1125" s="347">
        <f t="shared" si="3055"/>
        <v>0</v>
      </c>
      <c r="AI1125" s="347">
        <f t="shared" si="3055"/>
        <v>0</v>
      </c>
      <c r="AJ1125" s="347">
        <f t="shared" si="3055"/>
        <v>0</v>
      </c>
      <c r="AK1125" s="347">
        <f t="shared" si="3055"/>
        <v>0</v>
      </c>
      <c r="AL1125" s="347">
        <f t="shared" si="3055"/>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586</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82"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40" zoomScale="60" zoomScaleNormal="60" workbookViewId="0">
      <selection activeCell="W164" sqref="A1:W164"/>
    </sheetView>
  </sheetViews>
  <sheetFormatPr defaultColWidth="9.08984375" defaultRowHeight="14.5"/>
  <cols>
    <col min="1" max="1" width="4.54296875" style="12" customWidth="1"/>
    <col min="2" max="2" width="19.54296875" style="11" customWidth="1"/>
    <col min="3" max="3" width="30.90625" style="12" customWidth="1"/>
    <col min="4" max="4" width="5" style="12" customWidth="1"/>
    <col min="5" max="5" width="14.36328125" style="12" customWidth="1"/>
    <col min="6" max="6" width="15.08984375" style="12" customWidth="1"/>
    <col min="7" max="7" width="11.453125" style="12" customWidth="1"/>
    <col min="8" max="8" width="13" style="18" customWidth="1"/>
    <col min="9" max="10" width="14" style="12" customWidth="1"/>
    <col min="11" max="11" width="18" style="12" customWidth="1"/>
    <col min="12" max="12" width="19.08984375" style="12" customWidth="1"/>
    <col min="13" max="13" width="16.90625" style="12" hidden="1" customWidth="1"/>
    <col min="14" max="14" width="16" style="12" hidden="1" customWidth="1"/>
    <col min="15" max="15" width="14.54296875" style="12" hidden="1" customWidth="1"/>
    <col min="16" max="16" width="14.6328125" style="12" hidden="1" customWidth="1"/>
    <col min="17" max="17" width="14" style="12" hidden="1" customWidth="1"/>
    <col min="18" max="18" width="15.6328125" style="12" hidden="1" customWidth="1"/>
    <col min="19" max="19" width="14.08984375" style="12" hidden="1" customWidth="1"/>
    <col min="20" max="22" width="15" style="12" hidden="1" customWidth="1"/>
    <col min="23" max="23" width="13.453125" style="12" customWidth="1"/>
    <col min="24" max="24" width="4.08984375" style="12" customWidth="1"/>
    <col min="25" max="16384" width="9.08984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2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9" t="s">
        <v>663</v>
      </c>
      <c r="D8" s="839"/>
      <c r="E8" s="839"/>
      <c r="F8" s="839"/>
      <c r="G8" s="839"/>
      <c r="H8" s="839"/>
      <c r="I8" s="839"/>
      <c r="J8" s="839"/>
      <c r="K8" s="839"/>
      <c r="L8" s="839"/>
      <c r="M8" s="839"/>
      <c r="N8" s="839"/>
      <c r="O8" s="839"/>
      <c r="P8" s="839"/>
      <c r="Q8" s="839"/>
      <c r="R8" s="839"/>
      <c r="S8" s="839"/>
      <c r="T8" s="105"/>
      <c r="U8" s="105"/>
      <c r="V8" s="105"/>
      <c r="W8" s="105"/>
    </row>
    <row r="9" spans="1:28" s="9" customFormat="1" ht="47" customHeight="1">
      <c r="B9" s="55"/>
      <c r="C9" s="797" t="s">
        <v>674</v>
      </c>
      <c r="D9" s="797"/>
      <c r="E9" s="797"/>
      <c r="F9" s="797"/>
      <c r="G9" s="797"/>
      <c r="H9" s="797"/>
      <c r="I9" s="797"/>
      <c r="J9" s="797"/>
      <c r="K9" s="797"/>
      <c r="L9" s="797"/>
      <c r="M9" s="797"/>
      <c r="N9" s="797"/>
      <c r="O9" s="797"/>
      <c r="P9" s="797"/>
      <c r="Q9" s="797"/>
      <c r="R9" s="797"/>
      <c r="S9" s="797"/>
      <c r="T9" s="105"/>
      <c r="U9" s="105"/>
      <c r="V9" s="105"/>
      <c r="W9" s="105"/>
    </row>
    <row r="10" spans="1:28" s="9" customFormat="1" ht="38" customHeight="1">
      <c r="B10" s="88"/>
      <c r="C10" s="818" t="s">
        <v>675</v>
      </c>
      <c r="D10" s="797"/>
      <c r="E10" s="797"/>
      <c r="F10" s="797"/>
      <c r="G10" s="797"/>
      <c r="H10" s="797"/>
      <c r="I10" s="797"/>
      <c r="J10" s="797"/>
      <c r="K10" s="797"/>
      <c r="L10" s="797"/>
      <c r="M10" s="797"/>
      <c r="N10" s="797"/>
      <c r="O10" s="797"/>
      <c r="P10" s="797"/>
      <c r="Q10" s="797"/>
      <c r="R10" s="797"/>
      <c r="S10" s="797"/>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8" t="s">
        <v>235</v>
      </c>
      <c r="C12" s="838"/>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v>
      </c>
      <c r="L14" s="204" t="str">
        <f>'1.  LRAMVA Summary'!G52</f>
        <v>Street Lights</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7">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4">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4">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4">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4">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4"/>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3.6747348820957657</v>
      </c>
      <c r="J121" s="230">
        <f>(SUM('1.  LRAMVA Summary'!E$54:E$74)+SUM('1.  LRAMVA Summary'!E$75:E$76)*(MONTH($E121)-1)/12)*$H121</f>
        <v>-0.91098874215316306</v>
      </c>
      <c r="K121" s="230">
        <f>(SUM('1.  LRAMVA Summary'!F$54:F$74)+SUM('1.  LRAMVA Summary'!F$75:F$76)*(MONTH($E121)-1)/12)*$H121</f>
        <v>6.5948723962249947</v>
      </c>
      <c r="L121" s="230">
        <f>(SUM('1.  LRAMVA Summary'!G$54:G$74)+SUM('1.  LRAMVA Summary'!G$75:G$76)*(MONTH($E121)-1)/12)*$H121</f>
        <v>2.9518906491525995E-2</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9.388137442659124</v>
      </c>
    </row>
    <row r="122" spans="2:23" s="9" customFormat="1">
      <c r="B122" s="66"/>
      <c r="E122" s="214">
        <v>43160</v>
      </c>
      <c r="F122" s="214" t="s">
        <v>185</v>
      </c>
      <c r="G122" s="215" t="s">
        <v>65</v>
      </c>
      <c r="H122" s="240">
        <f t="shared" si="62"/>
        <v>1.25E-3</v>
      </c>
      <c r="I122" s="230">
        <f>(SUM('1.  LRAMVA Summary'!D$54:D$74)+SUM('1.  LRAMVA Summary'!D$75:D$76)*(MONTH($E122)-1)/12)*$H122</f>
        <v>7.3494697641915314</v>
      </c>
      <c r="J122" s="230">
        <f>(SUM('1.  LRAMVA Summary'!E$54:E$74)+SUM('1.  LRAMVA Summary'!E$75:E$76)*(MONTH($E122)-1)/12)*$H122</f>
        <v>-1.8219774843063261</v>
      </c>
      <c r="K122" s="230">
        <f>(SUM('1.  LRAMVA Summary'!F$54:F$74)+SUM('1.  LRAMVA Summary'!F$75:F$76)*(MONTH($E122)-1)/12)*$H122</f>
        <v>13.189744792449989</v>
      </c>
      <c r="L122" s="230">
        <f>(SUM('1.  LRAMVA Summary'!G$54:G$74)+SUM('1.  LRAMVA Summary'!G$75:G$76)*(MONTH($E122)-1)/12)*$H122</f>
        <v>5.9037812983051989E-2</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18.776274885318248</v>
      </c>
    </row>
    <row r="123" spans="2:23" s="8" customFormat="1">
      <c r="B123" s="239"/>
      <c r="E123" s="214">
        <v>43191</v>
      </c>
      <c r="F123" s="214" t="s">
        <v>185</v>
      </c>
      <c r="G123" s="215" t="s">
        <v>66</v>
      </c>
      <c r="H123" s="240">
        <f>$C$44/12</f>
        <v>1.575E-3</v>
      </c>
      <c r="I123" s="230">
        <f>(SUM('1.  LRAMVA Summary'!D$54:D$74)+SUM('1.  LRAMVA Summary'!D$75:D$76)*(MONTH($E123)-1)/12)*$H123</f>
        <v>13.890497854321994</v>
      </c>
      <c r="J123" s="230">
        <f>(SUM('1.  LRAMVA Summary'!E$54:E$74)+SUM('1.  LRAMVA Summary'!E$75:E$76)*(MONTH($E123)-1)/12)*$H123</f>
        <v>-3.443537445338956</v>
      </c>
      <c r="K123" s="230">
        <f>(SUM('1.  LRAMVA Summary'!F$54:F$74)+SUM('1.  LRAMVA Summary'!F$75:F$76)*(MONTH($E123)-1)/12)*$H123</f>
        <v>24.928617657730481</v>
      </c>
      <c r="L123" s="230">
        <f>(SUM('1.  LRAMVA Summary'!G$54:G$74)+SUM('1.  LRAMVA Summary'!G$75:G$76)*(MONTH($E123)-1)/12)*$H123</f>
        <v>0.11158146653796826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35.487159533251486</v>
      </c>
    </row>
    <row r="124" spans="2:23" s="9" customFormat="1">
      <c r="B124" s="66"/>
      <c r="E124" s="214">
        <v>43221</v>
      </c>
      <c r="F124" s="214" t="s">
        <v>185</v>
      </c>
      <c r="G124" s="215" t="s">
        <v>66</v>
      </c>
      <c r="H124" s="240">
        <f t="shared" ref="H124:H125" si="64">$C$44/12</f>
        <v>1.575E-3</v>
      </c>
      <c r="I124" s="230">
        <f>(SUM('1.  LRAMVA Summary'!D$54:D$74)+SUM('1.  LRAMVA Summary'!D$75:D$76)*(MONTH($E124)-1)/12)*$H124</f>
        <v>18.520663805762659</v>
      </c>
      <c r="J124" s="230">
        <f>(SUM('1.  LRAMVA Summary'!E$54:E$74)+SUM('1.  LRAMVA Summary'!E$75:E$76)*(MONTH($E124)-1)/12)*$H124</f>
        <v>-4.5913832604519413</v>
      </c>
      <c r="K124" s="230">
        <f>(SUM('1.  LRAMVA Summary'!F$54:F$74)+SUM('1.  LRAMVA Summary'!F$75:F$76)*(MONTH($E124)-1)/12)*$H124</f>
        <v>33.238156876973974</v>
      </c>
      <c r="L124" s="230">
        <f>(SUM('1.  LRAMVA Summary'!G$54:G$74)+SUM('1.  LRAMVA Summary'!G$75:G$76)*(MONTH($E124)-1)/12)*$H124</f>
        <v>0.14877528871729101</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47.316212711001981</v>
      </c>
    </row>
    <row r="125" spans="2:23" s="238" customFormat="1">
      <c r="B125" s="237"/>
      <c r="E125" s="214">
        <v>43252</v>
      </c>
      <c r="F125" s="214" t="s">
        <v>185</v>
      </c>
      <c r="G125" s="215" t="s">
        <v>66</v>
      </c>
      <c r="H125" s="240">
        <f t="shared" si="64"/>
        <v>1.575E-3</v>
      </c>
      <c r="I125" s="230">
        <f>(SUM('1.  LRAMVA Summary'!D$54:D$74)+SUM('1.  LRAMVA Summary'!D$75:D$76)*(MONTH($E125)-1)/12)*$H125</f>
        <v>23.150829757203322</v>
      </c>
      <c r="J125" s="230">
        <f>(SUM('1.  LRAMVA Summary'!E$54:E$74)+SUM('1.  LRAMVA Summary'!E$75:E$76)*(MONTH($E125)-1)/12)*$H125</f>
        <v>-5.7392290755649267</v>
      </c>
      <c r="K125" s="230">
        <f>(SUM('1.  LRAMVA Summary'!F$54:F$74)+SUM('1.  LRAMVA Summary'!F$75:F$76)*(MONTH($E125)-1)/12)*$H125</f>
        <v>41.547696096217479</v>
      </c>
      <c r="L125" s="230">
        <f>(SUM('1.  LRAMVA Summary'!G$54:G$74)+SUM('1.  LRAMVA Summary'!G$75:G$76)*(MONTH($E125)-1)/12)*$H125</f>
        <v>0.18596911089661378</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59.14526588875249</v>
      </c>
    </row>
    <row r="126" spans="2:23" s="9" customFormat="1">
      <c r="B126" s="66"/>
      <c r="E126" s="214">
        <v>43282</v>
      </c>
      <c r="F126" s="214" t="s">
        <v>185</v>
      </c>
      <c r="G126" s="215" t="s">
        <v>68</v>
      </c>
      <c r="H126" s="240">
        <f>$C$45/12</f>
        <v>1.575E-3</v>
      </c>
      <c r="I126" s="230">
        <f>(SUM('1.  LRAMVA Summary'!D$54:D$74)+SUM('1.  LRAMVA Summary'!D$75:D$76)*(MONTH($E126)-1)/12)*$H126</f>
        <v>27.780995708643989</v>
      </c>
      <c r="J126" s="230">
        <f>(SUM('1.  LRAMVA Summary'!E$54:E$74)+SUM('1.  LRAMVA Summary'!E$75:E$76)*(MONTH($E126)-1)/12)*$H126</f>
        <v>-6.887074890677912</v>
      </c>
      <c r="K126" s="230">
        <f>(SUM('1.  LRAMVA Summary'!F$54:F$74)+SUM('1.  LRAMVA Summary'!F$75:F$76)*(MONTH($E126)-1)/12)*$H126</f>
        <v>49.857235315460962</v>
      </c>
      <c r="L126" s="230">
        <f>(SUM('1.  LRAMVA Summary'!G$54:G$74)+SUM('1.  LRAMVA Summary'!G$75:G$76)*(MONTH($E126)-1)/12)*$H126</f>
        <v>0.22316293307593651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70.974319066502972</v>
      </c>
    </row>
    <row r="127" spans="2:23" s="9" customFormat="1">
      <c r="B127" s="66"/>
      <c r="E127" s="214">
        <v>43313</v>
      </c>
      <c r="F127" s="214" t="s">
        <v>185</v>
      </c>
      <c r="G127" s="215" t="s">
        <v>68</v>
      </c>
      <c r="H127" s="240">
        <f t="shared" ref="H127:H128" si="65">$C$45/12</f>
        <v>1.575E-3</v>
      </c>
      <c r="I127" s="230">
        <f>(SUM('1.  LRAMVA Summary'!D$54:D$74)+SUM('1.  LRAMVA Summary'!D$75:D$76)*(MONTH($E127)-1)/12)*$H127</f>
        <v>32.411161660084652</v>
      </c>
      <c r="J127" s="230">
        <f>(SUM('1.  LRAMVA Summary'!E$54:E$74)+SUM('1.  LRAMVA Summary'!E$75:E$76)*(MONTH($E127)-1)/12)*$H127</f>
        <v>-8.0349207057908973</v>
      </c>
      <c r="K127" s="230">
        <f>(SUM('1.  LRAMVA Summary'!F$54:F$74)+SUM('1.  LRAMVA Summary'!F$75:F$76)*(MONTH($E127)-1)/12)*$H127</f>
        <v>58.166774534704459</v>
      </c>
      <c r="L127" s="230">
        <f>(SUM('1.  LRAMVA Summary'!G$54:G$74)+SUM('1.  LRAMVA Summary'!G$75:G$76)*(MONTH($E127)-1)/12)*$H127</f>
        <v>0.26035675525525925</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82.803372244253467</v>
      </c>
    </row>
    <row r="128" spans="2:23" s="9" customFormat="1">
      <c r="B128" s="66"/>
      <c r="E128" s="214">
        <v>43344</v>
      </c>
      <c r="F128" s="214" t="s">
        <v>185</v>
      </c>
      <c r="G128" s="215" t="s">
        <v>68</v>
      </c>
      <c r="H128" s="240">
        <f t="shared" si="65"/>
        <v>1.575E-3</v>
      </c>
      <c r="I128" s="230">
        <f>(SUM('1.  LRAMVA Summary'!D$54:D$74)+SUM('1.  LRAMVA Summary'!D$75:D$76)*(MONTH($E128)-1)/12)*$H128</f>
        <v>37.041327611525318</v>
      </c>
      <c r="J128" s="230">
        <f>(SUM('1.  LRAMVA Summary'!E$54:E$74)+SUM('1.  LRAMVA Summary'!E$75:E$76)*(MONTH($E128)-1)/12)*$H128</f>
        <v>-9.1827665209038827</v>
      </c>
      <c r="K128" s="230">
        <f>(SUM('1.  LRAMVA Summary'!F$54:F$74)+SUM('1.  LRAMVA Summary'!F$75:F$76)*(MONTH($E128)-1)/12)*$H128</f>
        <v>66.476313753947949</v>
      </c>
      <c r="L128" s="230">
        <f>(SUM('1.  LRAMVA Summary'!G$54:G$74)+SUM('1.  LRAMVA Summary'!G$75:G$76)*(MONTH($E128)-1)/12)*$H128</f>
        <v>0.29755057743458202</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94.632425422003962</v>
      </c>
    </row>
    <row r="129" spans="2:23" s="9" customFormat="1">
      <c r="B129" s="66"/>
      <c r="E129" s="214">
        <v>43374</v>
      </c>
      <c r="F129" s="214" t="s">
        <v>185</v>
      </c>
      <c r="G129" s="215" t="s">
        <v>69</v>
      </c>
      <c r="H129" s="240">
        <f>$C$46/12</f>
        <v>1.8083333333333335E-3</v>
      </c>
      <c r="I129" s="230">
        <f>(SUM('1.  LRAMVA Summary'!D$54:D$74)+SUM('1.  LRAMVA Summary'!D$75:D$76)*(MONTH($E129)-1)/12)*$H129</f>
        <v>47.845048164886869</v>
      </c>
      <c r="J129" s="230">
        <f>(SUM('1.  LRAMVA Summary'!E$54:E$74)+SUM('1.  LRAMVA Summary'!E$75:E$76)*(MONTH($E129)-1)/12)*$H129</f>
        <v>-11.861073422834183</v>
      </c>
      <c r="K129" s="230">
        <f>(SUM('1.  LRAMVA Summary'!F$54:F$74)+SUM('1.  LRAMVA Summary'!F$75:F$76)*(MONTH($E129)-1)/12)*$H129</f>
        <v>85.865238598849444</v>
      </c>
      <c r="L129" s="230">
        <f>(SUM('1.  LRAMVA Summary'!G$54:G$74)+SUM('1.  LRAMVA Summary'!G$75:G$76)*(MONTH($E129)-1)/12)*$H129</f>
        <v>0.38433616251966846</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122.23354950342181</v>
      </c>
    </row>
    <row r="130" spans="2:23" s="9" customFormat="1">
      <c r="B130" s="66"/>
      <c r="E130" s="214">
        <v>43405</v>
      </c>
      <c r="F130" s="214" t="s">
        <v>185</v>
      </c>
      <c r="G130" s="215" t="s">
        <v>69</v>
      </c>
      <c r="H130" s="240">
        <f t="shared" ref="H130:H131" si="66">$C$46/12</f>
        <v>1.8083333333333335E-3</v>
      </c>
      <c r="I130" s="230">
        <f>(SUM('1.  LRAMVA Summary'!D$54:D$74)+SUM('1.  LRAMVA Summary'!D$75:D$76)*(MONTH($E130)-1)/12)*$H130</f>
        <v>53.161164627652077</v>
      </c>
      <c r="J130" s="230">
        <f>(SUM('1.  LRAMVA Summary'!E$54:E$74)+SUM('1.  LRAMVA Summary'!E$75:E$76)*(MONTH($E130)-1)/12)*$H130</f>
        <v>-13.178970469815759</v>
      </c>
      <c r="K130" s="230">
        <f>(SUM('1.  LRAMVA Summary'!F$54:F$74)+SUM('1.  LRAMVA Summary'!F$75:F$76)*(MONTH($E130)-1)/12)*$H130</f>
        <v>95.405820665388276</v>
      </c>
      <c r="L130" s="230">
        <f>(SUM('1.  LRAMVA Summary'!G$54:G$74)+SUM('1.  LRAMVA Summary'!G$75:G$76)*(MONTH($E130)-1)/12)*$H130</f>
        <v>0.42704018057740945</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135.815055003802</v>
      </c>
    </row>
    <row r="131" spans="2:23" s="9" customFormat="1">
      <c r="B131" s="66"/>
      <c r="E131" s="214">
        <v>43435</v>
      </c>
      <c r="F131" s="214" t="s">
        <v>185</v>
      </c>
      <c r="G131" s="215" t="s">
        <v>69</v>
      </c>
      <c r="H131" s="240">
        <f t="shared" si="66"/>
        <v>1.8083333333333335E-3</v>
      </c>
      <c r="I131" s="230">
        <f>(SUM('1.  LRAMVA Summary'!D$54:D$74)+SUM('1.  LRAMVA Summary'!D$75:D$76)*(MONTH($E131)-1)/12)*$H131</f>
        <v>58.477281090417279</v>
      </c>
      <c r="J131" s="230">
        <f>(SUM('1.  LRAMVA Summary'!E$54:E$74)+SUM('1.  LRAMVA Summary'!E$75:E$76)*(MONTH($E131)-1)/12)*$H131</f>
        <v>-14.496867516797336</v>
      </c>
      <c r="K131" s="230">
        <f>(SUM('1.  LRAMVA Summary'!F$54:F$74)+SUM('1.  LRAMVA Summary'!F$75:F$76)*(MONTH($E131)-1)/12)*$H131</f>
        <v>104.94640273192709</v>
      </c>
      <c r="L131" s="230">
        <f>(SUM('1.  LRAMVA Summary'!G$54:G$74)+SUM('1.  LRAMVA Summary'!G$75:G$76)*(MONTH($E131)-1)/12)*$H131</f>
        <v>0.46974419863515032</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149.39656050418219</v>
      </c>
    </row>
    <row r="132" spans="2:23" s="9" customFormat="1" ht="15" thickBot="1">
      <c r="B132" s="66"/>
      <c r="E132" s="216" t="s">
        <v>468</v>
      </c>
      <c r="F132" s="216"/>
      <c r="G132" s="217"/>
      <c r="H132" s="218"/>
      <c r="I132" s="219">
        <f>SUM(I119:I131)</f>
        <v>323.30317492678546</v>
      </c>
      <c r="J132" s="219">
        <f>SUM(J119:J131)</f>
        <v>-80.148789534635284</v>
      </c>
      <c r="K132" s="219">
        <f t="shared" ref="K132:O132" si="67">SUM(K119:K131)</f>
        <v>580.21687341987513</v>
      </c>
      <c r="L132" s="219">
        <f t="shared" si="67"/>
        <v>2.5970733931244574</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825.96833220514964</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323.30317492678546</v>
      </c>
      <c r="J134" s="228">
        <f t="shared" ref="J134" si="69">J132+J133</f>
        <v>-80.148789534635284</v>
      </c>
      <c r="K134" s="228">
        <f t="shared" ref="K134" si="70">K132+K133</f>
        <v>580.21687341987513</v>
      </c>
      <c r="L134" s="228">
        <f t="shared" ref="L134" si="71">L132+L133</f>
        <v>2.5970733931244574</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825.96833220514964</v>
      </c>
    </row>
    <row r="135" spans="2:23" s="9" customFormat="1">
      <c r="B135" s="66"/>
      <c r="E135" s="214">
        <v>43466</v>
      </c>
      <c r="F135" s="214" t="s">
        <v>186</v>
      </c>
      <c r="G135" s="215" t="s">
        <v>65</v>
      </c>
      <c r="H135" s="240">
        <f>$C$47/12</f>
        <v>2.0416666666666669E-3</v>
      </c>
      <c r="I135" s="230">
        <f>(SUM('1.  LRAMVA Summary'!D$54:D$77)+SUM('1.  LRAMVA Summary'!D$78:D$79)*(MONTH($E135)-1)/12)*$H135</f>
        <v>72.024803689077004</v>
      </c>
      <c r="J135" s="230">
        <f>(SUM('1.  LRAMVA Summary'!E$54:E$77)+SUM('1.  LRAMVA Summary'!E$78:E$79)*(MONTH($E135)-1)/12)*$H135</f>
        <v>-17.855379346201996</v>
      </c>
      <c r="K135" s="230">
        <f>(SUM('1.  LRAMVA Summary'!F$54:F$77)+SUM('1.  LRAMVA Summary'!F$78:F$79)*(MONTH($E135)-1)/12)*$H135</f>
        <v>129.25949896600991</v>
      </c>
      <c r="L135" s="230">
        <f>(SUM('1.  LRAMVA Summary'!G$54:G$77)+SUM('1.  LRAMVA Summary'!G$78:G$79)*(MONTH($E135)-1)/12)*$H135</f>
        <v>0.57857056723390954</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184.00749387611882</v>
      </c>
    </row>
    <row r="136" spans="2:23" s="9" customFormat="1">
      <c r="B136" s="66"/>
      <c r="E136" s="214">
        <v>43497</v>
      </c>
      <c r="F136" s="214" t="s">
        <v>186</v>
      </c>
      <c r="G136" s="215" t="s">
        <v>65</v>
      </c>
      <c r="H136" s="240">
        <f t="shared" ref="H136:H137" si="75">$C$47/12</f>
        <v>2.0416666666666669E-3</v>
      </c>
      <c r="I136" s="230">
        <f>(SUM('1.  LRAMVA Summary'!D$54:D$77)+SUM('1.  LRAMVA Summary'!D$78:D$79)*(MONTH($E136)-1)/12)*$H136</f>
        <v>72.024803689077004</v>
      </c>
      <c r="J136" s="230">
        <f>(SUM('1.  LRAMVA Summary'!E$54:E$77)+SUM('1.  LRAMVA Summary'!E$78:E$79)*(MONTH($E136)-1)/12)*$H136</f>
        <v>-17.855379346201996</v>
      </c>
      <c r="K136" s="230">
        <f>(SUM('1.  LRAMVA Summary'!F$54:F$77)+SUM('1.  LRAMVA Summary'!F$78:F$79)*(MONTH($E136)-1)/12)*$H136</f>
        <v>129.25949896600991</v>
      </c>
      <c r="L136" s="230">
        <f>(SUM('1.  LRAMVA Summary'!G$54:G$77)+SUM('1.  LRAMVA Summary'!G$78:G$79)*(MONTH($E136)-1)/12)*$H136</f>
        <v>0.57857056723390954</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184.00749387611882</v>
      </c>
    </row>
    <row r="137" spans="2:23" s="9" customFormat="1">
      <c r="B137" s="66"/>
      <c r="E137" s="214">
        <v>43525</v>
      </c>
      <c r="F137" s="214" t="s">
        <v>186</v>
      </c>
      <c r="G137" s="215" t="s">
        <v>65</v>
      </c>
      <c r="H137" s="240">
        <f t="shared" si="75"/>
        <v>2.0416666666666669E-3</v>
      </c>
      <c r="I137" s="230">
        <f>(SUM('1.  LRAMVA Summary'!D$54:D$77)+SUM('1.  LRAMVA Summary'!D$78:D$79)*(MONTH($E137)-1)/12)*$H137</f>
        <v>72.024803689077004</v>
      </c>
      <c r="J137" s="230">
        <f>(SUM('1.  LRAMVA Summary'!E$54:E$77)+SUM('1.  LRAMVA Summary'!E$78:E$79)*(MONTH($E137)-1)/12)*$H137</f>
        <v>-17.855379346201996</v>
      </c>
      <c r="K137" s="230">
        <f>(SUM('1.  LRAMVA Summary'!F$54:F$77)+SUM('1.  LRAMVA Summary'!F$78:F$79)*(MONTH($E137)-1)/12)*$H137</f>
        <v>129.25949896600991</v>
      </c>
      <c r="L137" s="230">
        <f>(SUM('1.  LRAMVA Summary'!G$54:G$77)+SUM('1.  LRAMVA Summary'!G$78:G$79)*(MONTH($E137)-1)/12)*$H137</f>
        <v>0.57857056723390954</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184.00749387611882</v>
      </c>
    </row>
    <row r="138" spans="2:23" s="8" customFormat="1">
      <c r="B138" s="239"/>
      <c r="E138" s="214">
        <v>43556</v>
      </c>
      <c r="F138" s="214" t="s">
        <v>186</v>
      </c>
      <c r="G138" s="215" t="s">
        <v>66</v>
      </c>
      <c r="H138" s="240">
        <f>$C$48/12</f>
        <v>1.8166666666666667E-3</v>
      </c>
      <c r="I138" s="230">
        <f>(SUM('1.  LRAMVA Summary'!D$54:D$77)+SUM('1.  LRAMVA Summary'!D$78:D$79)*(MONTH($E138)-1)/12)*$H138</f>
        <v>64.087376343750151</v>
      </c>
      <c r="J138" s="230">
        <f>(SUM('1.  LRAMVA Summary'!E$54:E$77)+SUM('1.  LRAMVA Summary'!E$78:E$79)*(MONTH($E138)-1)/12)*$H138</f>
        <v>-15.887643663151163</v>
      </c>
      <c r="K138" s="230">
        <f>(SUM('1.  LRAMVA Summary'!F$54:F$77)+SUM('1.  LRAMVA Summary'!F$78:F$79)*(MONTH($E138)-1)/12)*$H138</f>
        <v>115.01457459016392</v>
      </c>
      <c r="L138" s="230">
        <f>(SUM('1.  LRAMVA Summary'!G$54:G$77)+SUM('1.  LRAMVA Summary'!G$78:G$79)*(MONTH($E138)-1)/12)*$H138</f>
        <v>0.51480972921221335</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163.7291169999751</v>
      </c>
    </row>
    <row r="139" spans="2:23" s="9" customFormat="1">
      <c r="B139" s="66"/>
      <c r="E139" s="214">
        <v>43586</v>
      </c>
      <c r="F139" s="214" t="s">
        <v>186</v>
      </c>
      <c r="G139" s="215" t="s">
        <v>66</v>
      </c>
      <c r="H139" s="240">
        <f>$C$48/12</f>
        <v>1.8166666666666667E-3</v>
      </c>
      <c r="I139" s="230">
        <f>(SUM('1.  LRAMVA Summary'!D$54:D$77)+SUM('1.  LRAMVA Summary'!D$78:D$79)*(MONTH($E139)-1)/12)*$H139</f>
        <v>64.087376343750151</v>
      </c>
      <c r="J139" s="230">
        <f>(SUM('1.  LRAMVA Summary'!E$54:E$77)+SUM('1.  LRAMVA Summary'!E$78:E$79)*(MONTH($E139)-1)/12)*$H139</f>
        <v>-15.887643663151163</v>
      </c>
      <c r="K139" s="230">
        <f>(SUM('1.  LRAMVA Summary'!F$54:F$77)+SUM('1.  LRAMVA Summary'!F$78:F$79)*(MONTH($E139)-1)/12)*$H139</f>
        <v>115.01457459016392</v>
      </c>
      <c r="L139" s="230">
        <f>(SUM('1.  LRAMVA Summary'!G$54:G$77)+SUM('1.  LRAMVA Summary'!G$78:G$79)*(MONTH($E139)-1)/12)*$H139</f>
        <v>0.51480972921221335</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163.7291169999751</v>
      </c>
    </row>
    <row r="140" spans="2:23" s="9" customFormat="1">
      <c r="B140" s="66"/>
      <c r="E140" s="214">
        <v>43617</v>
      </c>
      <c r="F140" s="214" t="s">
        <v>186</v>
      </c>
      <c r="G140" s="215" t="s">
        <v>66</v>
      </c>
      <c r="H140" s="240">
        <f t="shared" ref="H140" si="77">$C$48/12</f>
        <v>1.8166666666666667E-3</v>
      </c>
      <c r="I140" s="230">
        <f>(SUM('1.  LRAMVA Summary'!D$54:D$77)+SUM('1.  LRAMVA Summary'!D$78:D$79)*(MONTH($E140)-1)/12)*$H140</f>
        <v>64.087376343750151</v>
      </c>
      <c r="J140" s="230">
        <f>(SUM('1.  LRAMVA Summary'!E$54:E$77)+SUM('1.  LRAMVA Summary'!E$78:E$79)*(MONTH($E140)-1)/12)*$H140</f>
        <v>-15.887643663151163</v>
      </c>
      <c r="K140" s="230">
        <f>(SUM('1.  LRAMVA Summary'!F$54:F$77)+SUM('1.  LRAMVA Summary'!F$78:F$79)*(MONTH($E140)-1)/12)*$H140</f>
        <v>115.01457459016392</v>
      </c>
      <c r="L140" s="230">
        <f>(SUM('1.  LRAMVA Summary'!G$54:G$77)+SUM('1.  LRAMVA Summary'!G$78:G$79)*(MONTH($E140)-1)/12)*$H140</f>
        <v>0.51480972921221335</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163.7291169999751</v>
      </c>
    </row>
    <row r="141" spans="2:23" s="9" customFormat="1">
      <c r="B141" s="66"/>
      <c r="E141" s="214">
        <v>43647</v>
      </c>
      <c r="F141" s="214" t="s">
        <v>186</v>
      </c>
      <c r="G141" s="215" t="s">
        <v>68</v>
      </c>
      <c r="H141" s="240">
        <f>$C$49/12</f>
        <v>1.8166666666666667E-3</v>
      </c>
      <c r="I141" s="230">
        <f>(SUM('1.  LRAMVA Summary'!D$54:D$77)+SUM('1.  LRAMVA Summary'!D$78:D$79)*(MONTH($E141)-1)/12)*$H141</f>
        <v>64.087376343750151</v>
      </c>
      <c r="J141" s="230">
        <f>(SUM('1.  LRAMVA Summary'!E$54:E$77)+SUM('1.  LRAMVA Summary'!E$78:E$79)*(MONTH($E141)-1)/12)*$H141</f>
        <v>-15.887643663151163</v>
      </c>
      <c r="K141" s="230">
        <f>(SUM('1.  LRAMVA Summary'!F$54:F$77)+SUM('1.  LRAMVA Summary'!F$78:F$79)*(MONTH($E141)-1)/12)*$H141</f>
        <v>115.01457459016392</v>
      </c>
      <c r="L141" s="230">
        <f>(SUM('1.  LRAMVA Summary'!G$54:G$77)+SUM('1.  LRAMVA Summary'!G$78:G$79)*(MONTH($E141)-1)/12)*$H141</f>
        <v>0.51480972921221335</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163.7291169999751</v>
      </c>
    </row>
    <row r="142" spans="2:23" s="9" customFormat="1">
      <c r="B142" s="66"/>
      <c r="E142" s="214">
        <v>43678</v>
      </c>
      <c r="F142" s="214" t="s">
        <v>186</v>
      </c>
      <c r="G142" s="215" t="s">
        <v>68</v>
      </c>
      <c r="H142" s="240">
        <f t="shared" ref="H142" si="78">$C$49/12</f>
        <v>1.8166666666666667E-3</v>
      </c>
      <c r="I142" s="230">
        <f>(SUM('1.  LRAMVA Summary'!D$54:D$77)+SUM('1.  LRAMVA Summary'!D$78:D$79)*(MONTH($E142)-1)/12)*$H142</f>
        <v>64.087376343750151</v>
      </c>
      <c r="J142" s="230">
        <f>(SUM('1.  LRAMVA Summary'!E$54:E$77)+SUM('1.  LRAMVA Summary'!E$78:E$79)*(MONTH($E142)-1)/12)*$H142</f>
        <v>-15.887643663151163</v>
      </c>
      <c r="K142" s="230">
        <f>(SUM('1.  LRAMVA Summary'!F$54:F$77)+SUM('1.  LRAMVA Summary'!F$78:F$79)*(MONTH($E142)-1)/12)*$H142</f>
        <v>115.01457459016392</v>
      </c>
      <c r="L142" s="230">
        <f>(SUM('1.  LRAMVA Summary'!G$54:G$77)+SUM('1.  LRAMVA Summary'!G$78:G$79)*(MONTH($E142)-1)/12)*$H142</f>
        <v>0.51480972921221335</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163.7291169999751</v>
      </c>
    </row>
    <row r="143" spans="2:23" s="9" customFormat="1">
      <c r="B143" s="66"/>
      <c r="E143" s="214">
        <v>43709</v>
      </c>
      <c r="F143" s="214" t="s">
        <v>186</v>
      </c>
      <c r="G143" s="215" t="s">
        <v>68</v>
      </c>
      <c r="H143" s="240">
        <f>$C$49/12</f>
        <v>1.8166666666666667E-3</v>
      </c>
      <c r="I143" s="230">
        <f>(SUM('1.  LRAMVA Summary'!D$54:D$77)+SUM('1.  LRAMVA Summary'!D$78:D$79)*(MONTH($E143)-1)/12)*$H143</f>
        <v>64.087376343750151</v>
      </c>
      <c r="J143" s="230">
        <f>(SUM('1.  LRAMVA Summary'!E$54:E$77)+SUM('1.  LRAMVA Summary'!E$78:E$79)*(MONTH($E143)-1)/12)*$H143</f>
        <v>-15.887643663151163</v>
      </c>
      <c r="K143" s="230">
        <f>(SUM('1.  LRAMVA Summary'!F$54:F$77)+SUM('1.  LRAMVA Summary'!F$78:F$79)*(MONTH($E143)-1)/12)*$H143</f>
        <v>115.01457459016392</v>
      </c>
      <c r="L143" s="230">
        <f>(SUM('1.  LRAMVA Summary'!G$54:G$77)+SUM('1.  LRAMVA Summary'!G$78:G$79)*(MONTH($E143)-1)/12)*$H143</f>
        <v>0.51480972921221335</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163.7291169999751</v>
      </c>
    </row>
    <row r="144" spans="2:23" s="9" customFormat="1">
      <c r="B144" s="66"/>
      <c r="E144" s="214">
        <v>43739</v>
      </c>
      <c r="F144" s="214" t="s">
        <v>186</v>
      </c>
      <c r="G144" s="215" t="s">
        <v>69</v>
      </c>
      <c r="H144" s="240">
        <f>$C$50/12</f>
        <v>1.8166666666666667E-3</v>
      </c>
      <c r="I144" s="230">
        <f>(SUM('1.  LRAMVA Summary'!D$54:D$77)+SUM('1.  LRAMVA Summary'!D$78:D$79)*(MONTH($E144)-1)/12)*$H144</f>
        <v>64.087376343750151</v>
      </c>
      <c r="J144" s="230">
        <f>(SUM('1.  LRAMVA Summary'!E$54:E$77)+SUM('1.  LRAMVA Summary'!E$78:E$79)*(MONTH($E144)-1)/12)*$H144</f>
        <v>-15.887643663151163</v>
      </c>
      <c r="K144" s="230">
        <f>(SUM('1.  LRAMVA Summary'!F$54:F$77)+SUM('1.  LRAMVA Summary'!F$78:F$79)*(MONTH($E144)-1)/12)*$H144</f>
        <v>115.01457459016392</v>
      </c>
      <c r="L144" s="230">
        <f>(SUM('1.  LRAMVA Summary'!G$54:G$77)+SUM('1.  LRAMVA Summary'!G$78:G$79)*(MONTH($E144)-1)/12)*$H144</f>
        <v>0.51480972921221335</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163.7291169999751</v>
      </c>
    </row>
    <row r="145" spans="2:23" s="9" customFormat="1">
      <c r="B145" s="66"/>
      <c r="E145" s="214">
        <v>43770</v>
      </c>
      <c r="F145" s="214" t="s">
        <v>186</v>
      </c>
      <c r="G145" s="215" t="s">
        <v>69</v>
      </c>
      <c r="H145" s="240">
        <f t="shared" ref="H145:H146" si="79">$C$50/12</f>
        <v>1.8166666666666667E-3</v>
      </c>
      <c r="I145" s="230">
        <f>(SUM('1.  LRAMVA Summary'!D$54:D$77)+SUM('1.  LRAMVA Summary'!D$78:D$79)*(MONTH($E145)-1)/12)*$H145</f>
        <v>64.087376343750151</v>
      </c>
      <c r="J145" s="230">
        <f>(SUM('1.  LRAMVA Summary'!E$54:E$77)+SUM('1.  LRAMVA Summary'!E$78:E$79)*(MONTH($E145)-1)/12)*$H145</f>
        <v>-15.887643663151163</v>
      </c>
      <c r="K145" s="230">
        <f>(SUM('1.  LRAMVA Summary'!F$54:F$77)+SUM('1.  LRAMVA Summary'!F$78:F$79)*(MONTH($E145)-1)/12)*$H145</f>
        <v>115.01457459016392</v>
      </c>
      <c r="L145" s="230">
        <f>(SUM('1.  LRAMVA Summary'!G$54:G$77)+SUM('1.  LRAMVA Summary'!G$78:G$79)*(MONTH($E145)-1)/12)*$H145</f>
        <v>0.51480972921221335</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163.7291169999751</v>
      </c>
    </row>
    <row r="146" spans="2:23" s="9" customFormat="1">
      <c r="B146" s="66"/>
      <c r="E146" s="214">
        <v>43800</v>
      </c>
      <c r="F146" s="214" t="s">
        <v>186</v>
      </c>
      <c r="G146" s="215" t="s">
        <v>69</v>
      </c>
      <c r="H146" s="240">
        <f t="shared" si="79"/>
        <v>1.8166666666666667E-3</v>
      </c>
      <c r="I146" s="230">
        <f>(SUM('1.  LRAMVA Summary'!D$54:D$77)+SUM('1.  LRAMVA Summary'!D$78:D$79)*(MONTH($E146)-1)/12)*$H146</f>
        <v>64.087376343750151</v>
      </c>
      <c r="J146" s="230">
        <f>(SUM('1.  LRAMVA Summary'!E$54:E$77)+SUM('1.  LRAMVA Summary'!E$78:E$79)*(MONTH($E146)-1)/12)*$H146</f>
        <v>-15.887643663151163</v>
      </c>
      <c r="K146" s="230">
        <f>(SUM('1.  LRAMVA Summary'!F$54:F$77)+SUM('1.  LRAMVA Summary'!F$78:F$79)*(MONTH($E146)-1)/12)*$H146</f>
        <v>115.01457459016392</v>
      </c>
      <c r="L146" s="230">
        <f>(SUM('1.  LRAMVA Summary'!G$54:G$77)+SUM('1.  LRAMVA Summary'!G$78:G$79)*(MONTH($E146)-1)/12)*$H146</f>
        <v>0.51480972921221335</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163.7291169999751</v>
      </c>
    </row>
    <row r="147" spans="2:23" s="9" customFormat="1" ht="15" thickBot="1">
      <c r="B147" s="66"/>
      <c r="E147" s="216" t="s">
        <v>469</v>
      </c>
      <c r="F147" s="216"/>
      <c r="G147" s="217"/>
      <c r="H147" s="218"/>
      <c r="I147" s="219">
        <f>SUM(I134:I146)</f>
        <v>1116.1639730877678</v>
      </c>
      <c r="J147" s="219">
        <f>SUM(J134:J146)</f>
        <v>-276.70372054160168</v>
      </c>
      <c r="K147" s="219">
        <f t="shared" ref="K147:O147" si="80">SUM(K134:K146)</f>
        <v>2003.1265416293797</v>
      </c>
      <c r="L147" s="219">
        <f t="shared" si="80"/>
        <v>8.9660726577361096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2851.5528668332827</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1116.1639730877678</v>
      </c>
      <c r="J149" s="228">
        <f t="shared" ref="J149" si="82">J147+J148</f>
        <v>-276.70372054160168</v>
      </c>
      <c r="K149" s="228">
        <f t="shared" ref="K149" si="83">K147+K148</f>
        <v>2003.1265416293797</v>
      </c>
      <c r="L149" s="228">
        <f t="shared" ref="L149" si="84">L147+L148</f>
        <v>8.9660726577361096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2851.5528668332827</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470</v>
      </c>
      <c r="F162" s="216"/>
      <c r="G162" s="217"/>
      <c r="H162" s="218"/>
      <c r="I162" s="219">
        <f>SUM(I149:I161)</f>
        <v>1116.1639730877678</v>
      </c>
      <c r="J162" s="219">
        <f>SUM(J149:J161)</f>
        <v>-276.70372054160168</v>
      </c>
      <c r="K162" s="219">
        <f t="shared" ref="K162:O162" si="93">SUM(K149:K161)</f>
        <v>2003.1265416293797</v>
      </c>
      <c r="L162" s="219">
        <f t="shared" si="93"/>
        <v>8.9660726577361096</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2851.5528668332827</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526</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63"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zoomScale="60" zoomScaleNormal="60" workbookViewId="0">
      <selection activeCell="AW51" sqref="AW51"/>
    </sheetView>
  </sheetViews>
  <sheetFormatPr defaultColWidth="9.08984375" defaultRowHeight="14.5" outlineLevelRow="1"/>
  <cols>
    <col min="1" max="1" width="5.90625" style="12" customWidth="1"/>
    <col min="2" max="2" width="24.36328125" style="12" customWidth="1"/>
    <col min="3" max="3" width="11.453125" style="12" customWidth="1"/>
    <col min="4" max="4" width="37.6328125" style="12" customWidth="1"/>
    <col min="5" max="5" width="35.08984375" style="12" bestFit="1" customWidth="1"/>
    <col min="6" max="6" width="26.6328125" style="12" customWidth="1"/>
    <col min="7" max="7" width="17" style="12" customWidth="1"/>
    <col min="8" max="8" width="19.453125" style="12" customWidth="1"/>
    <col min="9" max="10" width="23" style="635" customWidth="1"/>
    <col min="11" max="11" width="2" style="16" customWidth="1"/>
    <col min="12" max="16" width="0" style="12" hidden="1" customWidth="1"/>
    <col min="17" max="19" width="9.08984375" style="12"/>
    <col min="20" max="41" width="9.08984375" style="12" hidden="1" customWidth="1"/>
    <col min="42" max="42" width="2.08984375" style="12" customWidth="1"/>
    <col min="43" max="43" width="12.54296875" style="12" hidden="1" customWidth="1"/>
    <col min="44" max="47" width="12" style="12" hidden="1" customWidth="1"/>
    <col min="48" max="48" width="12" style="12" customWidth="1"/>
    <col min="49" max="50" width="12" style="12" bestFit="1" customWidth="1"/>
    <col min="51" max="64" width="12" style="12" hidden="1" customWidth="1"/>
    <col min="65" max="72" width="9.08984375" style="12" hidden="1" customWidth="1"/>
    <col min="73" max="73" width="9.08984375" style="16" customWidth="1"/>
    <col min="74" max="16384" width="9.08984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613</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607</v>
      </c>
      <c r="C17" s="90"/>
      <c r="D17" s="611" t="s">
        <v>585</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620</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619</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621</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0" t="s">
        <v>631</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5">
      <c r="B23" s="182" t="s">
        <v>590</v>
      </c>
      <c r="H23" s="10"/>
      <c r="I23" s="10"/>
      <c r="J23" s="10"/>
    </row>
    <row r="24" spans="2:73" s="670" customFormat="1" ht="21" customHeight="1">
      <c r="B24" s="699" t="s">
        <v>594</v>
      </c>
      <c r="C24" s="840" t="s">
        <v>595</v>
      </c>
      <c r="D24" s="840"/>
      <c r="E24" s="840"/>
      <c r="F24" s="840"/>
      <c r="G24" s="840"/>
      <c r="H24" s="678" t="s">
        <v>592</v>
      </c>
      <c r="I24" s="678" t="s">
        <v>591</v>
      </c>
      <c r="J24" s="678" t="s">
        <v>593</v>
      </c>
      <c r="K24" s="669"/>
      <c r="L24" s="670" t="s">
        <v>595</v>
      </c>
      <c r="AQ24" s="670" t="s">
        <v>595</v>
      </c>
      <c r="BU24" s="669"/>
    </row>
    <row r="25" spans="2:73" s="250" customFormat="1" ht="49.5" customHeight="1">
      <c r="B25" s="245" t="s">
        <v>473</v>
      </c>
      <c r="C25" s="245" t="s">
        <v>211</v>
      </c>
      <c r="D25" s="628" t="s">
        <v>474</v>
      </c>
      <c r="E25" s="245" t="s">
        <v>208</v>
      </c>
      <c r="F25" s="245" t="s">
        <v>475</v>
      </c>
      <c r="G25" s="245" t="s">
        <v>476</v>
      </c>
      <c r="H25" s="628" t="s">
        <v>477</v>
      </c>
      <c r="I25" s="636" t="s">
        <v>583</v>
      </c>
      <c r="J25" s="643" t="s">
        <v>584</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2"/>
      <c r="C27" s="754"/>
      <c r="D27" s="754" t="s">
        <v>118</v>
      </c>
      <c r="E27" s="754" t="s">
        <v>720</v>
      </c>
      <c r="F27" s="754"/>
      <c r="G27" s="754"/>
      <c r="H27" s="754">
        <v>2018</v>
      </c>
      <c r="I27" s="644" t="s">
        <v>721</v>
      </c>
      <c r="J27" s="644" t="s">
        <v>589</v>
      </c>
      <c r="K27" s="633"/>
      <c r="L27" s="693"/>
      <c r="M27" s="694"/>
      <c r="N27" s="694"/>
      <c r="O27" s="694"/>
      <c r="P27" s="694"/>
      <c r="Q27" s="694"/>
      <c r="R27" s="694"/>
      <c r="S27" s="694">
        <v>78.456023211611779</v>
      </c>
      <c r="T27" s="694"/>
      <c r="U27" s="694"/>
      <c r="V27" s="694"/>
      <c r="W27" s="694"/>
      <c r="X27" s="694"/>
      <c r="Y27" s="694"/>
      <c r="Z27" s="694"/>
      <c r="AA27" s="694"/>
      <c r="AB27" s="694"/>
      <c r="AC27" s="694"/>
      <c r="AD27" s="694"/>
      <c r="AE27" s="694"/>
      <c r="AF27" s="694"/>
      <c r="AG27" s="694"/>
      <c r="AH27" s="694"/>
      <c r="AI27" s="694"/>
      <c r="AJ27" s="694"/>
      <c r="AK27" s="694"/>
      <c r="AL27" s="694"/>
      <c r="AM27" s="694"/>
      <c r="AN27" s="694"/>
      <c r="AO27" s="695"/>
      <c r="AP27" s="633"/>
      <c r="AQ27" s="693"/>
      <c r="AR27" s="694"/>
      <c r="AS27" s="694"/>
      <c r="AT27" s="694"/>
      <c r="AU27" s="694"/>
      <c r="AV27" s="694"/>
      <c r="AW27" s="694"/>
      <c r="AX27" s="694">
        <v>743590.57582338946</v>
      </c>
      <c r="AY27" s="694"/>
      <c r="AZ27" s="694"/>
      <c r="BA27" s="694"/>
      <c r="BB27" s="694"/>
      <c r="BC27" s="694"/>
      <c r="BD27" s="694"/>
      <c r="BE27" s="694"/>
      <c r="BF27" s="694"/>
      <c r="BG27" s="694"/>
      <c r="BH27" s="694"/>
      <c r="BI27" s="694"/>
      <c r="BJ27" s="694"/>
      <c r="BK27" s="694"/>
      <c r="BL27" s="694"/>
      <c r="BM27" s="694"/>
      <c r="BN27" s="694"/>
      <c r="BO27" s="694"/>
      <c r="BP27" s="694"/>
      <c r="BQ27" s="694"/>
      <c r="BR27" s="694"/>
      <c r="BS27" s="694"/>
      <c r="BT27" s="695"/>
      <c r="BU27" s="16"/>
    </row>
    <row r="28" spans="2:73" s="17" customFormat="1" ht="15.5">
      <c r="B28" s="692"/>
      <c r="C28" s="754"/>
      <c r="D28" s="754" t="s">
        <v>95</v>
      </c>
      <c r="E28" s="754" t="s">
        <v>720</v>
      </c>
      <c r="F28" s="754"/>
      <c r="G28" s="754"/>
      <c r="H28" s="754">
        <v>2018</v>
      </c>
      <c r="I28" s="644" t="s">
        <v>721</v>
      </c>
      <c r="J28" s="644" t="s">
        <v>589</v>
      </c>
      <c r="K28" s="633"/>
      <c r="L28" s="693"/>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5"/>
      <c r="AP28" s="633"/>
      <c r="AQ28" s="693"/>
      <c r="AR28" s="694"/>
      <c r="AS28" s="694"/>
      <c r="AT28" s="694"/>
      <c r="AU28" s="694"/>
      <c r="AV28" s="694"/>
      <c r="AW28" s="694"/>
      <c r="AX28" s="694">
        <v>192521.92689164312</v>
      </c>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5"/>
      <c r="BU28" s="16"/>
    </row>
    <row r="29" spans="2:73" s="17" customFormat="1" ht="15.5">
      <c r="B29" s="692"/>
      <c r="C29" s="754"/>
      <c r="D29" s="754" t="s">
        <v>106</v>
      </c>
      <c r="E29" s="754" t="s">
        <v>720</v>
      </c>
      <c r="F29" s="754"/>
      <c r="G29" s="754"/>
      <c r="H29" s="754">
        <v>2018</v>
      </c>
      <c r="I29" s="644" t="s">
        <v>721</v>
      </c>
      <c r="J29" s="644" t="s">
        <v>589</v>
      </c>
      <c r="K29" s="633"/>
      <c r="L29" s="693"/>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5"/>
      <c r="AP29" s="633"/>
      <c r="AQ29" s="693"/>
      <c r="AR29" s="694"/>
      <c r="AS29" s="694"/>
      <c r="AT29" s="694"/>
      <c r="AU29" s="694"/>
      <c r="AV29" s="694"/>
      <c r="AW29" s="694"/>
      <c r="AX29" s="694">
        <v>92294.853540000011</v>
      </c>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5"/>
      <c r="BU29" s="16"/>
    </row>
    <row r="30" spans="2:73" s="17" customFormat="1" ht="15.5">
      <c r="B30" s="692" t="s">
        <v>722</v>
      </c>
      <c r="C30" s="754" t="s">
        <v>723</v>
      </c>
      <c r="D30" s="754" t="s">
        <v>2</v>
      </c>
      <c r="E30" s="754" t="s">
        <v>724</v>
      </c>
      <c r="F30" s="754" t="s">
        <v>29</v>
      </c>
      <c r="G30" s="754"/>
      <c r="H30" s="754">
        <v>2011</v>
      </c>
      <c r="I30" s="644" t="s">
        <v>571</v>
      </c>
      <c r="J30" s="644" t="s">
        <v>589</v>
      </c>
      <c r="K30" s="633"/>
      <c r="L30" s="693"/>
      <c r="M30" s="694"/>
      <c r="N30" s="694"/>
      <c r="O30" s="694"/>
      <c r="P30" s="694"/>
      <c r="Q30" s="694"/>
      <c r="R30" s="694"/>
      <c r="S30" s="694">
        <v>0</v>
      </c>
      <c r="T30" s="694"/>
      <c r="U30" s="694"/>
      <c r="V30" s="694"/>
      <c r="W30" s="694"/>
      <c r="X30" s="694"/>
      <c r="Y30" s="694"/>
      <c r="Z30" s="694"/>
      <c r="AA30" s="694"/>
      <c r="AB30" s="694"/>
      <c r="AC30" s="694"/>
      <c r="AD30" s="694"/>
      <c r="AE30" s="694"/>
      <c r="AF30" s="694"/>
      <c r="AG30" s="694"/>
      <c r="AH30" s="694"/>
      <c r="AI30" s="694"/>
      <c r="AJ30" s="694"/>
      <c r="AK30" s="694"/>
      <c r="AL30" s="694"/>
      <c r="AM30" s="694"/>
      <c r="AN30" s="694"/>
      <c r="AO30" s="695"/>
      <c r="AP30" s="633"/>
      <c r="AQ30" s="693"/>
      <c r="AR30" s="694"/>
      <c r="AS30" s="694"/>
      <c r="AT30" s="694"/>
      <c r="AU30" s="694"/>
      <c r="AV30" s="694"/>
      <c r="AW30" s="694"/>
      <c r="AX30" s="694">
        <v>0</v>
      </c>
      <c r="AY30" s="694"/>
      <c r="AZ30" s="694"/>
      <c r="BA30" s="694"/>
      <c r="BB30" s="694"/>
      <c r="BC30" s="694"/>
      <c r="BD30" s="694"/>
      <c r="BE30" s="694"/>
      <c r="BF30" s="694"/>
      <c r="BG30" s="694"/>
      <c r="BH30" s="694"/>
      <c r="BI30" s="694"/>
      <c r="BJ30" s="694"/>
      <c r="BK30" s="694"/>
      <c r="BL30" s="694"/>
      <c r="BM30" s="694"/>
      <c r="BN30" s="694"/>
      <c r="BO30" s="694"/>
      <c r="BP30" s="694"/>
      <c r="BQ30" s="694"/>
      <c r="BR30" s="694"/>
      <c r="BS30" s="694"/>
      <c r="BT30" s="695"/>
      <c r="BU30" s="16"/>
    </row>
    <row r="31" spans="2:73" s="17" customFormat="1" ht="15.5">
      <c r="B31" s="692" t="s">
        <v>722</v>
      </c>
      <c r="C31" s="754" t="s">
        <v>723</v>
      </c>
      <c r="D31" s="754" t="s">
        <v>1</v>
      </c>
      <c r="E31" s="754" t="s">
        <v>724</v>
      </c>
      <c r="F31" s="754" t="s">
        <v>29</v>
      </c>
      <c r="G31" s="754"/>
      <c r="H31" s="754">
        <v>2011</v>
      </c>
      <c r="I31" s="644" t="s">
        <v>571</v>
      </c>
      <c r="J31" s="644" t="s">
        <v>589</v>
      </c>
      <c r="K31" s="633"/>
      <c r="L31" s="693"/>
      <c r="M31" s="694"/>
      <c r="N31" s="694"/>
      <c r="O31" s="694"/>
      <c r="P31" s="694"/>
      <c r="Q31" s="694"/>
      <c r="R31" s="694"/>
      <c r="S31" s="694">
        <v>0</v>
      </c>
      <c r="T31" s="694"/>
      <c r="U31" s="694"/>
      <c r="V31" s="694"/>
      <c r="W31" s="694"/>
      <c r="X31" s="694"/>
      <c r="Y31" s="694"/>
      <c r="Z31" s="694"/>
      <c r="AA31" s="694"/>
      <c r="AB31" s="694"/>
      <c r="AC31" s="694"/>
      <c r="AD31" s="694"/>
      <c r="AE31" s="694"/>
      <c r="AF31" s="694"/>
      <c r="AG31" s="694"/>
      <c r="AH31" s="694"/>
      <c r="AI31" s="694"/>
      <c r="AJ31" s="694"/>
      <c r="AK31" s="694"/>
      <c r="AL31" s="694"/>
      <c r="AM31" s="694"/>
      <c r="AN31" s="694"/>
      <c r="AO31" s="695"/>
      <c r="AP31" s="633"/>
      <c r="AQ31" s="693"/>
      <c r="AR31" s="694"/>
      <c r="AS31" s="694"/>
      <c r="AT31" s="694"/>
      <c r="AU31" s="694"/>
      <c r="AV31" s="694"/>
      <c r="AW31" s="694"/>
      <c r="AX31" s="694">
        <v>0</v>
      </c>
      <c r="AY31" s="694"/>
      <c r="AZ31" s="694"/>
      <c r="BA31" s="694"/>
      <c r="BB31" s="694"/>
      <c r="BC31" s="694"/>
      <c r="BD31" s="694"/>
      <c r="BE31" s="694"/>
      <c r="BF31" s="694"/>
      <c r="BG31" s="694"/>
      <c r="BH31" s="694"/>
      <c r="BI31" s="694"/>
      <c r="BJ31" s="694"/>
      <c r="BK31" s="694"/>
      <c r="BL31" s="694"/>
      <c r="BM31" s="694"/>
      <c r="BN31" s="694"/>
      <c r="BO31" s="694"/>
      <c r="BP31" s="694"/>
      <c r="BQ31" s="694"/>
      <c r="BR31" s="694"/>
      <c r="BS31" s="694"/>
      <c r="BT31" s="695"/>
      <c r="BU31" s="16"/>
    </row>
    <row r="32" spans="2:73" s="17" customFormat="1" ht="15.5">
      <c r="B32" s="692" t="s">
        <v>722</v>
      </c>
      <c r="C32" s="754" t="s">
        <v>723</v>
      </c>
      <c r="D32" s="754" t="s">
        <v>5</v>
      </c>
      <c r="E32" s="754" t="s">
        <v>724</v>
      </c>
      <c r="F32" s="754" t="s">
        <v>29</v>
      </c>
      <c r="G32" s="754"/>
      <c r="H32" s="754">
        <v>2011</v>
      </c>
      <c r="I32" s="644" t="s">
        <v>571</v>
      </c>
      <c r="J32" s="644" t="s">
        <v>589</v>
      </c>
      <c r="K32" s="633"/>
      <c r="L32" s="693"/>
      <c r="M32" s="694"/>
      <c r="N32" s="694"/>
      <c r="O32" s="694"/>
      <c r="P32" s="694"/>
      <c r="Q32" s="694"/>
      <c r="R32" s="694"/>
      <c r="S32" s="694">
        <v>1.3799879102276988</v>
      </c>
      <c r="T32" s="694"/>
      <c r="U32" s="694"/>
      <c r="V32" s="694"/>
      <c r="W32" s="694"/>
      <c r="X32" s="694"/>
      <c r="Y32" s="694"/>
      <c r="Z32" s="694"/>
      <c r="AA32" s="694"/>
      <c r="AB32" s="694"/>
      <c r="AC32" s="694"/>
      <c r="AD32" s="694"/>
      <c r="AE32" s="694"/>
      <c r="AF32" s="694"/>
      <c r="AG32" s="694"/>
      <c r="AH32" s="694"/>
      <c r="AI32" s="694"/>
      <c r="AJ32" s="694"/>
      <c r="AK32" s="694"/>
      <c r="AL32" s="694"/>
      <c r="AM32" s="694"/>
      <c r="AN32" s="694"/>
      <c r="AO32" s="695"/>
      <c r="AP32" s="633"/>
      <c r="AQ32" s="693"/>
      <c r="AR32" s="694"/>
      <c r="AS32" s="694"/>
      <c r="AT32" s="694"/>
      <c r="AU32" s="694"/>
      <c r="AV32" s="694"/>
      <c r="AW32" s="694"/>
      <c r="AX32" s="694">
        <v>21638.026430354603</v>
      </c>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5"/>
      <c r="BU32" s="16"/>
    </row>
    <row r="33" spans="2:73" s="17" customFormat="1" ht="15.5">
      <c r="B33" s="692" t="s">
        <v>722</v>
      </c>
      <c r="C33" s="754" t="s">
        <v>723</v>
      </c>
      <c r="D33" s="754" t="s">
        <v>4</v>
      </c>
      <c r="E33" s="754" t="s">
        <v>724</v>
      </c>
      <c r="F33" s="754" t="s">
        <v>29</v>
      </c>
      <c r="G33" s="754"/>
      <c r="H33" s="754">
        <v>2011</v>
      </c>
      <c r="I33" s="644" t="s">
        <v>571</v>
      </c>
      <c r="J33" s="644" t="s">
        <v>589</v>
      </c>
      <c r="K33" s="633"/>
      <c r="L33" s="693"/>
      <c r="M33" s="694"/>
      <c r="N33" s="694"/>
      <c r="O33" s="694"/>
      <c r="P33" s="694"/>
      <c r="Q33" s="694"/>
      <c r="R33" s="694"/>
      <c r="S33" s="694">
        <v>1.060801059028788</v>
      </c>
      <c r="T33" s="694"/>
      <c r="U33" s="694"/>
      <c r="V33" s="694"/>
      <c r="W33" s="694"/>
      <c r="X33" s="694"/>
      <c r="Y33" s="694"/>
      <c r="Z33" s="694"/>
      <c r="AA33" s="694"/>
      <c r="AB33" s="694"/>
      <c r="AC33" s="694"/>
      <c r="AD33" s="694"/>
      <c r="AE33" s="694"/>
      <c r="AF33" s="694"/>
      <c r="AG33" s="694"/>
      <c r="AH33" s="694"/>
      <c r="AI33" s="694"/>
      <c r="AJ33" s="694"/>
      <c r="AK33" s="694"/>
      <c r="AL33" s="694"/>
      <c r="AM33" s="694"/>
      <c r="AN33" s="694"/>
      <c r="AO33" s="695"/>
      <c r="AP33" s="633"/>
      <c r="AQ33" s="693"/>
      <c r="AR33" s="694"/>
      <c r="AS33" s="694"/>
      <c r="AT33" s="694"/>
      <c r="AU33" s="694"/>
      <c r="AV33" s="694"/>
      <c r="AW33" s="694"/>
      <c r="AX33" s="694">
        <v>15697.951260782056</v>
      </c>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5"/>
      <c r="BU33" s="16"/>
    </row>
    <row r="34" spans="2:73" s="17" customFormat="1" ht="15.5">
      <c r="B34" s="692" t="s">
        <v>722</v>
      </c>
      <c r="C34" s="754" t="s">
        <v>723</v>
      </c>
      <c r="D34" s="754" t="s">
        <v>3</v>
      </c>
      <c r="E34" s="754" t="s">
        <v>724</v>
      </c>
      <c r="F34" s="754" t="s">
        <v>29</v>
      </c>
      <c r="G34" s="754"/>
      <c r="H34" s="754">
        <v>2011</v>
      </c>
      <c r="I34" s="644" t="s">
        <v>571</v>
      </c>
      <c r="J34" s="644" t="s">
        <v>589</v>
      </c>
      <c r="K34" s="633"/>
      <c r="L34" s="693"/>
      <c r="M34" s="694"/>
      <c r="N34" s="694"/>
      <c r="O34" s="694"/>
      <c r="P34" s="694"/>
      <c r="Q34" s="694"/>
      <c r="R34" s="694"/>
      <c r="S34" s="694">
        <v>23.137633530822971</v>
      </c>
      <c r="T34" s="694"/>
      <c r="U34" s="694"/>
      <c r="V34" s="694"/>
      <c r="W34" s="694"/>
      <c r="X34" s="694"/>
      <c r="Y34" s="694"/>
      <c r="Z34" s="694"/>
      <c r="AA34" s="694"/>
      <c r="AB34" s="694"/>
      <c r="AC34" s="694"/>
      <c r="AD34" s="694"/>
      <c r="AE34" s="694"/>
      <c r="AF34" s="694"/>
      <c r="AG34" s="694"/>
      <c r="AH34" s="694"/>
      <c r="AI34" s="694"/>
      <c r="AJ34" s="694"/>
      <c r="AK34" s="694"/>
      <c r="AL34" s="694"/>
      <c r="AM34" s="694"/>
      <c r="AN34" s="694"/>
      <c r="AO34" s="695"/>
      <c r="AP34" s="633"/>
      <c r="AQ34" s="693"/>
      <c r="AR34" s="694"/>
      <c r="AS34" s="694"/>
      <c r="AT34" s="694"/>
      <c r="AU34" s="694"/>
      <c r="AV34" s="694"/>
      <c r="AW34" s="694"/>
      <c r="AX34" s="694">
        <v>44773.785189820046</v>
      </c>
      <c r="AY34" s="694"/>
      <c r="AZ34" s="694"/>
      <c r="BA34" s="694"/>
      <c r="BB34" s="694"/>
      <c r="BC34" s="694"/>
      <c r="BD34" s="694"/>
      <c r="BE34" s="694"/>
      <c r="BF34" s="694"/>
      <c r="BG34" s="694"/>
      <c r="BH34" s="694"/>
      <c r="BI34" s="694"/>
      <c r="BJ34" s="694"/>
      <c r="BK34" s="694"/>
      <c r="BL34" s="694"/>
      <c r="BM34" s="694"/>
      <c r="BN34" s="694"/>
      <c r="BO34" s="694"/>
      <c r="BP34" s="694"/>
      <c r="BQ34" s="694"/>
      <c r="BR34" s="694"/>
      <c r="BS34" s="694"/>
      <c r="BT34" s="695"/>
      <c r="BU34" s="16"/>
    </row>
    <row r="35" spans="2:73" s="17" customFormat="1" ht="15.5">
      <c r="B35" s="692" t="s">
        <v>722</v>
      </c>
      <c r="C35" s="754" t="s">
        <v>723</v>
      </c>
      <c r="D35" s="754" t="s">
        <v>6</v>
      </c>
      <c r="E35" s="754" t="s">
        <v>724</v>
      </c>
      <c r="F35" s="754" t="s">
        <v>29</v>
      </c>
      <c r="G35" s="754"/>
      <c r="H35" s="754">
        <v>2011</v>
      </c>
      <c r="I35" s="644" t="s">
        <v>571</v>
      </c>
      <c r="J35" s="644" t="s">
        <v>589</v>
      </c>
      <c r="K35" s="633"/>
      <c r="L35" s="693"/>
      <c r="M35" s="694"/>
      <c r="N35" s="694"/>
      <c r="O35" s="694"/>
      <c r="P35" s="694"/>
      <c r="Q35" s="694"/>
      <c r="R35" s="694"/>
      <c r="S35" s="694">
        <v>0</v>
      </c>
      <c r="T35" s="694"/>
      <c r="U35" s="694"/>
      <c r="V35" s="694"/>
      <c r="W35" s="694"/>
      <c r="X35" s="694"/>
      <c r="Y35" s="694"/>
      <c r="Z35" s="694"/>
      <c r="AA35" s="694"/>
      <c r="AB35" s="694"/>
      <c r="AC35" s="694"/>
      <c r="AD35" s="694"/>
      <c r="AE35" s="694"/>
      <c r="AF35" s="694"/>
      <c r="AG35" s="694"/>
      <c r="AH35" s="694"/>
      <c r="AI35" s="694"/>
      <c r="AJ35" s="694"/>
      <c r="AK35" s="694"/>
      <c r="AL35" s="694"/>
      <c r="AM35" s="694"/>
      <c r="AN35" s="694"/>
      <c r="AO35" s="695"/>
      <c r="AP35" s="633"/>
      <c r="AQ35" s="693"/>
      <c r="AR35" s="694"/>
      <c r="AS35" s="694"/>
      <c r="AT35" s="694"/>
      <c r="AU35" s="694"/>
      <c r="AV35" s="694"/>
      <c r="AW35" s="694"/>
      <c r="AX35" s="694">
        <v>0</v>
      </c>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5"/>
      <c r="BU35" s="16"/>
    </row>
    <row r="36" spans="2:73" s="17" customFormat="1" ht="15.5">
      <c r="B36" s="692" t="s">
        <v>722</v>
      </c>
      <c r="C36" s="754" t="s">
        <v>725</v>
      </c>
      <c r="D36" s="754" t="s">
        <v>21</v>
      </c>
      <c r="E36" s="754" t="s">
        <v>724</v>
      </c>
      <c r="F36" s="754" t="s">
        <v>726</v>
      </c>
      <c r="G36" s="754"/>
      <c r="H36" s="754">
        <v>2011</v>
      </c>
      <c r="I36" s="644" t="s">
        <v>571</v>
      </c>
      <c r="J36" s="644" t="s">
        <v>589</v>
      </c>
      <c r="K36" s="633"/>
      <c r="L36" s="693"/>
      <c r="M36" s="694"/>
      <c r="N36" s="694"/>
      <c r="O36" s="694"/>
      <c r="P36" s="694"/>
      <c r="Q36" s="694"/>
      <c r="R36" s="694"/>
      <c r="S36" s="694">
        <v>11.779092393463545</v>
      </c>
      <c r="T36" s="694"/>
      <c r="U36" s="694"/>
      <c r="V36" s="694"/>
      <c r="W36" s="694"/>
      <c r="X36" s="694"/>
      <c r="Y36" s="694"/>
      <c r="Z36" s="694"/>
      <c r="AA36" s="694"/>
      <c r="AB36" s="694"/>
      <c r="AC36" s="694"/>
      <c r="AD36" s="694"/>
      <c r="AE36" s="694"/>
      <c r="AF36" s="694"/>
      <c r="AG36" s="694"/>
      <c r="AH36" s="694"/>
      <c r="AI36" s="694"/>
      <c r="AJ36" s="694"/>
      <c r="AK36" s="694"/>
      <c r="AL36" s="694"/>
      <c r="AM36" s="694"/>
      <c r="AN36" s="694"/>
      <c r="AO36" s="695"/>
      <c r="AP36" s="633"/>
      <c r="AQ36" s="693"/>
      <c r="AR36" s="694"/>
      <c r="AS36" s="694"/>
      <c r="AT36" s="694"/>
      <c r="AU36" s="694"/>
      <c r="AV36" s="694"/>
      <c r="AW36" s="694"/>
      <c r="AX36" s="694">
        <v>33957.604711206666</v>
      </c>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5"/>
      <c r="BU36" s="16"/>
    </row>
    <row r="37" spans="2:73" s="17" customFormat="1" ht="15.5">
      <c r="B37" s="692" t="s">
        <v>722</v>
      </c>
      <c r="C37" s="754" t="s">
        <v>725</v>
      </c>
      <c r="D37" s="754" t="s">
        <v>22</v>
      </c>
      <c r="E37" s="754" t="s">
        <v>724</v>
      </c>
      <c r="F37" s="754" t="s">
        <v>726</v>
      </c>
      <c r="G37" s="754"/>
      <c r="H37" s="754">
        <v>2011</v>
      </c>
      <c r="I37" s="644" t="s">
        <v>571</v>
      </c>
      <c r="J37" s="644" t="s">
        <v>589</v>
      </c>
      <c r="K37" s="633"/>
      <c r="L37" s="693"/>
      <c r="M37" s="694"/>
      <c r="N37" s="694"/>
      <c r="O37" s="694"/>
      <c r="P37" s="694"/>
      <c r="Q37" s="694"/>
      <c r="R37" s="694"/>
      <c r="S37" s="694">
        <v>70.938809416799927</v>
      </c>
      <c r="T37" s="694"/>
      <c r="U37" s="694"/>
      <c r="V37" s="694"/>
      <c r="W37" s="694"/>
      <c r="X37" s="694"/>
      <c r="Y37" s="694"/>
      <c r="Z37" s="694"/>
      <c r="AA37" s="694"/>
      <c r="AB37" s="694"/>
      <c r="AC37" s="694"/>
      <c r="AD37" s="694"/>
      <c r="AE37" s="694"/>
      <c r="AF37" s="694"/>
      <c r="AG37" s="694"/>
      <c r="AH37" s="694"/>
      <c r="AI37" s="694"/>
      <c r="AJ37" s="694"/>
      <c r="AK37" s="694"/>
      <c r="AL37" s="694"/>
      <c r="AM37" s="694"/>
      <c r="AN37" s="694"/>
      <c r="AO37" s="695"/>
      <c r="AP37" s="633"/>
      <c r="AQ37" s="693"/>
      <c r="AR37" s="694"/>
      <c r="AS37" s="694"/>
      <c r="AT37" s="694"/>
      <c r="AU37" s="694"/>
      <c r="AV37" s="694"/>
      <c r="AW37" s="694"/>
      <c r="AX37" s="694">
        <v>475473.69732861151</v>
      </c>
      <c r="AY37" s="694"/>
      <c r="AZ37" s="694"/>
      <c r="BA37" s="694"/>
      <c r="BB37" s="694"/>
      <c r="BC37" s="694"/>
      <c r="BD37" s="694"/>
      <c r="BE37" s="694"/>
      <c r="BF37" s="694"/>
      <c r="BG37" s="694"/>
      <c r="BH37" s="694"/>
      <c r="BI37" s="694"/>
      <c r="BJ37" s="694"/>
      <c r="BK37" s="694"/>
      <c r="BL37" s="694"/>
      <c r="BM37" s="694"/>
      <c r="BN37" s="694"/>
      <c r="BO37" s="694"/>
      <c r="BP37" s="694"/>
      <c r="BQ37" s="694"/>
      <c r="BR37" s="694"/>
      <c r="BS37" s="694"/>
      <c r="BT37" s="695"/>
      <c r="BU37" s="16"/>
    </row>
    <row r="38" spans="2:73" s="17" customFormat="1" ht="15.5">
      <c r="B38" s="692" t="s">
        <v>722</v>
      </c>
      <c r="C38" s="754" t="s">
        <v>725</v>
      </c>
      <c r="D38" s="754" t="s">
        <v>20</v>
      </c>
      <c r="E38" s="754" t="s">
        <v>724</v>
      </c>
      <c r="F38" s="754" t="s">
        <v>726</v>
      </c>
      <c r="G38" s="754"/>
      <c r="H38" s="754">
        <v>2011</v>
      </c>
      <c r="I38" s="644" t="s">
        <v>571</v>
      </c>
      <c r="J38" s="644" t="s">
        <v>589</v>
      </c>
      <c r="K38" s="633"/>
      <c r="L38" s="693"/>
      <c r="M38" s="694"/>
      <c r="N38" s="694"/>
      <c r="O38" s="694"/>
      <c r="P38" s="694"/>
      <c r="Q38" s="694"/>
      <c r="R38" s="694"/>
      <c r="S38" s="694">
        <v>0</v>
      </c>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3"/>
      <c r="AQ38" s="693"/>
      <c r="AR38" s="694"/>
      <c r="AS38" s="694"/>
      <c r="AT38" s="694"/>
      <c r="AU38" s="694"/>
      <c r="AV38" s="694"/>
      <c r="AW38" s="694"/>
      <c r="AX38" s="694">
        <v>0</v>
      </c>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5">
      <c r="B39" s="692" t="s">
        <v>722</v>
      </c>
      <c r="C39" s="754" t="s">
        <v>727</v>
      </c>
      <c r="D39" s="754" t="s">
        <v>16</v>
      </c>
      <c r="E39" s="754" t="s">
        <v>724</v>
      </c>
      <c r="F39" s="754" t="s">
        <v>726</v>
      </c>
      <c r="G39" s="754"/>
      <c r="H39" s="754">
        <v>2011</v>
      </c>
      <c r="I39" s="644" t="s">
        <v>571</v>
      </c>
      <c r="J39" s="644" t="s">
        <v>589</v>
      </c>
      <c r="K39" s="633"/>
      <c r="L39" s="693"/>
      <c r="M39" s="694"/>
      <c r="N39" s="694"/>
      <c r="O39" s="694"/>
      <c r="P39" s="694"/>
      <c r="Q39" s="694"/>
      <c r="R39" s="694"/>
      <c r="S39" s="694">
        <v>7.8078000000000003</v>
      </c>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3"/>
      <c r="AQ39" s="693"/>
      <c r="AR39" s="694"/>
      <c r="AS39" s="694"/>
      <c r="AT39" s="694"/>
      <c r="AU39" s="694"/>
      <c r="AV39" s="694"/>
      <c r="AW39" s="694"/>
      <c r="AX39" s="694">
        <v>45368.783459999999</v>
      </c>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5">
      <c r="B40" s="692" t="s">
        <v>722</v>
      </c>
      <c r="C40" s="754" t="s">
        <v>727</v>
      </c>
      <c r="D40" s="754" t="s">
        <v>17</v>
      </c>
      <c r="E40" s="754" t="s">
        <v>724</v>
      </c>
      <c r="F40" s="754" t="s">
        <v>726</v>
      </c>
      <c r="G40" s="754"/>
      <c r="H40" s="754">
        <v>2011</v>
      </c>
      <c r="I40" s="644" t="s">
        <v>571</v>
      </c>
      <c r="J40" s="644" t="s">
        <v>589</v>
      </c>
      <c r="K40" s="633"/>
      <c r="L40" s="693"/>
      <c r="M40" s="694"/>
      <c r="N40" s="694"/>
      <c r="O40" s="694"/>
      <c r="P40" s="694"/>
      <c r="Q40" s="694"/>
      <c r="R40" s="694"/>
      <c r="S40" s="694">
        <v>0.13420410330128682</v>
      </c>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3"/>
      <c r="AQ40" s="693"/>
      <c r="AR40" s="694"/>
      <c r="AS40" s="694"/>
      <c r="AT40" s="694"/>
      <c r="AU40" s="694"/>
      <c r="AV40" s="694"/>
      <c r="AW40" s="694"/>
      <c r="AX40" s="694">
        <v>689.27227455540913</v>
      </c>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5">
      <c r="B41" s="692" t="s">
        <v>722</v>
      </c>
      <c r="C41" s="754" t="s">
        <v>725</v>
      </c>
      <c r="D41" s="754" t="s">
        <v>21</v>
      </c>
      <c r="E41" s="754" t="s">
        <v>724</v>
      </c>
      <c r="F41" s="754" t="s">
        <v>728</v>
      </c>
      <c r="G41" s="754"/>
      <c r="H41" s="754">
        <v>2012</v>
      </c>
      <c r="I41" s="644" t="s">
        <v>572</v>
      </c>
      <c r="J41" s="644" t="s">
        <v>589</v>
      </c>
      <c r="K41" s="633"/>
      <c r="L41" s="693"/>
      <c r="M41" s="694"/>
      <c r="N41" s="694"/>
      <c r="O41" s="694"/>
      <c r="P41" s="694"/>
      <c r="Q41" s="694"/>
      <c r="R41" s="694"/>
      <c r="S41" s="694">
        <v>6.9878182669706836</v>
      </c>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3"/>
      <c r="AQ41" s="693"/>
      <c r="AR41" s="694"/>
      <c r="AS41" s="694"/>
      <c r="AT41" s="694"/>
      <c r="AU41" s="694"/>
      <c r="AV41" s="694"/>
      <c r="AW41" s="694"/>
      <c r="AX41" s="694">
        <v>31177.349960699186</v>
      </c>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5">
      <c r="B42" s="692" t="s">
        <v>722</v>
      </c>
      <c r="C42" s="754" t="s">
        <v>725</v>
      </c>
      <c r="D42" s="754" t="s">
        <v>22</v>
      </c>
      <c r="E42" s="754" t="s">
        <v>724</v>
      </c>
      <c r="F42" s="754" t="s">
        <v>728</v>
      </c>
      <c r="G42" s="754"/>
      <c r="H42" s="754">
        <v>2012</v>
      </c>
      <c r="I42" s="644" t="s">
        <v>572</v>
      </c>
      <c r="J42" s="644" t="s">
        <v>589</v>
      </c>
      <c r="K42" s="633"/>
      <c r="L42" s="693"/>
      <c r="M42" s="694"/>
      <c r="N42" s="694"/>
      <c r="O42" s="694"/>
      <c r="P42" s="694"/>
      <c r="Q42" s="694"/>
      <c r="R42" s="694"/>
      <c r="S42" s="694">
        <v>97.745179615726215</v>
      </c>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3"/>
      <c r="AQ42" s="693"/>
      <c r="AR42" s="694"/>
      <c r="AS42" s="694"/>
      <c r="AT42" s="694"/>
      <c r="AU42" s="694"/>
      <c r="AV42" s="694"/>
      <c r="AW42" s="694"/>
      <c r="AX42" s="694">
        <v>512760.10944863799</v>
      </c>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5">
      <c r="B43" s="692" t="s">
        <v>722</v>
      </c>
      <c r="C43" s="754" t="s">
        <v>723</v>
      </c>
      <c r="D43" s="754" t="s">
        <v>2</v>
      </c>
      <c r="E43" s="754" t="s">
        <v>724</v>
      </c>
      <c r="F43" s="754" t="s">
        <v>29</v>
      </c>
      <c r="G43" s="754"/>
      <c r="H43" s="754">
        <v>2012</v>
      </c>
      <c r="I43" s="644" t="s">
        <v>572</v>
      </c>
      <c r="J43" s="644" t="s">
        <v>589</v>
      </c>
      <c r="K43" s="633"/>
      <c r="L43" s="693"/>
      <c r="M43" s="694"/>
      <c r="N43" s="694"/>
      <c r="O43" s="694"/>
      <c r="P43" s="694"/>
      <c r="Q43" s="694"/>
      <c r="R43" s="694"/>
      <c r="S43" s="694">
        <v>0</v>
      </c>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3"/>
      <c r="AQ43" s="693"/>
      <c r="AR43" s="694"/>
      <c r="AS43" s="694"/>
      <c r="AT43" s="694"/>
      <c r="AU43" s="694"/>
      <c r="AV43" s="694"/>
      <c r="AW43" s="694"/>
      <c r="AX43" s="694">
        <v>0</v>
      </c>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5">
      <c r="B44" s="692" t="s">
        <v>722</v>
      </c>
      <c r="C44" s="754" t="s">
        <v>723</v>
      </c>
      <c r="D44" s="754" t="s">
        <v>1</v>
      </c>
      <c r="E44" s="754" t="s">
        <v>724</v>
      </c>
      <c r="F44" s="754" t="s">
        <v>29</v>
      </c>
      <c r="G44" s="754"/>
      <c r="H44" s="754">
        <v>2012</v>
      </c>
      <c r="I44" s="644" t="s">
        <v>572</v>
      </c>
      <c r="J44" s="644" t="s">
        <v>589</v>
      </c>
      <c r="K44" s="633"/>
      <c r="L44" s="693"/>
      <c r="M44" s="694"/>
      <c r="N44" s="694"/>
      <c r="O44" s="694"/>
      <c r="P44" s="694"/>
      <c r="Q44" s="694"/>
      <c r="R44" s="694"/>
      <c r="S44" s="694">
        <v>0</v>
      </c>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3"/>
      <c r="AQ44" s="693"/>
      <c r="AR44" s="694"/>
      <c r="AS44" s="694"/>
      <c r="AT44" s="694"/>
      <c r="AU44" s="694"/>
      <c r="AV44" s="694"/>
      <c r="AW44" s="694"/>
      <c r="AX44" s="694">
        <v>0</v>
      </c>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5">
      <c r="B45" s="692" t="s">
        <v>722</v>
      </c>
      <c r="C45" s="754" t="s">
        <v>723</v>
      </c>
      <c r="D45" s="754" t="s">
        <v>5</v>
      </c>
      <c r="E45" s="754" t="s">
        <v>724</v>
      </c>
      <c r="F45" s="754" t="s">
        <v>29</v>
      </c>
      <c r="G45" s="754"/>
      <c r="H45" s="754">
        <v>2012</v>
      </c>
      <c r="I45" s="644" t="s">
        <v>572</v>
      </c>
      <c r="J45" s="644" t="s">
        <v>589</v>
      </c>
      <c r="K45" s="633"/>
      <c r="L45" s="693"/>
      <c r="M45" s="694"/>
      <c r="N45" s="694"/>
      <c r="O45" s="694"/>
      <c r="P45" s="694"/>
      <c r="Q45" s="694"/>
      <c r="R45" s="694"/>
      <c r="S45" s="694">
        <v>1.0259819929737384</v>
      </c>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3"/>
      <c r="AQ45" s="693"/>
      <c r="AR45" s="694"/>
      <c r="AS45" s="694"/>
      <c r="AT45" s="694"/>
      <c r="AU45" s="694"/>
      <c r="AV45" s="694"/>
      <c r="AW45" s="694"/>
      <c r="AX45" s="694">
        <v>15963.688619123597</v>
      </c>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5">
      <c r="B46" s="692" t="s">
        <v>722</v>
      </c>
      <c r="C46" s="754" t="s">
        <v>723</v>
      </c>
      <c r="D46" s="754" t="s">
        <v>4</v>
      </c>
      <c r="E46" s="754" t="s">
        <v>724</v>
      </c>
      <c r="F46" s="754" t="s">
        <v>29</v>
      </c>
      <c r="G46" s="754"/>
      <c r="H46" s="754">
        <v>2012</v>
      </c>
      <c r="I46" s="644" t="s">
        <v>572</v>
      </c>
      <c r="J46" s="644" t="s">
        <v>589</v>
      </c>
      <c r="K46" s="633"/>
      <c r="L46" s="693"/>
      <c r="M46" s="694"/>
      <c r="N46" s="694"/>
      <c r="O46" s="694"/>
      <c r="P46" s="694"/>
      <c r="Q46" s="694"/>
      <c r="R46" s="694"/>
      <c r="S46" s="694">
        <v>0.23396311607770909</v>
      </c>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3"/>
      <c r="AQ46" s="693"/>
      <c r="AR46" s="694"/>
      <c r="AS46" s="694"/>
      <c r="AT46" s="694"/>
      <c r="AU46" s="694"/>
      <c r="AV46" s="694"/>
      <c r="AW46" s="694"/>
      <c r="AX46" s="694">
        <v>775.30279073698091</v>
      </c>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5">
      <c r="B47" s="692" t="s">
        <v>722</v>
      </c>
      <c r="C47" s="754" t="s">
        <v>723</v>
      </c>
      <c r="D47" s="754" t="s">
        <v>3</v>
      </c>
      <c r="E47" s="754" t="s">
        <v>724</v>
      </c>
      <c r="F47" s="754" t="s">
        <v>29</v>
      </c>
      <c r="G47" s="754"/>
      <c r="H47" s="754">
        <v>2012</v>
      </c>
      <c r="I47" s="644" t="s">
        <v>572</v>
      </c>
      <c r="J47" s="644" t="s">
        <v>589</v>
      </c>
      <c r="K47" s="633"/>
      <c r="L47" s="693"/>
      <c r="M47" s="694"/>
      <c r="N47" s="694"/>
      <c r="O47" s="694"/>
      <c r="P47" s="694"/>
      <c r="Q47" s="694"/>
      <c r="R47" s="694"/>
      <c r="S47" s="694">
        <v>20.576908208506538</v>
      </c>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3"/>
      <c r="AQ47" s="693"/>
      <c r="AR47" s="694"/>
      <c r="AS47" s="694"/>
      <c r="AT47" s="694"/>
      <c r="AU47" s="694"/>
      <c r="AV47" s="694"/>
      <c r="AW47" s="694"/>
      <c r="AX47" s="694">
        <v>36357.285507396438</v>
      </c>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5">
      <c r="B48" s="692" t="s">
        <v>722</v>
      </c>
      <c r="C48" s="754" t="s">
        <v>729</v>
      </c>
      <c r="D48" s="754" t="s">
        <v>14</v>
      </c>
      <c r="E48" s="754" t="s">
        <v>724</v>
      </c>
      <c r="F48" s="754" t="s">
        <v>29</v>
      </c>
      <c r="G48" s="754"/>
      <c r="H48" s="754">
        <v>2012</v>
      </c>
      <c r="I48" s="644" t="s">
        <v>572</v>
      </c>
      <c r="J48" s="644" t="s">
        <v>589</v>
      </c>
      <c r="K48" s="633"/>
      <c r="L48" s="693"/>
      <c r="M48" s="694"/>
      <c r="N48" s="694"/>
      <c r="O48" s="694"/>
      <c r="P48" s="694"/>
      <c r="Q48" s="694"/>
      <c r="R48" s="694"/>
      <c r="S48" s="694">
        <v>0.1031120512634516</v>
      </c>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3"/>
      <c r="AQ48" s="693"/>
      <c r="AR48" s="694"/>
      <c r="AS48" s="694"/>
      <c r="AT48" s="694"/>
      <c r="AU48" s="694"/>
      <c r="AV48" s="694"/>
      <c r="AW48" s="694"/>
      <c r="AX48" s="694">
        <v>1691.7400054931641</v>
      </c>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5">
      <c r="B49" s="692" t="s">
        <v>722</v>
      </c>
      <c r="C49" s="754" t="s">
        <v>727</v>
      </c>
      <c r="D49" s="754" t="s">
        <v>17</v>
      </c>
      <c r="E49" s="754" t="s">
        <v>724</v>
      </c>
      <c r="F49" s="754" t="s">
        <v>728</v>
      </c>
      <c r="G49" s="754"/>
      <c r="H49" s="754">
        <v>2012</v>
      </c>
      <c r="I49" s="644" t="s">
        <v>572</v>
      </c>
      <c r="J49" s="644" t="s">
        <v>589</v>
      </c>
      <c r="K49" s="633"/>
      <c r="L49" s="693"/>
      <c r="M49" s="694"/>
      <c r="N49" s="694"/>
      <c r="O49" s="694"/>
      <c r="P49" s="694"/>
      <c r="Q49" s="694"/>
      <c r="R49" s="694"/>
      <c r="S49" s="694">
        <v>0.13509164430041112</v>
      </c>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3"/>
      <c r="AQ49" s="693"/>
      <c r="AR49" s="694"/>
      <c r="AS49" s="694"/>
      <c r="AT49" s="694"/>
      <c r="AU49" s="694"/>
      <c r="AV49" s="694"/>
      <c r="AW49" s="694"/>
      <c r="AX49" s="694">
        <v>130.88168655347397</v>
      </c>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5">
      <c r="B50" s="692" t="s">
        <v>730</v>
      </c>
      <c r="C50" s="754" t="s">
        <v>725</v>
      </c>
      <c r="D50" s="754" t="s">
        <v>22</v>
      </c>
      <c r="E50" s="754" t="s">
        <v>724</v>
      </c>
      <c r="F50" s="754" t="s">
        <v>728</v>
      </c>
      <c r="G50" s="754"/>
      <c r="H50" s="754">
        <v>2011</v>
      </c>
      <c r="I50" s="644" t="s">
        <v>571</v>
      </c>
      <c r="J50" s="644" t="s">
        <v>582</v>
      </c>
      <c r="K50" s="633"/>
      <c r="L50" s="693"/>
      <c r="M50" s="694"/>
      <c r="N50" s="694"/>
      <c r="O50" s="694"/>
      <c r="P50" s="694"/>
      <c r="Q50" s="694"/>
      <c r="R50" s="694"/>
      <c r="S50" s="694">
        <v>1.6797455103737329</v>
      </c>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3"/>
      <c r="AQ50" s="693"/>
      <c r="AR50" s="694"/>
      <c r="AS50" s="694"/>
      <c r="AT50" s="694"/>
      <c r="AU50" s="694"/>
      <c r="AV50" s="694"/>
      <c r="AW50" s="694"/>
      <c r="AX50" s="694">
        <v>6501.5278275250503</v>
      </c>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5">
      <c r="B51" s="692" t="s">
        <v>730</v>
      </c>
      <c r="C51" s="754" t="s">
        <v>727</v>
      </c>
      <c r="D51" s="754" t="s">
        <v>17</v>
      </c>
      <c r="E51" s="754" t="s">
        <v>724</v>
      </c>
      <c r="F51" s="754" t="s">
        <v>728</v>
      </c>
      <c r="G51" s="754"/>
      <c r="H51" s="754">
        <v>2011</v>
      </c>
      <c r="I51" s="644" t="s">
        <v>571</v>
      </c>
      <c r="J51" s="644" t="s">
        <v>582</v>
      </c>
      <c r="K51" s="633"/>
      <c r="L51" s="693"/>
      <c r="M51" s="694"/>
      <c r="N51" s="694"/>
      <c r="O51" s="694"/>
      <c r="P51" s="694"/>
      <c r="Q51" s="694"/>
      <c r="R51" s="694"/>
      <c r="S51" s="694">
        <v>0</v>
      </c>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3"/>
      <c r="AQ51" s="693"/>
      <c r="AR51" s="694"/>
      <c r="AS51" s="694"/>
      <c r="AT51" s="694"/>
      <c r="AU51" s="694"/>
      <c r="AV51" s="694"/>
      <c r="AW51" s="694"/>
      <c r="AX51" s="694">
        <v>0</v>
      </c>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5">
      <c r="B52" s="692" t="s">
        <v>730</v>
      </c>
      <c r="C52" s="754" t="s">
        <v>723</v>
      </c>
      <c r="D52" s="754" t="s">
        <v>3</v>
      </c>
      <c r="E52" s="754" t="s">
        <v>724</v>
      </c>
      <c r="F52" s="754" t="s">
        <v>29</v>
      </c>
      <c r="G52" s="754"/>
      <c r="H52" s="754">
        <v>2011</v>
      </c>
      <c r="I52" s="644" t="s">
        <v>571</v>
      </c>
      <c r="J52" s="644" t="s">
        <v>582</v>
      </c>
      <c r="K52" s="633"/>
      <c r="L52" s="693"/>
      <c r="M52" s="694"/>
      <c r="N52" s="694"/>
      <c r="O52" s="694"/>
      <c r="P52" s="694"/>
      <c r="Q52" s="694"/>
      <c r="R52" s="694"/>
      <c r="S52" s="694">
        <v>-6.8119576233087846</v>
      </c>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3"/>
      <c r="AQ52" s="693"/>
      <c r="AR52" s="694"/>
      <c r="AS52" s="694"/>
      <c r="AT52" s="694"/>
      <c r="AU52" s="694"/>
      <c r="AV52" s="694"/>
      <c r="AW52" s="694"/>
      <c r="AX52" s="694">
        <v>-13066.901749984057</v>
      </c>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s="17" customFormat="1" ht="15.5">
      <c r="B53" s="692" t="s">
        <v>730</v>
      </c>
      <c r="C53" s="754" t="s">
        <v>723</v>
      </c>
      <c r="D53" s="754" t="s">
        <v>5</v>
      </c>
      <c r="E53" s="754" t="s">
        <v>724</v>
      </c>
      <c r="F53" s="754" t="s">
        <v>29</v>
      </c>
      <c r="G53" s="754"/>
      <c r="H53" s="754">
        <v>2011</v>
      </c>
      <c r="I53" s="644" t="s">
        <v>571</v>
      </c>
      <c r="J53" s="644" t="s">
        <v>582</v>
      </c>
      <c r="K53" s="633"/>
      <c r="L53" s="693"/>
      <c r="M53" s="694"/>
      <c r="N53" s="694"/>
      <c r="O53" s="694"/>
      <c r="P53" s="694"/>
      <c r="Q53" s="694"/>
      <c r="R53" s="694"/>
      <c r="S53" s="694">
        <v>6.7355236266275112E-2</v>
      </c>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3"/>
      <c r="AQ53" s="693"/>
      <c r="AR53" s="694"/>
      <c r="AS53" s="694"/>
      <c r="AT53" s="694"/>
      <c r="AU53" s="694"/>
      <c r="AV53" s="694"/>
      <c r="AW53" s="694"/>
      <c r="AX53" s="694">
        <v>1280.3377446492757</v>
      </c>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c r="BU53" s="16"/>
    </row>
    <row r="54" spans="2:73" s="17" customFormat="1" ht="15.5">
      <c r="B54" s="692" t="s">
        <v>730</v>
      </c>
      <c r="C54" s="754" t="s">
        <v>723</v>
      </c>
      <c r="D54" s="754" t="s">
        <v>4</v>
      </c>
      <c r="E54" s="754" t="s">
        <v>724</v>
      </c>
      <c r="F54" s="754" t="s">
        <v>29</v>
      </c>
      <c r="G54" s="754"/>
      <c r="H54" s="754">
        <v>2011</v>
      </c>
      <c r="I54" s="644" t="s">
        <v>571</v>
      </c>
      <c r="J54" s="644" t="s">
        <v>582</v>
      </c>
      <c r="K54" s="633"/>
      <c r="L54" s="693"/>
      <c r="M54" s="694"/>
      <c r="N54" s="694"/>
      <c r="O54" s="694"/>
      <c r="P54" s="694"/>
      <c r="Q54" s="694"/>
      <c r="R54" s="694"/>
      <c r="S54" s="694">
        <v>1.251188195645392E-2</v>
      </c>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3"/>
      <c r="AQ54" s="693"/>
      <c r="AR54" s="694"/>
      <c r="AS54" s="694"/>
      <c r="AT54" s="694"/>
      <c r="AU54" s="694"/>
      <c r="AV54" s="694"/>
      <c r="AW54" s="694"/>
      <c r="AX54" s="694">
        <v>184.47068667860233</v>
      </c>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c r="BU54" s="16"/>
    </row>
    <row r="55" spans="2:73" s="17" customFormat="1" ht="15.5">
      <c r="B55" s="692"/>
      <c r="C55" s="754" t="s">
        <v>725</v>
      </c>
      <c r="D55" s="754" t="s">
        <v>22</v>
      </c>
      <c r="E55" s="754" t="s">
        <v>724</v>
      </c>
      <c r="F55" s="754" t="s">
        <v>726</v>
      </c>
      <c r="G55" s="754"/>
      <c r="H55" s="754">
        <v>2013</v>
      </c>
      <c r="I55" s="644" t="s">
        <v>573</v>
      </c>
      <c r="J55" s="644" t="s">
        <v>589</v>
      </c>
      <c r="K55" s="633"/>
      <c r="L55" s="693"/>
      <c r="M55" s="694"/>
      <c r="N55" s="694"/>
      <c r="O55" s="694"/>
      <c r="P55" s="694"/>
      <c r="Q55" s="694"/>
      <c r="R55" s="694"/>
      <c r="S55" s="694">
        <v>178.095763699</v>
      </c>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3"/>
      <c r="AQ55" s="693"/>
      <c r="AR55" s="694"/>
      <c r="AS55" s="694"/>
      <c r="AT55" s="694"/>
      <c r="AU55" s="694"/>
      <c r="AV55" s="694"/>
      <c r="AW55" s="694"/>
      <c r="AX55" s="694">
        <v>1180046.48841956</v>
      </c>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c r="BU55" s="16"/>
    </row>
    <row r="56" spans="2:73" s="17" customFormat="1" ht="15.5">
      <c r="B56" s="692"/>
      <c r="C56" s="754" t="s">
        <v>725</v>
      </c>
      <c r="D56" s="754" t="s">
        <v>731</v>
      </c>
      <c r="E56" s="754" t="s">
        <v>724</v>
      </c>
      <c r="F56" s="754" t="s">
        <v>726</v>
      </c>
      <c r="G56" s="754"/>
      <c r="H56" s="754">
        <v>2012</v>
      </c>
      <c r="I56" s="644" t="s">
        <v>572</v>
      </c>
      <c r="J56" s="644" t="s">
        <v>582</v>
      </c>
      <c r="K56" s="633"/>
      <c r="L56" s="693"/>
      <c r="M56" s="694"/>
      <c r="N56" s="694"/>
      <c r="O56" s="694"/>
      <c r="P56" s="694"/>
      <c r="Q56" s="694"/>
      <c r="R56" s="694"/>
      <c r="S56" s="694">
        <v>0.24135161399999999</v>
      </c>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3"/>
      <c r="AQ56" s="693"/>
      <c r="AR56" s="694"/>
      <c r="AS56" s="694"/>
      <c r="AT56" s="694"/>
      <c r="AU56" s="694"/>
      <c r="AV56" s="694"/>
      <c r="AW56" s="694"/>
      <c r="AX56" s="694">
        <v>2361.5729822610001</v>
      </c>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c r="BU56" s="16"/>
    </row>
    <row r="57" spans="2:73" s="17" customFormat="1" ht="15.5">
      <c r="B57" s="692"/>
      <c r="C57" s="754" t="s">
        <v>725</v>
      </c>
      <c r="D57" s="754" t="s">
        <v>731</v>
      </c>
      <c r="E57" s="754" t="s">
        <v>724</v>
      </c>
      <c r="F57" s="754" t="s">
        <v>726</v>
      </c>
      <c r="G57" s="754"/>
      <c r="H57" s="754">
        <v>2013</v>
      </c>
      <c r="I57" s="644" t="s">
        <v>573</v>
      </c>
      <c r="J57" s="644" t="s">
        <v>589</v>
      </c>
      <c r="K57" s="633"/>
      <c r="L57" s="693"/>
      <c r="M57" s="694"/>
      <c r="N57" s="694"/>
      <c r="O57" s="694"/>
      <c r="P57" s="694"/>
      <c r="Q57" s="694"/>
      <c r="R57" s="694"/>
      <c r="S57" s="694">
        <v>3.0890911330000002</v>
      </c>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3"/>
      <c r="AQ57" s="693"/>
      <c r="AR57" s="694"/>
      <c r="AS57" s="694"/>
      <c r="AT57" s="694"/>
      <c r="AU57" s="694"/>
      <c r="AV57" s="694"/>
      <c r="AW57" s="694"/>
      <c r="AX57" s="694">
        <v>13107.64721162</v>
      </c>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c r="BU57" s="16"/>
    </row>
    <row r="58" spans="2:73" s="17" customFormat="1" ht="15.5">
      <c r="B58" s="692"/>
      <c r="C58" s="754" t="s">
        <v>723</v>
      </c>
      <c r="D58" s="754" t="s">
        <v>732</v>
      </c>
      <c r="E58" s="754" t="s">
        <v>724</v>
      </c>
      <c r="F58" s="754" t="s">
        <v>29</v>
      </c>
      <c r="G58" s="754"/>
      <c r="H58" s="754">
        <v>2013</v>
      </c>
      <c r="I58" s="644" t="s">
        <v>573</v>
      </c>
      <c r="J58" s="644" t="s">
        <v>589</v>
      </c>
      <c r="K58" s="633"/>
      <c r="L58" s="693"/>
      <c r="M58" s="694"/>
      <c r="N58" s="694"/>
      <c r="O58" s="694"/>
      <c r="P58" s="694"/>
      <c r="Q58" s="694"/>
      <c r="R58" s="694"/>
      <c r="S58" s="694">
        <v>0.510309291</v>
      </c>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3"/>
      <c r="AQ58" s="693"/>
      <c r="AR58" s="694"/>
      <c r="AS58" s="694"/>
      <c r="AT58" s="694"/>
      <c r="AU58" s="694"/>
      <c r="AV58" s="694"/>
      <c r="AW58" s="694"/>
      <c r="AX58" s="694">
        <v>7505.6788636829997</v>
      </c>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c r="BU58" s="16"/>
    </row>
    <row r="59" spans="2:73" s="17" customFormat="1" ht="15.5">
      <c r="B59" s="692"/>
      <c r="C59" s="754" t="s">
        <v>723</v>
      </c>
      <c r="D59" s="754" t="s">
        <v>2</v>
      </c>
      <c r="E59" s="754" t="s">
        <v>724</v>
      </c>
      <c r="F59" s="754" t="s">
        <v>29</v>
      </c>
      <c r="G59" s="754"/>
      <c r="H59" s="754">
        <v>2013</v>
      </c>
      <c r="I59" s="644" t="s">
        <v>573</v>
      </c>
      <c r="J59" s="644" t="s">
        <v>589</v>
      </c>
      <c r="K59" s="633"/>
      <c r="L59" s="693"/>
      <c r="M59" s="694"/>
      <c r="N59" s="694"/>
      <c r="O59" s="694"/>
      <c r="P59" s="694"/>
      <c r="Q59" s="694"/>
      <c r="R59" s="694"/>
      <c r="S59" s="694">
        <v>0</v>
      </c>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3"/>
      <c r="AQ59" s="693"/>
      <c r="AR59" s="694"/>
      <c r="AS59" s="694"/>
      <c r="AT59" s="694"/>
      <c r="AU59" s="694"/>
      <c r="AV59" s="694"/>
      <c r="AW59" s="694"/>
      <c r="AX59" s="694">
        <v>0</v>
      </c>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c r="BU59" s="16"/>
    </row>
    <row r="60" spans="2:73" s="17" customFormat="1" ht="15.5">
      <c r="B60" s="692"/>
      <c r="C60" s="754" t="s">
        <v>723</v>
      </c>
      <c r="D60" s="754" t="s">
        <v>1</v>
      </c>
      <c r="E60" s="754" t="s">
        <v>724</v>
      </c>
      <c r="F60" s="754" t="s">
        <v>29</v>
      </c>
      <c r="G60" s="754"/>
      <c r="H60" s="754">
        <v>2013</v>
      </c>
      <c r="I60" s="644" t="s">
        <v>573</v>
      </c>
      <c r="J60" s="644" t="s">
        <v>589</v>
      </c>
      <c r="K60" s="633"/>
      <c r="L60" s="693"/>
      <c r="M60" s="694"/>
      <c r="N60" s="694"/>
      <c r="O60" s="694"/>
      <c r="P60" s="694"/>
      <c r="Q60" s="694"/>
      <c r="R60" s="694"/>
      <c r="S60" s="694">
        <v>0</v>
      </c>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3"/>
      <c r="AQ60" s="693"/>
      <c r="AR60" s="694"/>
      <c r="AS60" s="694"/>
      <c r="AT60" s="694"/>
      <c r="AU60" s="694"/>
      <c r="AV60" s="694"/>
      <c r="AW60" s="694"/>
      <c r="AX60" s="694">
        <v>0</v>
      </c>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
    </row>
    <row r="61" spans="2:73" s="17" customFormat="1" ht="15.5">
      <c r="B61" s="692"/>
      <c r="C61" s="754" t="s">
        <v>723</v>
      </c>
      <c r="D61" s="754" t="s">
        <v>733</v>
      </c>
      <c r="E61" s="754" t="s">
        <v>724</v>
      </c>
      <c r="F61" s="754" t="s">
        <v>29</v>
      </c>
      <c r="G61" s="754"/>
      <c r="H61" s="754">
        <v>2013</v>
      </c>
      <c r="I61" s="644" t="s">
        <v>573</v>
      </c>
      <c r="J61" s="644" t="s">
        <v>589</v>
      </c>
      <c r="K61" s="633"/>
      <c r="L61" s="693"/>
      <c r="M61" s="694"/>
      <c r="N61" s="694"/>
      <c r="O61" s="694"/>
      <c r="P61" s="694"/>
      <c r="Q61" s="694"/>
      <c r="R61" s="694"/>
      <c r="S61" s="694">
        <v>1.0722575860000001</v>
      </c>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3"/>
      <c r="AQ61" s="693"/>
      <c r="AR61" s="694"/>
      <c r="AS61" s="694"/>
      <c r="AT61" s="694"/>
      <c r="AU61" s="694"/>
      <c r="AV61" s="694"/>
      <c r="AW61" s="694"/>
      <c r="AX61" s="694">
        <v>15077.768754236</v>
      </c>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c r="BU61" s="16"/>
    </row>
    <row r="62" spans="2:73" s="17" customFormat="1" ht="15.5">
      <c r="B62" s="692"/>
      <c r="C62" s="754" t="s">
        <v>723</v>
      </c>
      <c r="D62" s="754" t="s">
        <v>14</v>
      </c>
      <c r="E62" s="754" t="s">
        <v>724</v>
      </c>
      <c r="F62" s="754" t="s">
        <v>29</v>
      </c>
      <c r="G62" s="754"/>
      <c r="H62" s="754">
        <v>2013</v>
      </c>
      <c r="I62" s="644" t="s">
        <v>573</v>
      </c>
      <c r="J62" s="644" t="s">
        <v>589</v>
      </c>
      <c r="K62" s="633"/>
      <c r="L62" s="693"/>
      <c r="M62" s="694"/>
      <c r="N62" s="694"/>
      <c r="O62" s="694"/>
      <c r="P62" s="694"/>
      <c r="Q62" s="694"/>
      <c r="R62" s="694"/>
      <c r="S62" s="694">
        <v>0.98234602100000001</v>
      </c>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3"/>
      <c r="AQ62" s="693"/>
      <c r="AR62" s="694"/>
      <c r="AS62" s="694"/>
      <c r="AT62" s="694"/>
      <c r="AU62" s="694"/>
      <c r="AV62" s="694"/>
      <c r="AW62" s="694"/>
      <c r="AX62" s="694">
        <v>10784.315605164</v>
      </c>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c r="BU62" s="16"/>
    </row>
    <row r="63" spans="2:73" s="17" customFormat="1" ht="15.5">
      <c r="B63" s="692"/>
      <c r="C63" s="754" t="s">
        <v>723</v>
      </c>
      <c r="D63" s="754" t="s">
        <v>734</v>
      </c>
      <c r="E63" s="754" t="s">
        <v>724</v>
      </c>
      <c r="F63" s="754" t="s">
        <v>29</v>
      </c>
      <c r="G63" s="754"/>
      <c r="H63" s="754">
        <v>2012</v>
      </c>
      <c r="I63" s="644" t="s">
        <v>572</v>
      </c>
      <c r="J63" s="644" t="s">
        <v>582</v>
      </c>
      <c r="K63" s="633"/>
      <c r="L63" s="693"/>
      <c r="M63" s="694"/>
      <c r="N63" s="694"/>
      <c r="O63" s="694"/>
      <c r="P63" s="694"/>
      <c r="Q63" s="694"/>
      <c r="R63" s="694"/>
      <c r="S63" s="694">
        <v>0.37155384499999999</v>
      </c>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3"/>
      <c r="AQ63" s="693"/>
      <c r="AR63" s="694"/>
      <c r="AS63" s="694"/>
      <c r="AT63" s="694"/>
      <c r="AU63" s="694"/>
      <c r="AV63" s="694"/>
      <c r="AW63" s="694"/>
      <c r="AX63" s="694">
        <v>672.044893839</v>
      </c>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c r="BU63" s="16"/>
    </row>
    <row r="64" spans="2:73" s="17" customFormat="1" ht="15.5">
      <c r="B64" s="692"/>
      <c r="C64" s="754" t="s">
        <v>723</v>
      </c>
      <c r="D64" s="754" t="s">
        <v>734</v>
      </c>
      <c r="E64" s="754" t="s">
        <v>724</v>
      </c>
      <c r="F64" s="754" t="s">
        <v>29</v>
      </c>
      <c r="G64" s="754"/>
      <c r="H64" s="754">
        <v>2013</v>
      </c>
      <c r="I64" s="644" t="s">
        <v>573</v>
      </c>
      <c r="J64" s="644" t="s">
        <v>589</v>
      </c>
      <c r="K64" s="633"/>
      <c r="L64" s="693"/>
      <c r="M64" s="694"/>
      <c r="N64" s="694"/>
      <c r="O64" s="694"/>
      <c r="P64" s="694"/>
      <c r="Q64" s="694"/>
      <c r="R64" s="694"/>
      <c r="S64" s="694">
        <v>15.851309246</v>
      </c>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3"/>
      <c r="AQ64" s="693"/>
      <c r="AR64" s="694"/>
      <c r="AS64" s="694"/>
      <c r="AT64" s="694"/>
      <c r="AU64" s="694"/>
      <c r="AV64" s="694"/>
      <c r="AW64" s="694"/>
      <c r="AX64" s="694">
        <v>28772.351002920997</v>
      </c>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c r="BU64" s="16"/>
    </row>
    <row r="65" spans="2:73" s="17" customFormat="1" ht="15.5">
      <c r="B65" s="692"/>
      <c r="C65" s="754" t="s">
        <v>723</v>
      </c>
      <c r="D65" s="754" t="s">
        <v>1</v>
      </c>
      <c r="E65" s="754" t="s">
        <v>724</v>
      </c>
      <c r="F65" s="754" t="s">
        <v>29</v>
      </c>
      <c r="G65" s="754"/>
      <c r="H65" s="754">
        <v>2013</v>
      </c>
      <c r="I65" s="644" t="s">
        <v>573</v>
      </c>
      <c r="J65" s="644" t="s">
        <v>589</v>
      </c>
      <c r="K65" s="633"/>
      <c r="L65" s="693"/>
      <c r="M65" s="694"/>
      <c r="N65" s="694"/>
      <c r="O65" s="694"/>
      <c r="P65" s="694"/>
      <c r="Q65" s="694"/>
      <c r="R65" s="694"/>
      <c r="S65" s="694">
        <v>0</v>
      </c>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3"/>
      <c r="AQ65" s="693"/>
      <c r="AR65" s="694"/>
      <c r="AS65" s="694"/>
      <c r="AT65" s="694"/>
      <c r="AU65" s="694"/>
      <c r="AV65" s="694"/>
      <c r="AW65" s="694"/>
      <c r="AX65" s="694">
        <v>0</v>
      </c>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c r="BU65" s="16"/>
    </row>
    <row r="66" spans="2:73" s="17" customFormat="1" ht="15.5">
      <c r="B66" s="692"/>
      <c r="C66" s="754" t="s">
        <v>723</v>
      </c>
      <c r="D66" s="754" t="s">
        <v>734</v>
      </c>
      <c r="E66" s="754" t="s">
        <v>724</v>
      </c>
      <c r="F66" s="754" t="s">
        <v>29</v>
      </c>
      <c r="G66" s="754"/>
      <c r="H66" s="754">
        <v>2012</v>
      </c>
      <c r="I66" s="644" t="s">
        <v>572</v>
      </c>
      <c r="J66" s="644" t="s">
        <v>582</v>
      </c>
      <c r="K66" s="633"/>
      <c r="L66" s="693"/>
      <c r="M66" s="694"/>
      <c r="N66" s="694"/>
      <c r="O66" s="694"/>
      <c r="P66" s="694"/>
      <c r="Q66" s="694"/>
      <c r="R66" s="694"/>
      <c r="S66" s="694">
        <v>4.8804486929118242E-3</v>
      </c>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3"/>
      <c r="AQ66" s="693"/>
      <c r="AR66" s="694"/>
      <c r="AS66" s="694"/>
      <c r="AT66" s="694"/>
      <c r="AU66" s="694"/>
      <c r="AV66" s="694"/>
      <c r="AW66" s="694"/>
      <c r="AX66" s="694">
        <v>0</v>
      </c>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c r="BU66" s="16"/>
    </row>
    <row r="67" spans="2:73" s="17" customFormat="1" ht="15.5">
      <c r="B67" s="692"/>
      <c r="C67" s="754" t="s">
        <v>725</v>
      </c>
      <c r="D67" s="754" t="s">
        <v>21</v>
      </c>
      <c r="E67" s="754" t="s">
        <v>724</v>
      </c>
      <c r="F67" s="754" t="s">
        <v>735</v>
      </c>
      <c r="G67" s="754"/>
      <c r="H67" s="754">
        <v>2014</v>
      </c>
      <c r="I67" s="644" t="s">
        <v>574</v>
      </c>
      <c r="J67" s="644" t="s">
        <v>589</v>
      </c>
      <c r="K67" s="633"/>
      <c r="L67" s="693"/>
      <c r="M67" s="694"/>
      <c r="N67" s="694"/>
      <c r="O67" s="694"/>
      <c r="P67" s="694"/>
      <c r="Q67" s="694"/>
      <c r="R67" s="694"/>
      <c r="S67" s="694">
        <v>45.809722090000001</v>
      </c>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3"/>
      <c r="AQ67" s="693"/>
      <c r="AR67" s="694"/>
      <c r="AS67" s="694"/>
      <c r="AT67" s="694"/>
      <c r="AU67" s="694"/>
      <c r="AV67" s="694"/>
      <c r="AW67" s="694"/>
      <c r="AX67" s="694">
        <v>184101.22510000001</v>
      </c>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c r="BU67" s="16"/>
    </row>
    <row r="68" spans="2:73" s="17" customFormat="1" ht="15.5">
      <c r="B68" s="692"/>
      <c r="C68" s="754" t="s">
        <v>725</v>
      </c>
      <c r="D68" s="754" t="s">
        <v>20</v>
      </c>
      <c r="E68" s="754" t="s">
        <v>724</v>
      </c>
      <c r="F68" s="754" t="s">
        <v>735</v>
      </c>
      <c r="G68" s="754"/>
      <c r="H68" s="754">
        <v>2014</v>
      </c>
      <c r="I68" s="644" t="s">
        <v>574</v>
      </c>
      <c r="J68" s="644" t="s">
        <v>589</v>
      </c>
      <c r="K68" s="633"/>
      <c r="L68" s="693"/>
      <c r="M68" s="694"/>
      <c r="N68" s="694"/>
      <c r="O68" s="694"/>
      <c r="P68" s="694"/>
      <c r="Q68" s="694"/>
      <c r="R68" s="694"/>
      <c r="S68" s="694">
        <v>0</v>
      </c>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3"/>
      <c r="AQ68" s="693"/>
      <c r="AR68" s="694"/>
      <c r="AS68" s="694"/>
      <c r="AT68" s="694"/>
      <c r="AU68" s="694"/>
      <c r="AV68" s="694"/>
      <c r="AW68" s="694"/>
      <c r="AX68" s="694">
        <v>0</v>
      </c>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c r="BU68" s="16"/>
    </row>
    <row r="69" spans="2:73" s="17" customFormat="1" ht="15.5">
      <c r="B69" s="692"/>
      <c r="C69" s="754" t="s">
        <v>725</v>
      </c>
      <c r="D69" s="754" t="s">
        <v>22</v>
      </c>
      <c r="E69" s="754" t="s">
        <v>724</v>
      </c>
      <c r="F69" s="754" t="s">
        <v>735</v>
      </c>
      <c r="G69" s="754"/>
      <c r="H69" s="754">
        <v>2012</v>
      </c>
      <c r="I69" s="644" t="s">
        <v>572</v>
      </c>
      <c r="J69" s="644" t="s">
        <v>582</v>
      </c>
      <c r="K69" s="633"/>
      <c r="L69" s="693"/>
      <c r="M69" s="694"/>
      <c r="N69" s="694"/>
      <c r="O69" s="694"/>
      <c r="P69" s="694"/>
      <c r="Q69" s="694"/>
      <c r="R69" s="694"/>
      <c r="S69" s="694">
        <v>22.58</v>
      </c>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3"/>
      <c r="AQ69" s="693"/>
      <c r="AR69" s="694"/>
      <c r="AS69" s="694"/>
      <c r="AT69" s="694"/>
      <c r="AU69" s="694"/>
      <c r="AV69" s="694"/>
      <c r="AW69" s="694"/>
      <c r="AX69" s="694">
        <v>131339</v>
      </c>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c r="BU69" s="16"/>
    </row>
    <row r="70" spans="2:73" s="17" customFormat="1" ht="15.5">
      <c r="B70" s="692"/>
      <c r="C70" s="754" t="s">
        <v>725</v>
      </c>
      <c r="D70" s="754" t="s">
        <v>22</v>
      </c>
      <c r="E70" s="754" t="s">
        <v>724</v>
      </c>
      <c r="F70" s="754" t="s">
        <v>735</v>
      </c>
      <c r="G70" s="754"/>
      <c r="H70" s="754">
        <v>2013</v>
      </c>
      <c r="I70" s="644" t="s">
        <v>573</v>
      </c>
      <c r="J70" s="644" t="s">
        <v>582</v>
      </c>
      <c r="K70" s="633"/>
      <c r="L70" s="693"/>
      <c r="M70" s="694"/>
      <c r="N70" s="694"/>
      <c r="O70" s="694"/>
      <c r="P70" s="694"/>
      <c r="Q70" s="694"/>
      <c r="R70" s="694"/>
      <c r="S70" s="694">
        <v>74.352075760000005</v>
      </c>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3"/>
      <c r="AQ70" s="693"/>
      <c r="AR70" s="694"/>
      <c r="AS70" s="694"/>
      <c r="AT70" s="694"/>
      <c r="AU70" s="694"/>
      <c r="AV70" s="694"/>
      <c r="AW70" s="694"/>
      <c r="AX70" s="694">
        <v>492234.8971</v>
      </c>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c r="BU70" s="16"/>
    </row>
    <row r="71" spans="2:73" s="17" customFormat="1" ht="15.5">
      <c r="B71" s="692"/>
      <c r="C71" s="754" t="s">
        <v>725</v>
      </c>
      <c r="D71" s="754" t="s">
        <v>22</v>
      </c>
      <c r="E71" s="754" t="s">
        <v>724</v>
      </c>
      <c r="F71" s="754" t="s">
        <v>735</v>
      </c>
      <c r="G71" s="754"/>
      <c r="H71" s="754">
        <v>2014</v>
      </c>
      <c r="I71" s="644" t="s">
        <v>574</v>
      </c>
      <c r="J71" s="644" t="s">
        <v>589</v>
      </c>
      <c r="K71" s="633"/>
      <c r="L71" s="693"/>
      <c r="M71" s="694"/>
      <c r="N71" s="694"/>
      <c r="O71" s="694"/>
      <c r="P71" s="694"/>
      <c r="Q71" s="694"/>
      <c r="R71" s="694"/>
      <c r="S71" s="694">
        <v>263.07134239999999</v>
      </c>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3"/>
      <c r="AQ71" s="693"/>
      <c r="AR71" s="694"/>
      <c r="AS71" s="694"/>
      <c r="AT71" s="694"/>
      <c r="AU71" s="694"/>
      <c r="AV71" s="694"/>
      <c r="AW71" s="694"/>
      <c r="AX71" s="694">
        <v>2112016.6239999998</v>
      </c>
      <c r="AY71" s="694"/>
      <c r="AZ71" s="694"/>
      <c r="BA71" s="694"/>
      <c r="BB71" s="694"/>
      <c r="BC71" s="694"/>
      <c r="BD71" s="694"/>
      <c r="BE71" s="694"/>
      <c r="BF71" s="694"/>
      <c r="BG71" s="694"/>
      <c r="BH71" s="694"/>
      <c r="BI71" s="694"/>
      <c r="BJ71" s="694"/>
      <c r="BK71" s="694"/>
      <c r="BL71" s="694"/>
      <c r="BM71" s="694"/>
      <c r="BN71" s="694"/>
      <c r="BO71" s="694"/>
      <c r="BP71" s="694"/>
      <c r="BQ71" s="694"/>
      <c r="BR71" s="694"/>
      <c r="BS71" s="694"/>
      <c r="BT71" s="695"/>
      <c r="BU71" s="16"/>
    </row>
    <row r="72" spans="2:73" s="17" customFormat="1" ht="15.5">
      <c r="B72" s="692"/>
      <c r="C72" s="754" t="s">
        <v>723</v>
      </c>
      <c r="D72" s="754" t="s">
        <v>2</v>
      </c>
      <c r="E72" s="754" t="s">
        <v>724</v>
      </c>
      <c r="F72" s="754" t="s">
        <v>29</v>
      </c>
      <c r="G72" s="754"/>
      <c r="H72" s="754">
        <v>2014</v>
      </c>
      <c r="I72" s="644" t="s">
        <v>574</v>
      </c>
      <c r="J72" s="644" t="s">
        <v>589</v>
      </c>
      <c r="K72" s="633"/>
      <c r="L72" s="693"/>
      <c r="M72" s="694"/>
      <c r="N72" s="694"/>
      <c r="O72" s="694"/>
      <c r="P72" s="694"/>
      <c r="Q72" s="694"/>
      <c r="R72" s="694"/>
      <c r="S72" s="694">
        <v>0</v>
      </c>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3"/>
      <c r="AQ72" s="693"/>
      <c r="AR72" s="694"/>
      <c r="AS72" s="694"/>
      <c r="AT72" s="694"/>
      <c r="AU72" s="694"/>
      <c r="AV72" s="694"/>
      <c r="AW72" s="694"/>
      <c r="AX72" s="694">
        <v>0</v>
      </c>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c r="BU72" s="16"/>
    </row>
    <row r="73" spans="2:73" s="17" customFormat="1" ht="15.5">
      <c r="B73" s="692"/>
      <c r="C73" s="754" t="s">
        <v>723</v>
      </c>
      <c r="D73" s="754" t="s">
        <v>1</v>
      </c>
      <c r="E73" s="754" t="s">
        <v>724</v>
      </c>
      <c r="F73" s="754" t="s">
        <v>29</v>
      </c>
      <c r="G73" s="754"/>
      <c r="H73" s="754">
        <v>2014</v>
      </c>
      <c r="I73" s="644" t="s">
        <v>574</v>
      </c>
      <c r="J73" s="644" t="s">
        <v>589</v>
      </c>
      <c r="K73" s="633"/>
      <c r="L73" s="693"/>
      <c r="M73" s="694"/>
      <c r="N73" s="694"/>
      <c r="O73" s="694"/>
      <c r="P73" s="694"/>
      <c r="Q73" s="694"/>
      <c r="R73" s="694"/>
      <c r="S73" s="694">
        <v>0</v>
      </c>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3"/>
      <c r="AQ73" s="693"/>
      <c r="AR73" s="694"/>
      <c r="AS73" s="694"/>
      <c r="AT73" s="694"/>
      <c r="AU73" s="694"/>
      <c r="AV73" s="694"/>
      <c r="AW73" s="694"/>
      <c r="AX73" s="694">
        <v>0</v>
      </c>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c r="BU73" s="16"/>
    </row>
    <row r="74" spans="2:73" s="17" customFormat="1" ht="15.5">
      <c r="B74" s="692"/>
      <c r="C74" s="754" t="s">
        <v>723</v>
      </c>
      <c r="D74" s="754" t="s">
        <v>1</v>
      </c>
      <c r="E74" s="754" t="s">
        <v>724</v>
      </c>
      <c r="F74" s="754" t="s">
        <v>29</v>
      </c>
      <c r="G74" s="754"/>
      <c r="H74" s="754">
        <v>2014</v>
      </c>
      <c r="I74" s="644" t="s">
        <v>574</v>
      </c>
      <c r="J74" s="644" t="s">
        <v>589</v>
      </c>
      <c r="K74" s="633"/>
      <c r="L74" s="693"/>
      <c r="M74" s="694"/>
      <c r="N74" s="694"/>
      <c r="O74" s="694"/>
      <c r="P74" s="694"/>
      <c r="Q74" s="694"/>
      <c r="R74" s="694"/>
      <c r="S74" s="694">
        <v>0</v>
      </c>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3"/>
      <c r="AQ74" s="693"/>
      <c r="AR74" s="694"/>
      <c r="AS74" s="694"/>
      <c r="AT74" s="694"/>
      <c r="AU74" s="694"/>
      <c r="AV74" s="694"/>
      <c r="AW74" s="694"/>
      <c r="AX74" s="694">
        <v>0</v>
      </c>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c r="BU74" s="16"/>
    </row>
    <row r="75" spans="2:73" s="17" customFormat="1" ht="15.5">
      <c r="B75" s="692"/>
      <c r="C75" s="754" t="s">
        <v>723</v>
      </c>
      <c r="D75" s="754" t="s">
        <v>1</v>
      </c>
      <c r="E75" s="754" t="s">
        <v>724</v>
      </c>
      <c r="F75" s="754" t="s">
        <v>29</v>
      </c>
      <c r="G75" s="754"/>
      <c r="H75" s="754">
        <v>2014</v>
      </c>
      <c r="I75" s="644" t="s">
        <v>574</v>
      </c>
      <c r="J75" s="644" t="s">
        <v>589</v>
      </c>
      <c r="K75" s="633"/>
      <c r="L75" s="693"/>
      <c r="M75" s="694"/>
      <c r="N75" s="694"/>
      <c r="O75" s="694"/>
      <c r="P75" s="694"/>
      <c r="Q75" s="694"/>
      <c r="R75" s="694"/>
      <c r="S75" s="694">
        <v>0</v>
      </c>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3"/>
      <c r="AQ75" s="693"/>
      <c r="AR75" s="694"/>
      <c r="AS75" s="694"/>
      <c r="AT75" s="694"/>
      <c r="AU75" s="694"/>
      <c r="AV75" s="694"/>
      <c r="AW75" s="694"/>
      <c r="AX75" s="694">
        <v>0</v>
      </c>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c r="BU75" s="16"/>
    </row>
    <row r="76" spans="2:73" s="17" customFormat="1" ht="15.5">
      <c r="B76" s="692"/>
      <c r="C76" s="754" t="s">
        <v>723</v>
      </c>
      <c r="D76" s="754" t="s">
        <v>1</v>
      </c>
      <c r="E76" s="754" t="s">
        <v>724</v>
      </c>
      <c r="F76" s="754" t="s">
        <v>29</v>
      </c>
      <c r="G76" s="754"/>
      <c r="H76" s="754">
        <v>2014</v>
      </c>
      <c r="I76" s="644" t="s">
        <v>574</v>
      </c>
      <c r="J76" s="644" t="s">
        <v>589</v>
      </c>
      <c r="K76" s="633"/>
      <c r="L76" s="693"/>
      <c r="M76" s="694"/>
      <c r="N76" s="694"/>
      <c r="O76" s="694"/>
      <c r="P76" s="694"/>
      <c r="Q76" s="694"/>
      <c r="R76" s="694"/>
      <c r="S76" s="694">
        <v>0.90059033665548094</v>
      </c>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3"/>
      <c r="AQ76" s="693"/>
      <c r="AR76" s="694"/>
      <c r="AS76" s="694"/>
      <c r="AT76" s="694"/>
      <c r="AU76" s="694"/>
      <c r="AV76" s="694"/>
      <c r="AW76" s="694"/>
      <c r="AX76" s="694">
        <v>6127.9592362849489</v>
      </c>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c r="BU76" s="16"/>
    </row>
    <row r="77" spans="2:73" s="17" customFormat="1" ht="15.5">
      <c r="B77" s="692"/>
      <c r="C77" s="754" t="s">
        <v>723</v>
      </c>
      <c r="D77" s="754" t="s">
        <v>5</v>
      </c>
      <c r="E77" s="754" t="s">
        <v>724</v>
      </c>
      <c r="F77" s="754" t="s">
        <v>29</v>
      </c>
      <c r="G77" s="754"/>
      <c r="H77" s="754">
        <v>2014</v>
      </c>
      <c r="I77" s="644" t="s">
        <v>574</v>
      </c>
      <c r="J77" s="644" t="s">
        <v>589</v>
      </c>
      <c r="K77" s="633"/>
      <c r="L77" s="693"/>
      <c r="M77" s="694"/>
      <c r="N77" s="694"/>
      <c r="O77" s="694"/>
      <c r="P77" s="694"/>
      <c r="Q77" s="694"/>
      <c r="R77" s="694"/>
      <c r="S77" s="694">
        <v>7.7566649400000003</v>
      </c>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3"/>
      <c r="AQ77" s="693"/>
      <c r="AR77" s="694"/>
      <c r="AS77" s="694"/>
      <c r="AT77" s="694"/>
      <c r="AU77" s="694"/>
      <c r="AV77" s="694"/>
      <c r="AW77" s="694"/>
      <c r="AX77" s="694">
        <v>117313.98639999999</v>
      </c>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c r="BU77" s="16"/>
    </row>
    <row r="78" spans="2:73" s="17" customFormat="1" ht="15.5">
      <c r="B78" s="692"/>
      <c r="C78" s="754" t="s">
        <v>723</v>
      </c>
      <c r="D78" s="754" t="s">
        <v>4</v>
      </c>
      <c r="E78" s="754" t="s">
        <v>724</v>
      </c>
      <c r="F78" s="754" t="s">
        <v>29</v>
      </c>
      <c r="G78" s="754"/>
      <c r="H78" s="754">
        <v>2013</v>
      </c>
      <c r="I78" s="644" t="s">
        <v>573</v>
      </c>
      <c r="J78" s="644" t="s">
        <v>582</v>
      </c>
      <c r="K78" s="633"/>
      <c r="L78" s="693"/>
      <c r="M78" s="694"/>
      <c r="N78" s="694"/>
      <c r="O78" s="694"/>
      <c r="P78" s="694"/>
      <c r="Q78" s="694"/>
      <c r="R78" s="694"/>
      <c r="S78" s="694">
        <v>2E-3</v>
      </c>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3"/>
      <c r="AQ78" s="693"/>
      <c r="AR78" s="694"/>
      <c r="AS78" s="694"/>
      <c r="AT78" s="694"/>
      <c r="AU78" s="694"/>
      <c r="AV78" s="694"/>
      <c r="AW78" s="694"/>
      <c r="AX78" s="694">
        <v>23</v>
      </c>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c r="BU78" s="16"/>
    </row>
    <row r="79" spans="2:73" s="17" customFormat="1" ht="15.5">
      <c r="B79" s="692"/>
      <c r="C79" s="754" t="s">
        <v>723</v>
      </c>
      <c r="D79" s="754" t="s">
        <v>4</v>
      </c>
      <c r="E79" s="754" t="s">
        <v>724</v>
      </c>
      <c r="F79" s="754" t="s">
        <v>29</v>
      </c>
      <c r="G79" s="754"/>
      <c r="H79" s="754">
        <v>2014</v>
      </c>
      <c r="I79" s="644" t="s">
        <v>574</v>
      </c>
      <c r="J79" s="644" t="s">
        <v>589</v>
      </c>
      <c r="K79" s="633"/>
      <c r="L79" s="693"/>
      <c r="M79" s="694"/>
      <c r="N79" s="694"/>
      <c r="O79" s="694"/>
      <c r="P79" s="694"/>
      <c r="Q79" s="694"/>
      <c r="R79" s="694"/>
      <c r="S79" s="694">
        <v>2.6103511749999999</v>
      </c>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3"/>
      <c r="AQ79" s="693"/>
      <c r="AR79" s="694"/>
      <c r="AS79" s="694"/>
      <c r="AT79" s="694"/>
      <c r="AU79" s="694"/>
      <c r="AV79" s="694"/>
      <c r="AW79" s="694"/>
      <c r="AX79" s="694">
        <v>35126.237560000001</v>
      </c>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
    </row>
    <row r="80" spans="2:73" s="17" customFormat="1" ht="15.5">
      <c r="B80" s="692"/>
      <c r="C80" s="754" t="s">
        <v>729</v>
      </c>
      <c r="D80" s="754" t="s">
        <v>14</v>
      </c>
      <c r="E80" s="754" t="s">
        <v>724</v>
      </c>
      <c r="F80" s="754" t="s">
        <v>29</v>
      </c>
      <c r="G80" s="754"/>
      <c r="H80" s="754">
        <v>2014</v>
      </c>
      <c r="I80" s="644" t="s">
        <v>574</v>
      </c>
      <c r="J80" s="644" t="s">
        <v>589</v>
      </c>
      <c r="K80" s="633"/>
      <c r="L80" s="693"/>
      <c r="M80" s="694"/>
      <c r="N80" s="694"/>
      <c r="O80" s="694"/>
      <c r="P80" s="694"/>
      <c r="Q80" s="694"/>
      <c r="R80" s="694"/>
      <c r="S80" s="694">
        <v>3.1796123449999998</v>
      </c>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3"/>
      <c r="AQ80" s="693"/>
      <c r="AR80" s="694"/>
      <c r="AS80" s="694"/>
      <c r="AT80" s="694"/>
      <c r="AU80" s="694"/>
      <c r="AV80" s="694"/>
      <c r="AW80" s="694"/>
      <c r="AX80" s="694">
        <v>14704.70917</v>
      </c>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
    </row>
    <row r="81" spans="2:73" s="17" customFormat="1" ht="15.5">
      <c r="B81" s="692"/>
      <c r="C81" s="754" t="s">
        <v>723</v>
      </c>
      <c r="D81" s="754" t="s">
        <v>3</v>
      </c>
      <c r="E81" s="754" t="s">
        <v>724</v>
      </c>
      <c r="F81" s="754" t="s">
        <v>29</v>
      </c>
      <c r="G81" s="754"/>
      <c r="H81" s="754">
        <v>2013</v>
      </c>
      <c r="I81" s="644" t="s">
        <v>573</v>
      </c>
      <c r="J81" s="644" t="s">
        <v>582</v>
      </c>
      <c r="K81" s="633"/>
      <c r="L81" s="693"/>
      <c r="M81" s="694"/>
      <c r="N81" s="694"/>
      <c r="O81" s="694"/>
      <c r="P81" s="694"/>
      <c r="Q81" s="694"/>
      <c r="R81" s="694"/>
      <c r="S81" s="694">
        <v>0.39527869399999999</v>
      </c>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3"/>
      <c r="AQ81" s="693"/>
      <c r="AR81" s="694"/>
      <c r="AS81" s="694"/>
      <c r="AT81" s="694"/>
      <c r="AU81" s="694"/>
      <c r="AV81" s="694"/>
      <c r="AW81" s="694"/>
      <c r="AX81" s="694">
        <v>628.89948619999996</v>
      </c>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c r="BU81" s="16"/>
    </row>
    <row r="82" spans="2:73" s="17" customFormat="1" ht="15.5">
      <c r="B82" s="692"/>
      <c r="C82" s="754" t="s">
        <v>723</v>
      </c>
      <c r="D82" s="754" t="s">
        <v>3</v>
      </c>
      <c r="E82" s="754" t="s">
        <v>724</v>
      </c>
      <c r="F82" s="754" t="s">
        <v>29</v>
      </c>
      <c r="G82" s="754"/>
      <c r="H82" s="754">
        <v>2014</v>
      </c>
      <c r="I82" s="644" t="s">
        <v>574</v>
      </c>
      <c r="J82" s="644" t="s">
        <v>589</v>
      </c>
      <c r="K82" s="633"/>
      <c r="L82" s="693"/>
      <c r="M82" s="694"/>
      <c r="N82" s="694"/>
      <c r="O82" s="694"/>
      <c r="P82" s="694"/>
      <c r="Q82" s="694"/>
      <c r="R82" s="694"/>
      <c r="S82" s="694">
        <v>22.872256203999999</v>
      </c>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3"/>
      <c r="AQ82" s="693"/>
      <c r="AR82" s="694"/>
      <c r="AS82" s="694"/>
      <c r="AT82" s="694"/>
      <c r="AU82" s="694"/>
      <c r="AV82" s="694"/>
      <c r="AW82" s="694"/>
      <c r="AX82" s="694">
        <v>43485.945112000001</v>
      </c>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c r="BU82" s="16"/>
    </row>
    <row r="83" spans="2:73" s="17" customFormat="1" ht="15.5">
      <c r="B83" s="692"/>
      <c r="C83" s="754" t="s">
        <v>490</v>
      </c>
      <c r="D83" s="754" t="s">
        <v>736</v>
      </c>
      <c r="E83" s="754" t="s">
        <v>724</v>
      </c>
      <c r="F83" s="754" t="s">
        <v>490</v>
      </c>
      <c r="G83" s="754"/>
      <c r="H83" s="754">
        <v>2014</v>
      </c>
      <c r="I83" s="644" t="s">
        <v>574</v>
      </c>
      <c r="J83" s="644" t="s">
        <v>589</v>
      </c>
      <c r="K83" s="633"/>
      <c r="L83" s="693"/>
      <c r="M83" s="694"/>
      <c r="N83" s="694"/>
      <c r="O83" s="694"/>
      <c r="P83" s="694"/>
      <c r="Q83" s="694"/>
      <c r="R83" s="694"/>
      <c r="S83" s="694">
        <v>0</v>
      </c>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3"/>
      <c r="AQ83" s="693"/>
      <c r="AR83" s="694"/>
      <c r="AS83" s="694"/>
      <c r="AT83" s="694"/>
      <c r="AU83" s="694"/>
      <c r="AV83" s="694"/>
      <c r="AW83" s="694"/>
      <c r="AX83" s="694">
        <v>0</v>
      </c>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
    </row>
    <row r="84" spans="2:73" s="17" customFormat="1" ht="15.5">
      <c r="B84" s="692"/>
      <c r="C84" s="754">
        <v>67</v>
      </c>
      <c r="D84" s="754" t="s">
        <v>97</v>
      </c>
      <c r="E84" s="754">
        <v>2015</v>
      </c>
      <c r="F84" s="754"/>
      <c r="G84" s="754"/>
      <c r="H84" s="754">
        <v>2015</v>
      </c>
      <c r="I84" s="644" t="s">
        <v>575</v>
      </c>
      <c r="J84" s="644" t="s">
        <v>589</v>
      </c>
      <c r="K84" s="633"/>
      <c r="L84" s="693"/>
      <c r="M84" s="694"/>
      <c r="N84" s="694"/>
      <c r="O84" s="694"/>
      <c r="P84" s="694"/>
      <c r="Q84" s="694"/>
      <c r="R84" s="694"/>
      <c r="S84" s="694">
        <v>0</v>
      </c>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3"/>
      <c r="AQ84" s="693"/>
      <c r="AR84" s="694"/>
      <c r="AS84" s="694"/>
      <c r="AT84" s="694"/>
      <c r="AU84" s="694"/>
      <c r="AV84" s="694"/>
      <c r="AW84" s="694"/>
      <c r="AX84" s="694">
        <v>3460</v>
      </c>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
    </row>
    <row r="85" spans="2:73" s="17" customFormat="1" ht="15.5">
      <c r="B85" s="692"/>
      <c r="C85" s="754">
        <v>68</v>
      </c>
      <c r="D85" s="754" t="s">
        <v>95</v>
      </c>
      <c r="E85" s="754">
        <v>2015</v>
      </c>
      <c r="F85" s="754"/>
      <c r="G85" s="754"/>
      <c r="H85" s="754">
        <v>2015</v>
      </c>
      <c r="I85" s="644" t="s">
        <v>575</v>
      </c>
      <c r="J85" s="644" t="s">
        <v>589</v>
      </c>
      <c r="K85" s="633"/>
      <c r="L85" s="693"/>
      <c r="M85" s="694"/>
      <c r="N85" s="694"/>
      <c r="O85" s="694"/>
      <c r="P85" s="694"/>
      <c r="Q85" s="694"/>
      <c r="R85" s="694"/>
      <c r="S85" s="694">
        <v>18</v>
      </c>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3"/>
      <c r="AQ85" s="693"/>
      <c r="AR85" s="694"/>
      <c r="AS85" s="694"/>
      <c r="AT85" s="694"/>
      <c r="AU85" s="694"/>
      <c r="AV85" s="694"/>
      <c r="AW85" s="694"/>
      <c r="AX85" s="694">
        <v>269265</v>
      </c>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c r="BU85" s="16"/>
    </row>
    <row r="86" spans="2:73" s="17" customFormat="1" ht="15.5">
      <c r="B86" s="692"/>
      <c r="C86" s="754">
        <v>69</v>
      </c>
      <c r="D86" s="754" t="s">
        <v>96</v>
      </c>
      <c r="E86" s="754">
        <v>2015</v>
      </c>
      <c r="F86" s="754"/>
      <c r="G86" s="754"/>
      <c r="H86" s="754">
        <v>2015</v>
      </c>
      <c r="I86" s="644" t="s">
        <v>575</v>
      </c>
      <c r="J86" s="644" t="s">
        <v>589</v>
      </c>
      <c r="K86" s="633"/>
      <c r="L86" s="693"/>
      <c r="M86" s="694"/>
      <c r="N86" s="694"/>
      <c r="O86" s="694"/>
      <c r="P86" s="694"/>
      <c r="Q86" s="694"/>
      <c r="R86" s="694"/>
      <c r="S86" s="694">
        <v>7</v>
      </c>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3"/>
      <c r="AQ86" s="693"/>
      <c r="AR86" s="694"/>
      <c r="AS86" s="694"/>
      <c r="AT86" s="694"/>
      <c r="AU86" s="694"/>
      <c r="AV86" s="694"/>
      <c r="AW86" s="694"/>
      <c r="AX86" s="694">
        <v>108358</v>
      </c>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c r="BU86" s="16"/>
    </row>
    <row r="87" spans="2:73" s="17" customFormat="1" ht="15.5">
      <c r="B87" s="692"/>
      <c r="C87" s="754">
        <v>70</v>
      </c>
      <c r="D87" s="754" t="s">
        <v>676</v>
      </c>
      <c r="E87" s="754">
        <v>2015</v>
      </c>
      <c r="F87" s="754"/>
      <c r="G87" s="754"/>
      <c r="H87" s="754">
        <v>2015</v>
      </c>
      <c r="I87" s="644" t="s">
        <v>575</v>
      </c>
      <c r="J87" s="644" t="s">
        <v>589</v>
      </c>
      <c r="K87" s="633"/>
      <c r="L87" s="693"/>
      <c r="M87" s="694"/>
      <c r="N87" s="694"/>
      <c r="O87" s="694"/>
      <c r="P87" s="694"/>
      <c r="Q87" s="694"/>
      <c r="R87" s="694"/>
      <c r="S87" s="694">
        <v>26</v>
      </c>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3"/>
      <c r="AQ87" s="693"/>
      <c r="AR87" s="694"/>
      <c r="AS87" s="694"/>
      <c r="AT87" s="694"/>
      <c r="AU87" s="694"/>
      <c r="AV87" s="694"/>
      <c r="AW87" s="694"/>
      <c r="AX87" s="694">
        <v>50362</v>
      </c>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c r="BU87" s="16"/>
    </row>
    <row r="88" spans="2:73" s="17" customFormat="1" ht="15.5">
      <c r="B88" s="692"/>
      <c r="C88" s="754">
        <v>72</v>
      </c>
      <c r="D88" s="754" t="s">
        <v>99</v>
      </c>
      <c r="E88" s="754">
        <v>2015</v>
      </c>
      <c r="F88" s="754"/>
      <c r="G88" s="754"/>
      <c r="H88" s="754">
        <v>2015</v>
      </c>
      <c r="I88" s="644" t="s">
        <v>575</v>
      </c>
      <c r="J88" s="644" t="s">
        <v>589</v>
      </c>
      <c r="K88" s="633"/>
      <c r="L88" s="693"/>
      <c r="M88" s="694"/>
      <c r="N88" s="694"/>
      <c r="O88" s="694"/>
      <c r="P88" s="694"/>
      <c r="Q88" s="694"/>
      <c r="R88" s="694"/>
      <c r="S88" s="694">
        <v>31</v>
      </c>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3"/>
      <c r="AQ88" s="693"/>
      <c r="AR88" s="694"/>
      <c r="AS88" s="694"/>
      <c r="AT88" s="694"/>
      <c r="AU88" s="694"/>
      <c r="AV88" s="694"/>
      <c r="AW88" s="694"/>
      <c r="AX88" s="694">
        <v>146902</v>
      </c>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5"/>
      <c r="BU88" s="16"/>
    </row>
    <row r="89" spans="2:73" s="17" customFormat="1" ht="15.5">
      <c r="B89" s="692"/>
      <c r="C89" s="754">
        <v>73</v>
      </c>
      <c r="D89" s="754" t="s">
        <v>100</v>
      </c>
      <c r="E89" s="754">
        <v>2015</v>
      </c>
      <c r="F89" s="754"/>
      <c r="G89" s="754"/>
      <c r="H89" s="754">
        <v>2015</v>
      </c>
      <c r="I89" s="644" t="s">
        <v>575</v>
      </c>
      <c r="J89" s="644" t="s">
        <v>589</v>
      </c>
      <c r="K89" s="633"/>
      <c r="L89" s="693"/>
      <c r="M89" s="694"/>
      <c r="N89" s="694"/>
      <c r="O89" s="694"/>
      <c r="P89" s="694"/>
      <c r="Q89" s="694"/>
      <c r="R89" s="694"/>
      <c r="S89" s="694">
        <v>304</v>
      </c>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3"/>
      <c r="AQ89" s="693"/>
      <c r="AR89" s="694"/>
      <c r="AS89" s="694"/>
      <c r="AT89" s="694"/>
      <c r="AU89" s="694"/>
      <c r="AV89" s="694"/>
      <c r="AW89" s="694"/>
      <c r="AX89" s="694">
        <v>2365851</v>
      </c>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c r="BU89" s="16"/>
    </row>
    <row r="90" spans="2:73" s="17" customFormat="1" ht="15.5">
      <c r="B90" s="692"/>
      <c r="C90" s="754">
        <v>74</v>
      </c>
      <c r="D90" s="754" t="s">
        <v>101</v>
      </c>
      <c r="E90" s="754">
        <v>2015</v>
      </c>
      <c r="F90" s="754"/>
      <c r="G90" s="754"/>
      <c r="H90" s="754">
        <v>2015</v>
      </c>
      <c r="I90" s="644" t="s">
        <v>575</v>
      </c>
      <c r="J90" s="644" t="s">
        <v>589</v>
      </c>
      <c r="K90" s="633"/>
      <c r="L90" s="693"/>
      <c r="M90" s="694"/>
      <c r="N90" s="694"/>
      <c r="O90" s="694"/>
      <c r="P90" s="694"/>
      <c r="Q90" s="694"/>
      <c r="R90" s="694"/>
      <c r="S90" s="694">
        <v>11</v>
      </c>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3"/>
      <c r="AQ90" s="693"/>
      <c r="AR90" s="694"/>
      <c r="AS90" s="694"/>
      <c r="AT90" s="694"/>
      <c r="AU90" s="694"/>
      <c r="AV90" s="694"/>
      <c r="AW90" s="694"/>
      <c r="AX90" s="694">
        <v>47312</v>
      </c>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c r="BU90" s="16"/>
    </row>
    <row r="91" spans="2:73" s="17" customFormat="1" ht="15.5">
      <c r="B91" s="692"/>
      <c r="C91" s="754">
        <v>78</v>
      </c>
      <c r="D91" s="754" t="s">
        <v>106</v>
      </c>
      <c r="E91" s="754">
        <v>2015</v>
      </c>
      <c r="F91" s="754"/>
      <c r="G91" s="754"/>
      <c r="H91" s="754">
        <v>2015</v>
      </c>
      <c r="I91" s="644" t="s">
        <v>575</v>
      </c>
      <c r="J91" s="644" t="s">
        <v>589</v>
      </c>
      <c r="K91" s="633"/>
      <c r="L91" s="693"/>
      <c r="M91" s="694"/>
      <c r="N91" s="694"/>
      <c r="O91" s="694"/>
      <c r="P91" s="694"/>
      <c r="Q91" s="694"/>
      <c r="R91" s="694"/>
      <c r="S91" s="694">
        <v>3</v>
      </c>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3"/>
      <c r="AQ91" s="693"/>
      <c r="AR91" s="694"/>
      <c r="AS91" s="694"/>
      <c r="AT91" s="694"/>
      <c r="AU91" s="694"/>
      <c r="AV91" s="694"/>
      <c r="AW91" s="694"/>
      <c r="AX91" s="694">
        <v>9610</v>
      </c>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c r="BU91" s="16"/>
    </row>
    <row r="92" spans="2:73" s="17" customFormat="1" ht="15.5">
      <c r="B92" s="692"/>
      <c r="C92" s="754">
        <v>80</v>
      </c>
      <c r="D92" s="754" t="s">
        <v>108</v>
      </c>
      <c r="E92" s="754">
        <v>2015</v>
      </c>
      <c r="F92" s="754"/>
      <c r="G92" s="754"/>
      <c r="H92" s="754">
        <v>2015</v>
      </c>
      <c r="I92" s="644" t="s">
        <v>575</v>
      </c>
      <c r="J92" s="644" t="s">
        <v>589</v>
      </c>
      <c r="K92" s="633"/>
      <c r="L92" s="693"/>
      <c r="M92" s="694"/>
      <c r="N92" s="694"/>
      <c r="O92" s="694"/>
      <c r="P92" s="694"/>
      <c r="Q92" s="694"/>
      <c r="R92" s="694"/>
      <c r="S92" s="694">
        <v>1</v>
      </c>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3"/>
      <c r="AQ92" s="693"/>
      <c r="AR92" s="694"/>
      <c r="AS92" s="694"/>
      <c r="AT92" s="694"/>
      <c r="AU92" s="694"/>
      <c r="AV92" s="694"/>
      <c r="AW92" s="694"/>
      <c r="AX92" s="694">
        <v>10195</v>
      </c>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c r="BU92" s="16"/>
    </row>
    <row r="93" spans="2:73" s="17" customFormat="1" ht="15.5">
      <c r="B93" s="692"/>
      <c r="C93" s="754">
        <v>150</v>
      </c>
      <c r="D93" s="754" t="s">
        <v>95</v>
      </c>
      <c r="E93" s="754" t="s">
        <v>737</v>
      </c>
      <c r="F93" s="754"/>
      <c r="G93" s="754"/>
      <c r="H93" s="754">
        <v>2015</v>
      </c>
      <c r="I93" s="644" t="s">
        <v>575</v>
      </c>
      <c r="J93" s="644" t="s">
        <v>582</v>
      </c>
      <c r="K93" s="633"/>
      <c r="L93" s="693"/>
      <c r="M93" s="694"/>
      <c r="N93" s="694"/>
      <c r="O93" s="694"/>
      <c r="P93" s="694"/>
      <c r="Q93" s="694"/>
      <c r="R93" s="694"/>
      <c r="S93" s="694">
        <v>5</v>
      </c>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3"/>
      <c r="AQ93" s="693"/>
      <c r="AR93" s="694"/>
      <c r="AS93" s="694"/>
      <c r="AT93" s="694"/>
      <c r="AU93" s="694"/>
      <c r="AV93" s="694"/>
      <c r="AW93" s="694"/>
      <c r="AX93" s="694">
        <v>71372</v>
      </c>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c r="BU93" s="16"/>
    </row>
    <row r="94" spans="2:73" s="17" customFormat="1" ht="15.5">
      <c r="B94" s="692"/>
      <c r="C94" s="754">
        <v>151</v>
      </c>
      <c r="D94" s="754" t="s">
        <v>96</v>
      </c>
      <c r="E94" s="754" t="s">
        <v>737</v>
      </c>
      <c r="F94" s="754"/>
      <c r="G94" s="754"/>
      <c r="H94" s="754">
        <v>2015</v>
      </c>
      <c r="I94" s="644" t="s">
        <v>575</v>
      </c>
      <c r="J94" s="644" t="s">
        <v>582</v>
      </c>
      <c r="K94" s="633"/>
      <c r="L94" s="693"/>
      <c r="M94" s="694"/>
      <c r="N94" s="694"/>
      <c r="O94" s="694"/>
      <c r="P94" s="694"/>
      <c r="Q94" s="694"/>
      <c r="R94" s="694"/>
      <c r="S94" s="694">
        <v>0</v>
      </c>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3"/>
      <c r="AQ94" s="693"/>
      <c r="AR94" s="694"/>
      <c r="AS94" s="694"/>
      <c r="AT94" s="694"/>
      <c r="AU94" s="694"/>
      <c r="AV94" s="694"/>
      <c r="AW94" s="694"/>
      <c r="AX94" s="694">
        <v>1128</v>
      </c>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c r="BU94" s="16"/>
    </row>
    <row r="95" spans="2:73" s="17" customFormat="1" ht="15.5">
      <c r="B95" s="692"/>
      <c r="C95" s="754">
        <v>152</v>
      </c>
      <c r="D95" s="754" t="s">
        <v>676</v>
      </c>
      <c r="E95" s="754" t="s">
        <v>737</v>
      </c>
      <c r="F95" s="754"/>
      <c r="G95" s="754"/>
      <c r="H95" s="754">
        <v>2015</v>
      </c>
      <c r="I95" s="644" t="s">
        <v>575</v>
      </c>
      <c r="J95" s="644" t="s">
        <v>582</v>
      </c>
      <c r="K95" s="633"/>
      <c r="L95" s="693"/>
      <c r="M95" s="694"/>
      <c r="N95" s="694"/>
      <c r="O95" s="694"/>
      <c r="P95" s="694"/>
      <c r="Q95" s="694"/>
      <c r="R95" s="694"/>
      <c r="S95" s="694">
        <v>1</v>
      </c>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3"/>
      <c r="AQ95" s="693"/>
      <c r="AR95" s="694"/>
      <c r="AS95" s="694"/>
      <c r="AT95" s="694"/>
      <c r="AU95" s="694"/>
      <c r="AV95" s="694"/>
      <c r="AW95" s="694"/>
      <c r="AX95" s="694">
        <v>1934</v>
      </c>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c r="BU95" s="16"/>
    </row>
    <row r="96" spans="2:73" s="17" customFormat="1" ht="15.5">
      <c r="B96" s="692"/>
      <c r="C96" s="754">
        <v>154</v>
      </c>
      <c r="D96" s="754" t="s">
        <v>99</v>
      </c>
      <c r="E96" s="754" t="s">
        <v>737</v>
      </c>
      <c r="F96" s="754"/>
      <c r="G96" s="754"/>
      <c r="H96" s="754">
        <v>2015</v>
      </c>
      <c r="I96" s="644" t="s">
        <v>575</v>
      </c>
      <c r="J96" s="644" t="s">
        <v>582</v>
      </c>
      <c r="K96" s="633"/>
      <c r="L96" s="693"/>
      <c r="M96" s="694"/>
      <c r="N96" s="694"/>
      <c r="O96" s="694"/>
      <c r="P96" s="694"/>
      <c r="Q96" s="694"/>
      <c r="R96" s="694"/>
      <c r="S96" s="694">
        <v>2</v>
      </c>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3"/>
      <c r="AQ96" s="693"/>
      <c r="AR96" s="694"/>
      <c r="AS96" s="694"/>
      <c r="AT96" s="694"/>
      <c r="AU96" s="694"/>
      <c r="AV96" s="694"/>
      <c r="AW96" s="694"/>
      <c r="AX96" s="694">
        <v>9885</v>
      </c>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c r="BU96" s="16"/>
    </row>
    <row r="97" spans="2:73" s="17" customFormat="1" ht="15.5">
      <c r="B97" s="692"/>
      <c r="C97" s="754">
        <v>155</v>
      </c>
      <c r="D97" s="754" t="s">
        <v>100</v>
      </c>
      <c r="E97" s="754" t="s">
        <v>737</v>
      </c>
      <c r="F97" s="754"/>
      <c r="G97" s="754"/>
      <c r="H97" s="754">
        <v>2015</v>
      </c>
      <c r="I97" s="644" t="s">
        <v>575</v>
      </c>
      <c r="J97" s="644" t="s">
        <v>582</v>
      </c>
      <c r="K97" s="633"/>
      <c r="L97" s="693"/>
      <c r="M97" s="694"/>
      <c r="N97" s="694"/>
      <c r="O97" s="694"/>
      <c r="P97" s="694"/>
      <c r="Q97" s="694"/>
      <c r="R97" s="694"/>
      <c r="S97" s="694">
        <v>8</v>
      </c>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3"/>
      <c r="AQ97" s="693"/>
      <c r="AR97" s="694"/>
      <c r="AS97" s="694"/>
      <c r="AT97" s="694"/>
      <c r="AU97" s="694"/>
      <c r="AV97" s="694"/>
      <c r="AW97" s="694"/>
      <c r="AX97" s="694">
        <v>70657</v>
      </c>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c r="BU97" s="16"/>
    </row>
    <row r="98" spans="2:73" s="17" customFormat="1" ht="15.5">
      <c r="B98" s="692"/>
      <c r="C98" s="754">
        <v>237</v>
      </c>
      <c r="D98" s="754" t="s">
        <v>100</v>
      </c>
      <c r="E98" s="754" t="s">
        <v>738</v>
      </c>
      <c r="F98" s="754"/>
      <c r="G98" s="754"/>
      <c r="H98" s="754">
        <v>2015</v>
      </c>
      <c r="I98" s="644" t="s">
        <v>575</v>
      </c>
      <c r="J98" s="644" t="s">
        <v>582</v>
      </c>
      <c r="K98" s="633"/>
      <c r="L98" s="693"/>
      <c r="M98" s="694"/>
      <c r="N98" s="694"/>
      <c r="O98" s="694"/>
      <c r="P98" s="694"/>
      <c r="Q98" s="694"/>
      <c r="R98" s="694"/>
      <c r="S98" s="694">
        <v>31</v>
      </c>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3"/>
      <c r="AQ98" s="693"/>
      <c r="AR98" s="694"/>
      <c r="AS98" s="694"/>
      <c r="AT98" s="694"/>
      <c r="AU98" s="694"/>
      <c r="AV98" s="694"/>
      <c r="AW98" s="694"/>
      <c r="AX98" s="694">
        <v>251165</v>
      </c>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c r="BU98" s="16"/>
    </row>
    <row r="99" spans="2:73" s="17" customFormat="1" ht="15.5">
      <c r="B99" s="692"/>
      <c r="C99" s="754">
        <v>238</v>
      </c>
      <c r="D99" s="754" t="s">
        <v>101</v>
      </c>
      <c r="E99" s="754" t="s">
        <v>738</v>
      </c>
      <c r="F99" s="754"/>
      <c r="G99" s="754"/>
      <c r="H99" s="754">
        <v>2015</v>
      </c>
      <c r="I99" s="644" t="s">
        <v>575</v>
      </c>
      <c r="J99" s="644" t="s">
        <v>582</v>
      </c>
      <c r="K99" s="633"/>
      <c r="L99" s="693"/>
      <c r="M99" s="694"/>
      <c r="N99" s="694"/>
      <c r="O99" s="694"/>
      <c r="P99" s="694"/>
      <c r="Q99" s="694"/>
      <c r="R99" s="694"/>
      <c r="S99" s="694">
        <v>1</v>
      </c>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3"/>
      <c r="AQ99" s="693"/>
      <c r="AR99" s="694"/>
      <c r="AS99" s="694"/>
      <c r="AT99" s="694"/>
      <c r="AU99" s="694"/>
      <c r="AV99" s="694"/>
      <c r="AW99" s="694"/>
      <c r="AX99" s="694">
        <v>5757</v>
      </c>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
    </row>
    <row r="100" spans="2:73" s="17" customFormat="1" ht="15.5">
      <c r="B100" s="692"/>
      <c r="C100" s="754">
        <v>247</v>
      </c>
      <c r="D100" s="754" t="s">
        <v>113</v>
      </c>
      <c r="E100" s="754" t="s">
        <v>724</v>
      </c>
      <c r="F100" s="754"/>
      <c r="G100" s="754"/>
      <c r="H100" s="754">
        <v>2016</v>
      </c>
      <c r="I100" s="644" t="s">
        <v>576</v>
      </c>
      <c r="J100" s="644" t="s">
        <v>589</v>
      </c>
      <c r="K100" s="633"/>
      <c r="L100" s="693"/>
      <c r="M100" s="694"/>
      <c r="N100" s="694"/>
      <c r="O100" s="694"/>
      <c r="P100" s="694"/>
      <c r="Q100" s="694"/>
      <c r="R100" s="694"/>
      <c r="S100" s="694">
        <v>87</v>
      </c>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3"/>
      <c r="AQ100" s="693"/>
      <c r="AR100" s="694"/>
      <c r="AS100" s="694"/>
      <c r="AT100" s="694"/>
      <c r="AU100" s="694"/>
      <c r="AV100" s="694"/>
      <c r="AW100" s="694"/>
      <c r="AX100" s="694">
        <v>1352387</v>
      </c>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
    </row>
    <row r="101" spans="2:73" s="17" customFormat="1" ht="15.5">
      <c r="B101" s="692"/>
      <c r="C101" s="754">
        <v>249</v>
      </c>
      <c r="D101" s="754" t="s">
        <v>739</v>
      </c>
      <c r="E101" s="754" t="s">
        <v>724</v>
      </c>
      <c r="F101" s="754"/>
      <c r="G101" s="754"/>
      <c r="H101" s="754">
        <v>2016</v>
      </c>
      <c r="I101" s="644" t="s">
        <v>576</v>
      </c>
      <c r="J101" s="644" t="s">
        <v>589</v>
      </c>
      <c r="K101" s="633"/>
      <c r="L101" s="693"/>
      <c r="M101" s="694"/>
      <c r="N101" s="694"/>
      <c r="O101" s="694"/>
      <c r="P101" s="694"/>
      <c r="Q101" s="694"/>
      <c r="R101" s="694"/>
      <c r="S101" s="694">
        <v>31</v>
      </c>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3"/>
      <c r="AQ101" s="693"/>
      <c r="AR101" s="694"/>
      <c r="AS101" s="694"/>
      <c r="AT101" s="694"/>
      <c r="AU101" s="694"/>
      <c r="AV101" s="694"/>
      <c r="AW101" s="694"/>
      <c r="AX101" s="694">
        <v>108688</v>
      </c>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c r="BU101" s="16"/>
    </row>
    <row r="102" spans="2:73" s="17" customFormat="1" ht="15.5">
      <c r="B102" s="692"/>
      <c r="C102" s="754">
        <v>253</v>
      </c>
      <c r="D102" s="754" t="s">
        <v>118</v>
      </c>
      <c r="E102" s="754" t="s">
        <v>724</v>
      </c>
      <c r="F102" s="754"/>
      <c r="G102" s="754"/>
      <c r="H102" s="754">
        <v>2016</v>
      </c>
      <c r="I102" s="644" t="s">
        <v>576</v>
      </c>
      <c r="J102" s="644" t="s">
        <v>589</v>
      </c>
      <c r="K102" s="633"/>
      <c r="L102" s="693"/>
      <c r="M102" s="694"/>
      <c r="N102" s="694"/>
      <c r="O102" s="694"/>
      <c r="P102" s="694"/>
      <c r="Q102" s="694"/>
      <c r="R102" s="694"/>
      <c r="S102" s="694">
        <v>130</v>
      </c>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3"/>
      <c r="AQ102" s="693"/>
      <c r="AR102" s="694"/>
      <c r="AS102" s="694"/>
      <c r="AT102" s="694"/>
      <c r="AU102" s="694"/>
      <c r="AV102" s="694"/>
      <c r="AW102" s="694"/>
      <c r="AX102" s="694">
        <v>900661</v>
      </c>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c r="BU102" s="16"/>
    </row>
    <row r="103" spans="2:73" s="17" customFormat="1" ht="15.5">
      <c r="B103" s="692"/>
      <c r="C103" s="754">
        <v>254</v>
      </c>
      <c r="D103" s="754" t="s">
        <v>119</v>
      </c>
      <c r="E103" s="754" t="s">
        <v>724</v>
      </c>
      <c r="F103" s="754"/>
      <c r="G103" s="754"/>
      <c r="H103" s="754">
        <v>2016</v>
      </c>
      <c r="I103" s="644" t="s">
        <v>576</v>
      </c>
      <c r="J103" s="644" t="s">
        <v>589</v>
      </c>
      <c r="K103" s="633"/>
      <c r="L103" s="693"/>
      <c r="M103" s="694"/>
      <c r="N103" s="694"/>
      <c r="O103" s="694"/>
      <c r="P103" s="694"/>
      <c r="Q103" s="694"/>
      <c r="R103" s="694"/>
      <c r="S103" s="694">
        <v>9</v>
      </c>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3"/>
      <c r="AQ103" s="693"/>
      <c r="AR103" s="694"/>
      <c r="AS103" s="694"/>
      <c r="AT103" s="694"/>
      <c r="AU103" s="694"/>
      <c r="AV103" s="694"/>
      <c r="AW103" s="694"/>
      <c r="AX103" s="694">
        <v>41000</v>
      </c>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
    </row>
    <row r="104" spans="2:73" s="17" customFormat="1" ht="15.5">
      <c r="B104" s="692"/>
      <c r="C104" s="754">
        <v>329</v>
      </c>
      <c r="D104" s="754" t="s">
        <v>113</v>
      </c>
      <c r="E104" s="754" t="s">
        <v>724</v>
      </c>
      <c r="F104" s="754"/>
      <c r="G104" s="754"/>
      <c r="H104" s="754">
        <v>2016</v>
      </c>
      <c r="I104" s="644" t="s">
        <v>576</v>
      </c>
      <c r="J104" s="644" t="s">
        <v>582</v>
      </c>
      <c r="K104" s="633"/>
      <c r="L104" s="693"/>
      <c r="M104" s="694"/>
      <c r="N104" s="694"/>
      <c r="O104" s="694"/>
      <c r="P104" s="694"/>
      <c r="Q104" s="694"/>
      <c r="R104" s="694"/>
      <c r="S104" s="694">
        <v>3</v>
      </c>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3"/>
      <c r="AQ104" s="693"/>
      <c r="AR104" s="694"/>
      <c r="AS104" s="694"/>
      <c r="AT104" s="694"/>
      <c r="AU104" s="694"/>
      <c r="AV104" s="694"/>
      <c r="AW104" s="694"/>
      <c r="AX104" s="694">
        <v>47936</v>
      </c>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
    </row>
    <row r="105" spans="2:73" s="17" customFormat="1" ht="15.5">
      <c r="B105" s="692"/>
      <c r="C105" s="754">
        <v>331</v>
      </c>
      <c r="D105" s="754" t="s">
        <v>739</v>
      </c>
      <c r="E105" s="754" t="s">
        <v>724</v>
      </c>
      <c r="F105" s="754"/>
      <c r="G105" s="754"/>
      <c r="H105" s="754">
        <v>2016</v>
      </c>
      <c r="I105" s="644" t="s">
        <v>576</v>
      </c>
      <c r="J105" s="644" t="s">
        <v>582</v>
      </c>
      <c r="K105" s="633"/>
      <c r="L105" s="693"/>
      <c r="M105" s="694"/>
      <c r="N105" s="694"/>
      <c r="O105" s="694"/>
      <c r="P105" s="694"/>
      <c r="Q105" s="694"/>
      <c r="R105" s="694"/>
      <c r="S105" s="694">
        <v>1</v>
      </c>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3"/>
      <c r="AQ105" s="693"/>
      <c r="AR105" s="694"/>
      <c r="AS105" s="694"/>
      <c r="AT105" s="694"/>
      <c r="AU105" s="694"/>
      <c r="AV105" s="694"/>
      <c r="AW105" s="694"/>
      <c r="AX105" s="694">
        <v>1914</v>
      </c>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
    </row>
    <row r="106" spans="2:73" s="17" customFormat="1" ht="15.5">
      <c r="B106" s="692"/>
      <c r="C106" s="754">
        <v>335</v>
      </c>
      <c r="D106" s="754" t="s">
        <v>118</v>
      </c>
      <c r="E106" s="754" t="s">
        <v>724</v>
      </c>
      <c r="F106" s="754"/>
      <c r="G106" s="754"/>
      <c r="H106" s="754">
        <v>2016</v>
      </c>
      <c r="I106" s="644" t="s">
        <v>576</v>
      </c>
      <c r="J106" s="644" t="s">
        <v>582</v>
      </c>
      <c r="K106" s="633"/>
      <c r="L106" s="693"/>
      <c r="M106" s="694"/>
      <c r="N106" s="694"/>
      <c r="O106" s="694"/>
      <c r="P106" s="694"/>
      <c r="Q106" s="694"/>
      <c r="R106" s="694"/>
      <c r="S106" s="694">
        <v>-2</v>
      </c>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3"/>
      <c r="AQ106" s="693"/>
      <c r="AR106" s="694"/>
      <c r="AS106" s="694"/>
      <c r="AT106" s="694"/>
      <c r="AU106" s="694"/>
      <c r="AV106" s="694"/>
      <c r="AW106" s="694"/>
      <c r="AX106" s="694">
        <v>55236</v>
      </c>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
    </row>
    <row r="107" spans="2:73" s="17" customFormat="1" ht="15.5">
      <c r="B107" s="692"/>
      <c r="C107" s="754">
        <v>336</v>
      </c>
      <c r="D107" s="754" t="s">
        <v>119</v>
      </c>
      <c r="E107" s="754" t="s">
        <v>724</v>
      </c>
      <c r="F107" s="754"/>
      <c r="G107" s="754"/>
      <c r="H107" s="754">
        <v>2016</v>
      </c>
      <c r="I107" s="644" t="s">
        <v>576</v>
      </c>
      <c r="J107" s="644" t="s">
        <v>582</v>
      </c>
      <c r="K107" s="633"/>
      <c r="L107" s="693"/>
      <c r="M107" s="694"/>
      <c r="N107" s="694"/>
      <c r="O107" s="694"/>
      <c r="P107" s="694"/>
      <c r="Q107" s="694"/>
      <c r="R107" s="694"/>
      <c r="S107" s="694">
        <v>2</v>
      </c>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3"/>
      <c r="AQ107" s="693"/>
      <c r="AR107" s="694"/>
      <c r="AS107" s="694"/>
      <c r="AT107" s="694"/>
      <c r="AU107" s="694"/>
      <c r="AV107" s="694"/>
      <c r="AW107" s="694"/>
      <c r="AX107" s="694">
        <v>9281</v>
      </c>
      <c r="AY107" s="694"/>
      <c r="AZ107" s="694"/>
      <c r="BA107" s="694"/>
      <c r="BB107" s="694"/>
      <c r="BC107" s="694"/>
      <c r="BD107" s="694"/>
      <c r="BE107" s="694"/>
      <c r="BF107" s="694"/>
      <c r="BG107" s="694"/>
      <c r="BH107" s="694"/>
      <c r="BI107" s="694"/>
      <c r="BJ107" s="694"/>
      <c r="BK107" s="694"/>
      <c r="BL107" s="694"/>
      <c r="BM107" s="694"/>
      <c r="BN107" s="694"/>
      <c r="BO107" s="694"/>
      <c r="BP107" s="694"/>
      <c r="BQ107" s="694"/>
      <c r="BR107" s="694"/>
      <c r="BS107" s="694"/>
      <c r="BT107" s="695"/>
      <c r="BU107" s="16"/>
    </row>
    <row r="108" spans="2:73" s="17" customFormat="1" ht="15.5">
      <c r="B108" s="692"/>
      <c r="C108" s="754">
        <v>341</v>
      </c>
      <c r="D108" s="754" t="s">
        <v>124</v>
      </c>
      <c r="E108" s="754" t="s">
        <v>724</v>
      </c>
      <c r="F108" s="754"/>
      <c r="G108" s="754"/>
      <c r="H108" s="754">
        <v>2016</v>
      </c>
      <c r="I108" s="644" t="s">
        <v>576</v>
      </c>
      <c r="J108" s="644" t="s">
        <v>582</v>
      </c>
      <c r="K108" s="633"/>
      <c r="L108" s="693"/>
      <c r="M108" s="694"/>
      <c r="N108" s="694"/>
      <c r="O108" s="694"/>
      <c r="P108" s="694"/>
      <c r="Q108" s="694"/>
      <c r="R108" s="694"/>
      <c r="S108" s="694">
        <v>0</v>
      </c>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3"/>
      <c r="AQ108" s="693"/>
      <c r="AR108" s="694"/>
      <c r="AS108" s="694"/>
      <c r="AT108" s="694"/>
      <c r="AU108" s="694"/>
      <c r="AV108" s="694"/>
      <c r="AW108" s="694"/>
      <c r="AX108" s="694">
        <v>835</v>
      </c>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
    </row>
    <row r="109" spans="2:73" s="17" customFormat="1" ht="15.5">
      <c r="B109" s="692"/>
      <c r="C109" s="754">
        <v>411</v>
      </c>
      <c r="D109" s="754" t="s">
        <v>113</v>
      </c>
      <c r="E109" s="754" t="s">
        <v>724</v>
      </c>
      <c r="F109" s="754"/>
      <c r="G109" s="754"/>
      <c r="H109" s="754">
        <v>2017</v>
      </c>
      <c r="I109" s="644" t="s">
        <v>577</v>
      </c>
      <c r="J109" s="644" t="s">
        <v>589</v>
      </c>
      <c r="K109" s="633"/>
      <c r="L109" s="693"/>
      <c r="M109" s="694"/>
      <c r="N109" s="694"/>
      <c r="O109" s="694"/>
      <c r="P109" s="694"/>
      <c r="Q109" s="694"/>
      <c r="R109" s="694"/>
      <c r="S109" s="694">
        <v>158</v>
      </c>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3"/>
      <c r="AQ109" s="693"/>
      <c r="AR109" s="694"/>
      <c r="AS109" s="694"/>
      <c r="AT109" s="694"/>
      <c r="AU109" s="694"/>
      <c r="AV109" s="694"/>
      <c r="AW109" s="694"/>
      <c r="AX109" s="694">
        <v>2907745.6665118439</v>
      </c>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
    </row>
    <row r="110" spans="2:73" s="17" customFormat="1" ht="15.5">
      <c r="B110" s="692"/>
      <c r="C110" s="754">
        <v>412</v>
      </c>
      <c r="D110" s="754" t="s">
        <v>740</v>
      </c>
      <c r="E110" s="754" t="s">
        <v>724</v>
      </c>
      <c r="F110" s="754"/>
      <c r="G110" s="754"/>
      <c r="H110" s="754">
        <v>2017</v>
      </c>
      <c r="I110" s="644" t="s">
        <v>577</v>
      </c>
      <c r="J110" s="644" t="s">
        <v>589</v>
      </c>
      <c r="K110" s="633"/>
      <c r="L110" s="693"/>
      <c r="M110" s="694"/>
      <c r="N110" s="694"/>
      <c r="O110" s="694"/>
      <c r="P110" s="694"/>
      <c r="Q110" s="694"/>
      <c r="R110" s="694"/>
      <c r="S110" s="694">
        <v>22</v>
      </c>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3"/>
      <c r="AQ110" s="693"/>
      <c r="AR110" s="694"/>
      <c r="AS110" s="694"/>
      <c r="AT110" s="694"/>
      <c r="AU110" s="694"/>
      <c r="AV110" s="694"/>
      <c r="AW110" s="694"/>
      <c r="AX110" s="694">
        <v>325284</v>
      </c>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
    </row>
    <row r="111" spans="2:73" s="17" customFormat="1" ht="15.5">
      <c r="B111" s="692"/>
      <c r="C111" s="754">
        <v>413</v>
      </c>
      <c r="D111" s="754" t="s">
        <v>739</v>
      </c>
      <c r="E111" s="754" t="s">
        <v>724</v>
      </c>
      <c r="F111" s="754"/>
      <c r="G111" s="754"/>
      <c r="H111" s="754">
        <v>2017</v>
      </c>
      <c r="I111" s="644" t="s">
        <v>577</v>
      </c>
      <c r="J111" s="644" t="s">
        <v>589</v>
      </c>
      <c r="K111" s="633"/>
      <c r="L111" s="693"/>
      <c r="M111" s="694"/>
      <c r="N111" s="694"/>
      <c r="O111" s="694"/>
      <c r="P111" s="694"/>
      <c r="Q111" s="694"/>
      <c r="R111" s="694"/>
      <c r="S111" s="694">
        <v>26</v>
      </c>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3"/>
      <c r="AQ111" s="693"/>
      <c r="AR111" s="694"/>
      <c r="AS111" s="694"/>
      <c r="AT111" s="694"/>
      <c r="AU111" s="694"/>
      <c r="AV111" s="694"/>
      <c r="AW111" s="694"/>
      <c r="AX111" s="694">
        <v>127156.93315156944</v>
      </c>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
    </row>
    <row r="112" spans="2:73" s="17" customFormat="1" ht="15.5">
      <c r="B112" s="692"/>
      <c r="C112" s="754">
        <v>415</v>
      </c>
      <c r="D112" s="754" t="s">
        <v>116</v>
      </c>
      <c r="E112" s="754" t="s">
        <v>724</v>
      </c>
      <c r="F112" s="754"/>
      <c r="G112" s="754"/>
      <c r="H112" s="754">
        <v>2017</v>
      </c>
      <c r="I112" s="644" t="s">
        <v>577</v>
      </c>
      <c r="J112" s="644" t="s">
        <v>589</v>
      </c>
      <c r="K112" s="633"/>
      <c r="L112" s="693"/>
      <c r="M112" s="694"/>
      <c r="N112" s="694"/>
      <c r="O112" s="694"/>
      <c r="P112" s="694"/>
      <c r="Q112" s="694"/>
      <c r="R112" s="694"/>
      <c r="S112" s="694">
        <v>1</v>
      </c>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3"/>
      <c r="AQ112" s="693"/>
      <c r="AR112" s="694"/>
      <c r="AS112" s="694"/>
      <c r="AT112" s="694"/>
      <c r="AU112" s="694"/>
      <c r="AV112" s="694"/>
      <c r="AW112" s="694"/>
      <c r="AX112" s="694">
        <v>6600</v>
      </c>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c r="BU112" s="16"/>
    </row>
    <row r="113" spans="2:73" s="17" customFormat="1" ht="15.5">
      <c r="B113" s="692"/>
      <c r="C113" s="754">
        <v>417</v>
      </c>
      <c r="D113" s="754" t="s">
        <v>741</v>
      </c>
      <c r="E113" s="754" t="s">
        <v>724</v>
      </c>
      <c r="F113" s="754"/>
      <c r="G113" s="754"/>
      <c r="H113" s="754">
        <v>2017</v>
      </c>
      <c r="I113" s="644" t="s">
        <v>577</v>
      </c>
      <c r="J113" s="644" t="s">
        <v>589</v>
      </c>
      <c r="K113" s="633"/>
      <c r="L113" s="693"/>
      <c r="M113" s="694"/>
      <c r="N113" s="694"/>
      <c r="O113" s="694"/>
      <c r="P113" s="694"/>
      <c r="Q113" s="694"/>
      <c r="R113" s="694"/>
      <c r="S113" s="694">
        <v>588</v>
      </c>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3"/>
      <c r="AQ113" s="693"/>
      <c r="AR113" s="694"/>
      <c r="AS113" s="694"/>
      <c r="AT113" s="694"/>
      <c r="AU113" s="694"/>
      <c r="AV113" s="694"/>
      <c r="AW113" s="694"/>
      <c r="AX113" s="694">
        <v>3511998.8301699348</v>
      </c>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c r="BU113" s="16"/>
    </row>
    <row r="114" spans="2:73" s="17" customFormat="1" ht="15.5">
      <c r="B114" s="692"/>
      <c r="C114" s="754">
        <v>418</v>
      </c>
      <c r="D114" s="754" t="s">
        <v>742</v>
      </c>
      <c r="E114" s="754" t="s">
        <v>724</v>
      </c>
      <c r="F114" s="754"/>
      <c r="G114" s="754"/>
      <c r="H114" s="754">
        <v>2017</v>
      </c>
      <c r="I114" s="644" t="s">
        <v>577</v>
      </c>
      <c r="J114" s="644" t="s">
        <v>589</v>
      </c>
      <c r="K114" s="633"/>
      <c r="L114" s="693"/>
      <c r="M114" s="694"/>
      <c r="N114" s="694"/>
      <c r="O114" s="694"/>
      <c r="P114" s="694"/>
      <c r="Q114" s="694"/>
      <c r="R114" s="694"/>
      <c r="S114" s="694">
        <v>31</v>
      </c>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3"/>
      <c r="AQ114" s="693"/>
      <c r="AR114" s="694"/>
      <c r="AS114" s="694"/>
      <c r="AT114" s="694"/>
      <c r="AU114" s="694"/>
      <c r="AV114" s="694"/>
      <c r="AW114" s="694"/>
      <c r="AX114" s="694">
        <v>162279.31330351101</v>
      </c>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c r="BU114" s="16"/>
    </row>
    <row r="115" spans="2:73" s="17" customFormat="1" ht="15.5">
      <c r="B115" s="692"/>
      <c r="C115" s="754">
        <v>423</v>
      </c>
      <c r="D115" s="754" t="s">
        <v>743</v>
      </c>
      <c r="E115" s="754" t="s">
        <v>724</v>
      </c>
      <c r="F115" s="754"/>
      <c r="G115" s="754"/>
      <c r="H115" s="754">
        <v>2017</v>
      </c>
      <c r="I115" s="644" t="s">
        <v>577</v>
      </c>
      <c r="J115" s="644" t="s">
        <v>589</v>
      </c>
      <c r="K115" s="633"/>
      <c r="L115" s="693"/>
      <c r="M115" s="694"/>
      <c r="N115" s="694"/>
      <c r="O115" s="694"/>
      <c r="P115" s="694"/>
      <c r="Q115" s="694"/>
      <c r="R115" s="694"/>
      <c r="S115" s="694">
        <v>0</v>
      </c>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3"/>
      <c r="AQ115" s="693"/>
      <c r="AR115" s="694"/>
      <c r="AS115" s="694"/>
      <c r="AT115" s="694"/>
      <c r="AU115" s="694"/>
      <c r="AV115" s="694"/>
      <c r="AW115" s="694"/>
      <c r="AX115" s="694">
        <v>653</v>
      </c>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c r="BU115" s="16"/>
    </row>
    <row r="116" spans="2:73" s="17" customFormat="1" ht="15.5">
      <c r="B116" s="692"/>
      <c r="C116" s="754">
        <v>463</v>
      </c>
      <c r="D116" s="754" t="s">
        <v>744</v>
      </c>
      <c r="E116" s="754" t="s">
        <v>724</v>
      </c>
      <c r="F116" s="754"/>
      <c r="G116" s="754"/>
      <c r="H116" s="754">
        <v>2017</v>
      </c>
      <c r="I116" s="644" t="s">
        <v>577</v>
      </c>
      <c r="J116" s="644" t="s">
        <v>589</v>
      </c>
      <c r="K116" s="633"/>
      <c r="L116" s="693"/>
      <c r="M116" s="694"/>
      <c r="N116" s="694"/>
      <c r="O116" s="694"/>
      <c r="P116" s="694"/>
      <c r="Q116" s="694"/>
      <c r="R116" s="694"/>
      <c r="S116" s="694">
        <v>0</v>
      </c>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3"/>
      <c r="AQ116" s="693"/>
      <c r="AR116" s="694"/>
      <c r="AS116" s="694"/>
      <c r="AT116" s="694"/>
      <c r="AU116" s="694"/>
      <c r="AV116" s="694"/>
      <c r="AW116" s="694"/>
      <c r="AX116" s="694">
        <v>672</v>
      </c>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
    </row>
    <row r="117" spans="2:73" s="17" customFormat="1" ht="15.5">
      <c r="B117" s="692"/>
      <c r="C117" s="754"/>
      <c r="D117" s="754"/>
      <c r="E117" s="754"/>
      <c r="F117" s="754"/>
      <c r="G117" s="754"/>
      <c r="H117" s="754"/>
      <c r="I117" s="644"/>
      <c r="J117" s="644"/>
      <c r="K117" s="633"/>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3"/>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
    </row>
    <row r="118" spans="2:73" s="17" customFormat="1" ht="15.5">
      <c r="B118" s="692"/>
      <c r="C118" s="754"/>
      <c r="D118" s="754"/>
      <c r="E118" s="754"/>
      <c r="F118" s="754"/>
      <c r="G118" s="754"/>
      <c r="H118" s="754"/>
      <c r="I118" s="644"/>
      <c r="J118" s="644"/>
      <c r="K118" s="633"/>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3"/>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
    </row>
    <row r="119" spans="2:73" s="17" customFormat="1" ht="15.5">
      <c r="B119" s="692"/>
      <c r="C119" s="754"/>
      <c r="D119" s="754"/>
      <c r="E119" s="754"/>
      <c r="F119" s="754"/>
      <c r="G119" s="754"/>
      <c r="H119" s="754"/>
      <c r="I119" s="644"/>
      <c r="J119" s="644"/>
      <c r="K119" s="633"/>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3"/>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
    </row>
    <row r="120" spans="2:73" s="17" customFormat="1" ht="15.5">
      <c r="B120" s="692"/>
      <c r="C120" s="754"/>
      <c r="D120" s="754"/>
      <c r="E120" s="754"/>
      <c r="F120" s="754"/>
      <c r="G120" s="754"/>
      <c r="H120" s="754"/>
      <c r="I120" s="644"/>
      <c r="J120" s="644"/>
      <c r="K120" s="633"/>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3"/>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c r="BU120" s="16"/>
    </row>
    <row r="121" spans="2:73" s="17" customFormat="1" ht="15.5">
      <c r="B121" s="692"/>
      <c r="C121" s="754"/>
      <c r="D121" s="754"/>
      <c r="E121" s="754"/>
      <c r="F121" s="754"/>
      <c r="G121" s="754"/>
      <c r="H121" s="754"/>
      <c r="I121" s="644"/>
      <c r="J121" s="644"/>
      <c r="K121" s="633"/>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3"/>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
    </row>
    <row r="122" spans="2:73" ht="15.5">
      <c r="B122" s="692"/>
      <c r="C122" s="692"/>
      <c r="D122" s="692"/>
      <c r="E122" s="692"/>
      <c r="F122" s="692"/>
      <c r="G122" s="692"/>
      <c r="H122" s="692"/>
      <c r="I122" s="644"/>
      <c r="J122" s="644"/>
      <c r="K122" s="633"/>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sheetData>
  <mergeCells count="1">
    <mergeCell ref="C24:G24"/>
  </mergeCells>
  <conditionalFormatting sqref="L27:AO27">
    <cfRule type="cellIs" dxfId="6" priority="17" operator="equal">
      <formula>0</formula>
    </cfRule>
  </conditionalFormatting>
  <conditionalFormatting sqref="L122:AO122 AQ122:BT122">
    <cfRule type="cellIs" dxfId="5" priority="14" operator="equal">
      <formula>0</formula>
    </cfRule>
  </conditionalFormatting>
  <conditionalFormatting sqref="L27:AO27">
    <cfRule type="cellIs" dxfId="4" priority="13" operator="equal">
      <formula>0</formula>
    </cfRule>
  </conditionalFormatting>
  <conditionalFormatting sqref="AQ27:BT27">
    <cfRule type="cellIs" dxfId="3" priority="8" operator="equal">
      <formula>0</formula>
    </cfRule>
  </conditionalFormatting>
  <conditionalFormatting sqref="L28:AO121">
    <cfRule type="cellIs" dxfId="2" priority="3" operator="equal">
      <formula>0</formula>
    </cfRule>
  </conditionalFormatting>
  <conditionalFormatting sqref="L28:AO121">
    <cfRule type="cellIs" dxfId="1" priority="2" operator="equal">
      <formula>0</formula>
    </cfRule>
  </conditionalFormatting>
  <conditionalFormatting sqref="AQ28:BT121">
    <cfRule type="cellIs" dxfId="0" priority="1" operator="equal">
      <formula>0</formula>
    </cfRule>
  </conditionalFormatting>
  <pageMargins left="0.7" right="0.7" top="0.75" bottom="0.75" header="0.3" footer="0.3"/>
  <pageSetup scale="34"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DropDownList!$G$2:$G$11</xm:f>
          </x14:formula1>
          <xm:sqref>I117:I1048576</xm:sqref>
        </x14:dataValidation>
        <x14:dataValidation type="list" allowBlank="1" showInputMessage="1" showErrorMessage="1" xr:uid="{00000000-0002-0000-0C00-000001000000}">
          <x14:formula1>
            <xm:f>DropDownList!$H$2:$H$3</xm:f>
          </x14:formula1>
          <xm:sqref>J117:J1048576</xm:sqref>
        </x14:dataValidation>
        <x14:dataValidation type="list" allowBlank="1" showInputMessage="1" showErrorMessage="1" xr:uid="{1E0A561D-CFE2-457A-AA86-BE521ABCEFBC}">
          <x14:formula1>
            <xm:f>'N:\Regulatory\OEB\IRM\2020 IRM\5- Model LRAMVA 2018\NTRZ\LRAMVA Model\[2020_LRAMVA_NTRZv9.xlsx]DropDownList'!#REF!</xm:f>
          </x14:formula1>
          <xm:sqref>I27:J29</xm:sqref>
        </x14:dataValidation>
        <x14:dataValidation type="list" allowBlank="1" showInputMessage="1" showErrorMessage="1" xr:uid="{3E85408F-52DA-4BCB-B32D-45730D2E54A0}">
          <x14:formula1>
            <xm:f>[2019NTPower_MRZ_IRR_LRAMVAWorkform_Attachment_4_20190211.xlsx]DropDownList!#REF!</xm:f>
          </x14:formula1>
          <xm:sqref>I30:J116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2:U49"/>
  <sheetViews>
    <sheetView topLeftCell="A35" zoomScale="90" zoomScaleNormal="90" workbookViewId="0">
      <selection activeCell="P50" sqref="A1:U50"/>
    </sheetView>
  </sheetViews>
  <sheetFormatPr defaultColWidth="9.08984375" defaultRowHeight="14.5"/>
  <cols>
    <col min="1" max="1" width="9.08984375" style="12"/>
    <col min="2" max="2" width="10.08984375" style="12" customWidth="1"/>
    <col min="3" max="3" width="11.36328125" style="12" customWidth="1"/>
    <col min="4" max="4" width="13.36328125" style="12" customWidth="1"/>
    <col min="5" max="5" width="12.81640625" style="12" customWidth="1"/>
    <col min="6" max="6" width="12" style="12" customWidth="1"/>
    <col min="7" max="7" width="9.08984375" style="12"/>
    <col min="8" max="8" width="24.54296875" style="12" customWidth="1"/>
    <col min="9" max="9" width="11.08984375" style="12" customWidth="1"/>
    <col min="10" max="10" width="9.08984375" style="12"/>
    <col min="11" max="11" width="11.54296875" style="12" customWidth="1"/>
    <col min="12" max="12" width="9.08984375" style="12"/>
    <col min="13" max="13" width="26" style="12" customWidth="1"/>
    <col min="14" max="14" width="9.90625" style="12" customWidth="1"/>
    <col min="15" max="15" width="9.08984375" style="12"/>
    <col min="16" max="16" width="9.81640625" style="12" customWidth="1"/>
    <col min="17" max="16384" width="9.08984375" style="12"/>
  </cols>
  <sheetData>
    <row r="12" spans="1:17" ht="24" customHeight="1" thickBot="1"/>
    <row r="13" spans="1:17" s="9" customFormat="1" ht="23.4" customHeight="1" thickBot="1">
      <c r="A13" s="588"/>
      <c r="B13" s="588" t="s">
        <v>171</v>
      </c>
      <c r="D13" s="126" t="s">
        <v>175</v>
      </c>
      <c r="E13" s="743"/>
      <c r="F13" s="177"/>
      <c r="G13" s="178"/>
      <c r="H13" s="179"/>
      <c r="K13" s="179"/>
      <c r="L13" s="177"/>
      <c r="M13" s="177"/>
      <c r="N13" s="177"/>
      <c r="O13" s="177"/>
      <c r="P13" s="177"/>
      <c r="Q13" s="180"/>
    </row>
    <row r="14" spans="1:17" s="9" customFormat="1" ht="15.65" customHeight="1">
      <c r="B14" s="551"/>
      <c r="D14" s="17"/>
      <c r="E14" s="17"/>
      <c r="F14" s="177"/>
      <c r="G14" s="178"/>
      <c r="H14" s="179"/>
      <c r="K14" s="179"/>
      <c r="L14" s="177"/>
      <c r="M14" s="177"/>
      <c r="N14" s="177"/>
      <c r="O14" s="177"/>
      <c r="P14" s="177"/>
      <c r="Q14" s="180"/>
    </row>
    <row r="15" spans="1:17" ht="15.5">
      <c r="B15" s="588" t="s">
        <v>505</v>
      </c>
    </row>
    <row r="16" spans="1:17" ht="15.5">
      <c r="B16" s="588"/>
    </row>
    <row r="17" spans="2:21" s="668" customFormat="1" ht="20.399999999999999" customHeight="1">
      <c r="B17" s="666" t="s">
        <v>664</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42" t="s">
        <v>718</v>
      </c>
      <c r="C18" s="842"/>
      <c r="D18" s="842"/>
      <c r="E18" s="842"/>
      <c r="F18" s="842"/>
      <c r="G18" s="842"/>
      <c r="H18" s="842"/>
      <c r="I18" s="842"/>
      <c r="J18" s="842"/>
      <c r="K18" s="842"/>
      <c r="L18" s="842"/>
      <c r="M18" s="842"/>
      <c r="N18" s="842"/>
      <c r="O18" s="842"/>
      <c r="P18" s="842"/>
      <c r="Q18" s="842"/>
      <c r="R18" s="842"/>
      <c r="S18" s="842"/>
      <c r="T18" s="842"/>
      <c r="U18" s="842"/>
    </row>
    <row r="21" spans="2:21" ht="21">
      <c r="B21" s="741" t="s">
        <v>702</v>
      </c>
    </row>
    <row r="23" spans="2:21" ht="21">
      <c r="B23" s="741" t="s">
        <v>703</v>
      </c>
      <c r="C23" s="742"/>
      <c r="E23" s="742"/>
      <c r="F23" s="742"/>
      <c r="H23" s="741" t="s">
        <v>704</v>
      </c>
    </row>
    <row r="24" spans="2:21" ht="18.649999999999999" customHeight="1">
      <c r="B24" s="841" t="s">
        <v>680</v>
      </c>
      <c r="C24" s="841"/>
      <c r="D24" s="841"/>
      <c r="E24" s="841"/>
      <c r="F24" s="841"/>
      <c r="H24" s="12" t="s">
        <v>688</v>
      </c>
      <c r="M24" s="12" t="s">
        <v>689</v>
      </c>
    </row>
    <row r="25" spans="2:21" ht="43.5">
      <c r="B25" s="738" t="s">
        <v>62</v>
      </c>
      <c r="C25" s="738" t="s">
        <v>681</v>
      </c>
      <c r="D25" s="738" t="s">
        <v>682</v>
      </c>
      <c r="E25" s="738" t="s">
        <v>684</v>
      </c>
      <c r="F25" s="738" t="s">
        <v>683</v>
      </c>
      <c r="H25" s="738" t="s">
        <v>685</v>
      </c>
      <c r="I25" s="738" t="s">
        <v>686</v>
      </c>
      <c r="J25" s="738" t="s">
        <v>687</v>
      </c>
      <c r="K25" s="738" t="s">
        <v>681</v>
      </c>
      <c r="M25" s="738" t="s">
        <v>685</v>
      </c>
      <c r="N25" s="738" t="s">
        <v>686</v>
      </c>
      <c r="O25" s="738" t="s">
        <v>687</v>
      </c>
      <c r="P25" s="738" t="s">
        <v>681</v>
      </c>
    </row>
    <row r="26" spans="2:21" ht="16.5">
      <c r="B26" s="745"/>
      <c r="C26" s="745" t="s">
        <v>692</v>
      </c>
      <c r="D26" s="745" t="s">
        <v>693</v>
      </c>
      <c r="E26" s="745" t="s">
        <v>694</v>
      </c>
      <c r="F26" s="745" t="s">
        <v>695</v>
      </c>
      <c r="H26" s="745"/>
      <c r="I26" s="745" t="s">
        <v>696</v>
      </c>
      <c r="J26" s="745" t="s">
        <v>697</v>
      </c>
      <c r="K26" s="745" t="s">
        <v>698</v>
      </c>
      <c r="M26" s="745"/>
      <c r="N26" s="745" t="s">
        <v>699</v>
      </c>
      <c r="O26" s="745" t="s">
        <v>700</v>
      </c>
      <c r="P26" s="745" t="s">
        <v>701</v>
      </c>
    </row>
    <row r="27" spans="2:21" ht="15.65" customHeight="1">
      <c r="B27" s="740" t="s">
        <v>706</v>
      </c>
      <c r="C27" s="748">
        <f>K49</f>
        <v>0</v>
      </c>
      <c r="D27" s="746"/>
      <c r="E27" s="739"/>
      <c r="F27" s="739"/>
      <c r="H27" s="739"/>
      <c r="I27" s="739"/>
      <c r="J27" s="739"/>
      <c r="K27" s="739">
        <f>I27*J27</f>
        <v>0</v>
      </c>
      <c r="M27" s="739"/>
      <c r="N27" s="739"/>
      <c r="O27" s="739"/>
      <c r="P27" s="739">
        <f>N27*O27</f>
        <v>0</v>
      </c>
    </row>
    <row r="28" spans="2:21" ht="15.65" customHeight="1">
      <c r="B28" s="740" t="s">
        <v>707</v>
      </c>
      <c r="C28" s="749">
        <f>P49</f>
        <v>0</v>
      </c>
      <c r="D28" s="750">
        <f>C28-C27</f>
        <v>0</v>
      </c>
      <c r="E28" s="739"/>
      <c r="F28" s="747">
        <f>D28*E28</f>
        <v>0</v>
      </c>
      <c r="H28" s="739"/>
      <c r="I28" s="739"/>
      <c r="J28" s="739"/>
      <c r="K28" s="739"/>
      <c r="M28" s="739"/>
      <c r="N28" s="739"/>
      <c r="O28" s="739"/>
      <c r="P28" s="739"/>
    </row>
    <row r="29" spans="2:21" ht="15.65" customHeight="1">
      <c r="B29" s="740" t="s">
        <v>708</v>
      </c>
      <c r="C29" s="739"/>
      <c r="D29" s="739"/>
      <c r="E29" s="739"/>
      <c r="F29" s="739"/>
      <c r="H29" s="739"/>
      <c r="I29" s="739"/>
      <c r="J29" s="739"/>
      <c r="K29" s="739"/>
      <c r="M29" s="739"/>
      <c r="N29" s="739"/>
      <c r="O29" s="739"/>
      <c r="P29" s="739"/>
    </row>
    <row r="30" spans="2:21" ht="15.65" customHeight="1">
      <c r="B30" s="740" t="s">
        <v>709</v>
      </c>
      <c r="C30" s="739"/>
      <c r="D30" s="739"/>
      <c r="E30" s="739"/>
      <c r="F30" s="739"/>
      <c r="H30" s="739"/>
      <c r="I30" s="739"/>
      <c r="J30" s="739"/>
      <c r="K30" s="739"/>
      <c r="M30" s="739"/>
      <c r="N30" s="739"/>
      <c r="O30" s="739"/>
      <c r="P30" s="739"/>
    </row>
    <row r="31" spans="2:21" ht="15.65" customHeight="1">
      <c r="B31" s="740" t="s">
        <v>710</v>
      </c>
      <c r="C31" s="739"/>
      <c r="D31" s="739"/>
      <c r="E31" s="739"/>
      <c r="F31" s="739"/>
      <c r="H31" s="739"/>
      <c r="I31" s="739"/>
      <c r="J31" s="739"/>
      <c r="K31" s="739"/>
      <c r="M31" s="739"/>
      <c r="N31" s="739"/>
      <c r="O31" s="739"/>
      <c r="P31" s="739"/>
    </row>
    <row r="32" spans="2:21" ht="15.65" customHeight="1">
      <c r="B32" s="740" t="s">
        <v>711</v>
      </c>
      <c r="C32" s="739"/>
      <c r="D32" s="739"/>
      <c r="E32" s="739"/>
      <c r="F32" s="739"/>
      <c r="H32" s="739"/>
      <c r="I32" s="739"/>
      <c r="J32" s="739"/>
      <c r="K32" s="739"/>
      <c r="M32" s="739"/>
      <c r="N32" s="739"/>
      <c r="O32" s="739"/>
      <c r="P32" s="739"/>
    </row>
    <row r="33" spans="2:16" ht="15.65" customHeight="1">
      <c r="B33" s="740" t="s">
        <v>712</v>
      </c>
      <c r="C33" s="739"/>
      <c r="D33" s="739"/>
      <c r="E33" s="739"/>
      <c r="F33" s="739"/>
      <c r="H33" s="739"/>
      <c r="I33" s="739"/>
      <c r="J33" s="739"/>
      <c r="K33" s="739"/>
      <c r="M33" s="739"/>
      <c r="N33" s="739"/>
      <c r="O33" s="739"/>
      <c r="P33" s="739"/>
    </row>
    <row r="34" spans="2:16" ht="15.65" customHeight="1">
      <c r="B34" s="740" t="s">
        <v>713</v>
      </c>
      <c r="C34" s="739"/>
      <c r="D34" s="739"/>
      <c r="E34" s="739"/>
      <c r="F34" s="739"/>
      <c r="H34" s="739"/>
      <c r="I34" s="739"/>
      <c r="J34" s="739"/>
      <c r="K34" s="739"/>
      <c r="M34" s="739"/>
      <c r="N34" s="739"/>
      <c r="O34" s="739"/>
      <c r="P34" s="739"/>
    </row>
    <row r="35" spans="2:16" ht="15.65" customHeight="1">
      <c r="B35" s="740" t="s">
        <v>714</v>
      </c>
      <c r="C35" s="739"/>
      <c r="D35" s="739"/>
      <c r="E35" s="739"/>
      <c r="F35" s="739"/>
      <c r="H35" s="739"/>
      <c r="I35" s="739"/>
      <c r="J35" s="739"/>
      <c r="K35" s="739"/>
      <c r="M35" s="739"/>
      <c r="N35" s="739"/>
      <c r="O35" s="739"/>
      <c r="P35" s="739"/>
    </row>
    <row r="36" spans="2:16" ht="15.65" customHeight="1">
      <c r="B36" s="740" t="s">
        <v>715</v>
      </c>
      <c r="C36" s="739"/>
      <c r="D36" s="739"/>
      <c r="E36" s="739"/>
      <c r="F36" s="739"/>
      <c r="H36" s="739"/>
      <c r="I36" s="739"/>
      <c r="J36" s="739"/>
      <c r="K36" s="739"/>
      <c r="M36" s="739"/>
      <c r="N36" s="739"/>
      <c r="O36" s="739"/>
      <c r="P36" s="739"/>
    </row>
    <row r="37" spans="2:16" ht="15.65" customHeight="1">
      <c r="B37" s="740" t="s">
        <v>716</v>
      </c>
      <c r="C37" s="739"/>
      <c r="D37" s="739"/>
      <c r="E37" s="739"/>
      <c r="F37" s="739"/>
      <c r="H37" s="739"/>
      <c r="I37" s="739"/>
      <c r="J37" s="739"/>
      <c r="K37" s="739"/>
      <c r="M37" s="739"/>
      <c r="N37" s="739"/>
      <c r="O37" s="739"/>
      <c r="P37" s="739"/>
    </row>
    <row r="38" spans="2:16" ht="15.65" customHeight="1">
      <c r="B38" s="740" t="s">
        <v>717</v>
      </c>
      <c r="C38" s="739"/>
      <c r="D38" s="739"/>
      <c r="E38" s="739"/>
      <c r="F38" s="739"/>
      <c r="H38" s="739"/>
      <c r="I38" s="739"/>
      <c r="J38" s="739"/>
      <c r="K38" s="739"/>
      <c r="M38" s="739"/>
      <c r="N38" s="739"/>
      <c r="O38" s="739"/>
      <c r="P38" s="739"/>
    </row>
    <row r="39" spans="2:16" ht="16.25" customHeight="1">
      <c r="B39" s="751" t="s">
        <v>26</v>
      </c>
      <c r="C39" s="752"/>
      <c r="D39" s="752"/>
      <c r="E39" s="752"/>
      <c r="F39" s="753">
        <f>SUM(F28:F38)</f>
        <v>0</v>
      </c>
      <c r="H39" s="739"/>
      <c r="I39" s="739"/>
      <c r="J39" s="739"/>
      <c r="K39" s="739"/>
      <c r="M39" s="739"/>
      <c r="N39" s="739"/>
      <c r="O39" s="739"/>
      <c r="P39" s="739"/>
    </row>
    <row r="40" spans="2:16">
      <c r="B40" s="740" t="s">
        <v>705</v>
      </c>
      <c r="C40" s="739"/>
      <c r="D40" s="739"/>
      <c r="E40" s="739"/>
      <c r="F40" s="739"/>
      <c r="H40" s="739"/>
      <c r="I40" s="739"/>
      <c r="J40" s="739"/>
      <c r="K40" s="739"/>
      <c r="M40" s="739"/>
      <c r="N40" s="739"/>
      <c r="O40" s="739"/>
      <c r="P40" s="739"/>
    </row>
    <row r="41" spans="2:16">
      <c r="B41" s="740" t="s">
        <v>705</v>
      </c>
      <c r="C41" s="739"/>
      <c r="D41" s="739"/>
      <c r="E41" s="739"/>
      <c r="F41" s="739"/>
      <c r="H41" s="739"/>
      <c r="I41" s="739"/>
      <c r="J41" s="739"/>
      <c r="K41" s="739"/>
      <c r="M41" s="739"/>
      <c r="N41" s="739"/>
      <c r="O41" s="739"/>
      <c r="P41" s="739"/>
    </row>
    <row r="42" spans="2:16">
      <c r="B42" s="740" t="s">
        <v>705</v>
      </c>
      <c r="C42" s="739"/>
      <c r="D42" s="739"/>
      <c r="E42" s="739"/>
      <c r="F42" s="739"/>
      <c r="H42" s="739"/>
      <c r="I42" s="739"/>
      <c r="J42" s="739"/>
      <c r="K42" s="739"/>
      <c r="M42" s="739"/>
      <c r="N42" s="739"/>
      <c r="O42" s="739"/>
      <c r="P42" s="739"/>
    </row>
    <row r="43" spans="2:16">
      <c r="B43" s="740" t="s">
        <v>705</v>
      </c>
      <c r="C43" s="739"/>
      <c r="D43" s="739"/>
      <c r="E43" s="739"/>
      <c r="F43" s="739"/>
      <c r="H43" s="739"/>
      <c r="I43" s="739"/>
      <c r="J43" s="739"/>
      <c r="K43" s="739"/>
      <c r="M43" s="739"/>
      <c r="N43" s="739"/>
      <c r="O43" s="739"/>
      <c r="P43" s="739"/>
    </row>
    <row r="44" spans="2:16">
      <c r="H44" s="739"/>
      <c r="I44" s="739"/>
      <c r="J44" s="739"/>
      <c r="K44" s="739"/>
      <c r="M44" s="739"/>
      <c r="N44" s="739"/>
      <c r="O44" s="739"/>
      <c r="P44" s="739"/>
    </row>
    <row r="45" spans="2:16">
      <c r="H45" s="739"/>
      <c r="I45" s="739"/>
      <c r="J45" s="739"/>
      <c r="K45" s="739"/>
      <c r="M45" s="739"/>
      <c r="N45" s="739"/>
      <c r="O45" s="739"/>
      <c r="P45" s="739"/>
    </row>
    <row r="46" spans="2:16">
      <c r="H46" s="739"/>
      <c r="I46" s="739"/>
      <c r="J46" s="739"/>
      <c r="K46" s="739"/>
      <c r="M46" s="739"/>
      <c r="N46" s="739"/>
      <c r="O46" s="739"/>
      <c r="P46" s="739"/>
    </row>
    <row r="47" spans="2:16">
      <c r="H47" s="739"/>
      <c r="I47" s="739"/>
      <c r="J47" s="739"/>
      <c r="K47" s="739"/>
      <c r="M47" s="739"/>
      <c r="N47" s="739"/>
      <c r="O47" s="739"/>
      <c r="P47" s="739"/>
    </row>
    <row r="48" spans="2:16">
      <c r="H48" s="739"/>
      <c r="I48" s="739"/>
      <c r="J48" s="739"/>
      <c r="K48" s="739"/>
      <c r="M48" s="739"/>
      <c r="N48" s="739"/>
      <c r="O48" s="739"/>
      <c r="P48" s="739"/>
    </row>
    <row r="49" spans="8:16">
      <c r="H49" s="751" t="s">
        <v>26</v>
      </c>
      <c r="I49" s="752"/>
      <c r="J49" s="752"/>
      <c r="K49" s="748">
        <f>SUM(K27:K48)</f>
        <v>0</v>
      </c>
      <c r="M49" s="751" t="s">
        <v>26</v>
      </c>
      <c r="N49" s="752"/>
      <c r="O49" s="752"/>
      <c r="P49" s="749">
        <f>SUM(P27:P48)</f>
        <v>0</v>
      </c>
    </row>
  </sheetData>
  <mergeCells count="2">
    <mergeCell ref="B24:F24"/>
    <mergeCell ref="B18:U18"/>
  </mergeCells>
  <pageMargins left="0.7" right="0.7" top="0.75" bottom="0.75" header="0.3" footer="0.3"/>
  <pageSetup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B29" sqref="B29"/>
    </sheetView>
  </sheetViews>
  <sheetFormatPr defaultColWidth="9.08984375" defaultRowHeight="14.5"/>
  <cols>
    <col min="1" max="1" width="9.08984375" style="12"/>
    <col min="2" max="2" width="36.90625" style="701" customWidth="1"/>
    <col min="3" max="3" width="9.08984375" style="10"/>
    <col min="4" max="16384" width="9.08984375" style="12"/>
  </cols>
  <sheetData>
    <row r="16" spans="2:21" ht="26.25" customHeight="1">
      <c r="B16" s="702" t="s">
        <v>561</v>
      </c>
      <c r="C16" s="774" t="s">
        <v>505</v>
      </c>
      <c r="D16" s="775"/>
      <c r="E16" s="775"/>
      <c r="F16" s="775"/>
      <c r="G16" s="775"/>
      <c r="H16" s="775"/>
      <c r="I16" s="775"/>
      <c r="J16" s="775"/>
      <c r="K16" s="775"/>
      <c r="L16" s="775"/>
      <c r="M16" s="775"/>
      <c r="N16" s="775"/>
      <c r="O16" s="775"/>
      <c r="P16" s="775"/>
      <c r="Q16" s="775"/>
      <c r="R16" s="775"/>
      <c r="S16" s="775"/>
      <c r="T16" s="775"/>
      <c r="U16" s="775"/>
    </row>
    <row r="17" spans="2:21" ht="55.5" customHeight="1">
      <c r="B17" s="703" t="s">
        <v>634</v>
      </c>
      <c r="C17" s="776" t="s">
        <v>719</v>
      </c>
      <c r="D17" s="776"/>
      <c r="E17" s="776"/>
      <c r="F17" s="776"/>
      <c r="G17" s="776"/>
      <c r="H17" s="776"/>
      <c r="I17" s="776"/>
      <c r="J17" s="776"/>
      <c r="K17" s="776"/>
      <c r="L17" s="776"/>
      <c r="M17" s="776"/>
      <c r="N17" s="776"/>
      <c r="O17" s="776"/>
      <c r="P17" s="776"/>
      <c r="Q17" s="776"/>
      <c r="R17" s="776"/>
      <c r="S17" s="776"/>
      <c r="T17" s="776"/>
      <c r="U17" s="777"/>
    </row>
    <row r="18" spans="2:21" ht="15.5">
      <c r="B18" s="704"/>
      <c r="C18" s="705"/>
      <c r="D18" s="706"/>
      <c r="E18" s="706"/>
      <c r="F18" s="706"/>
      <c r="G18" s="706"/>
      <c r="H18" s="706"/>
      <c r="I18" s="706"/>
      <c r="J18" s="706"/>
      <c r="K18" s="706"/>
      <c r="L18" s="706"/>
      <c r="M18" s="706"/>
      <c r="N18" s="706"/>
      <c r="O18" s="706"/>
      <c r="P18" s="706"/>
      <c r="Q18" s="706"/>
      <c r="R18" s="706"/>
      <c r="S18" s="706"/>
      <c r="T18" s="706"/>
      <c r="U18" s="707"/>
    </row>
    <row r="19" spans="2:21" ht="15.5">
      <c r="B19" s="704"/>
      <c r="C19" s="705" t="s">
        <v>638</v>
      </c>
      <c r="D19" s="706"/>
      <c r="E19" s="706"/>
      <c r="F19" s="706"/>
      <c r="G19" s="706"/>
      <c r="H19" s="706"/>
      <c r="I19" s="706"/>
      <c r="J19" s="706"/>
      <c r="K19" s="706"/>
      <c r="L19" s="706"/>
      <c r="M19" s="706"/>
      <c r="N19" s="706"/>
      <c r="O19" s="706"/>
      <c r="P19" s="706"/>
      <c r="Q19" s="706"/>
      <c r="R19" s="706"/>
      <c r="S19" s="706"/>
      <c r="T19" s="706"/>
      <c r="U19" s="707"/>
    </row>
    <row r="20" spans="2:21" ht="15.5">
      <c r="B20" s="704"/>
      <c r="C20" s="705"/>
      <c r="D20" s="706"/>
      <c r="E20" s="706"/>
      <c r="F20" s="706"/>
      <c r="G20" s="706"/>
      <c r="H20" s="706"/>
      <c r="I20" s="706"/>
      <c r="J20" s="706"/>
      <c r="K20" s="706"/>
      <c r="L20" s="706"/>
      <c r="M20" s="706"/>
      <c r="N20" s="706"/>
      <c r="O20" s="706"/>
      <c r="P20" s="706"/>
      <c r="Q20" s="706"/>
      <c r="R20" s="706"/>
      <c r="S20" s="706"/>
      <c r="T20" s="706"/>
      <c r="U20" s="707"/>
    </row>
    <row r="21" spans="2:21" ht="15.5">
      <c r="B21" s="704"/>
      <c r="C21" s="705" t="s">
        <v>635</v>
      </c>
      <c r="D21" s="706"/>
      <c r="E21" s="706"/>
      <c r="F21" s="706"/>
      <c r="G21" s="706"/>
      <c r="H21" s="706"/>
      <c r="I21" s="706"/>
      <c r="J21" s="706"/>
      <c r="K21" s="706"/>
      <c r="L21" s="706"/>
      <c r="M21" s="706"/>
      <c r="N21" s="706"/>
      <c r="O21" s="706"/>
      <c r="P21" s="706"/>
      <c r="Q21" s="706"/>
      <c r="R21" s="706"/>
      <c r="S21" s="706"/>
      <c r="T21" s="706"/>
      <c r="U21" s="707"/>
    </row>
    <row r="22" spans="2:21" ht="15.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73" t="s">
        <v>636</v>
      </c>
      <c r="D23" s="773"/>
      <c r="E23" s="773"/>
      <c r="F23" s="773"/>
      <c r="G23" s="773"/>
      <c r="H23" s="773"/>
      <c r="I23" s="773"/>
      <c r="J23" s="773"/>
      <c r="K23" s="773"/>
      <c r="L23" s="773"/>
      <c r="M23" s="773"/>
      <c r="N23" s="773"/>
      <c r="O23" s="773"/>
      <c r="P23" s="773"/>
      <c r="Q23" s="773"/>
      <c r="R23" s="773"/>
      <c r="S23" s="773"/>
      <c r="T23" s="706"/>
      <c r="U23" s="707"/>
    </row>
    <row r="24" spans="2:21" ht="15.5">
      <c r="B24" s="704"/>
      <c r="C24" s="705"/>
      <c r="D24" s="706"/>
      <c r="E24" s="706"/>
      <c r="F24" s="706"/>
      <c r="G24" s="706"/>
      <c r="H24" s="706"/>
      <c r="I24" s="706"/>
      <c r="J24" s="706"/>
      <c r="K24" s="706"/>
      <c r="L24" s="706"/>
      <c r="M24" s="706"/>
      <c r="N24" s="706"/>
      <c r="O24" s="706"/>
      <c r="P24" s="706"/>
      <c r="Q24" s="706"/>
      <c r="R24" s="706"/>
      <c r="S24" s="706"/>
      <c r="T24" s="706"/>
      <c r="U24" s="707"/>
    </row>
    <row r="25" spans="2:21" ht="15.5">
      <c r="B25" s="704"/>
      <c r="C25" s="705" t="s">
        <v>639</v>
      </c>
      <c r="D25" s="706"/>
      <c r="E25" s="706"/>
      <c r="F25" s="706"/>
      <c r="G25" s="706"/>
      <c r="H25" s="706"/>
      <c r="I25" s="706"/>
      <c r="J25" s="706"/>
      <c r="K25" s="706"/>
      <c r="L25" s="706"/>
      <c r="M25" s="706"/>
      <c r="N25" s="706"/>
      <c r="O25" s="706"/>
      <c r="P25" s="706"/>
      <c r="Q25" s="706"/>
      <c r="R25" s="706"/>
      <c r="S25" s="706"/>
      <c r="T25" s="706"/>
      <c r="U25" s="707"/>
    </row>
    <row r="26" spans="2:21" ht="15.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73" t="s">
        <v>637</v>
      </c>
      <c r="D27" s="773"/>
      <c r="E27" s="773"/>
      <c r="F27" s="773"/>
      <c r="G27" s="773"/>
      <c r="H27" s="773"/>
      <c r="I27" s="773"/>
      <c r="J27" s="773"/>
      <c r="K27" s="773"/>
      <c r="L27" s="773"/>
      <c r="M27" s="773"/>
      <c r="N27" s="773"/>
      <c r="O27" s="773"/>
      <c r="P27" s="773"/>
      <c r="Q27" s="773"/>
      <c r="R27" s="773"/>
      <c r="S27" s="773"/>
      <c r="T27" s="773"/>
      <c r="U27" s="778"/>
    </row>
    <row r="28" spans="2:21" ht="15.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73" t="s">
        <v>640</v>
      </c>
      <c r="D29" s="773"/>
      <c r="E29" s="773"/>
      <c r="F29" s="773"/>
      <c r="G29" s="773"/>
      <c r="H29" s="773"/>
      <c r="I29" s="773"/>
      <c r="J29" s="773"/>
      <c r="K29" s="773"/>
      <c r="L29" s="773"/>
      <c r="M29" s="773"/>
      <c r="N29" s="773"/>
      <c r="O29" s="773"/>
      <c r="P29" s="773"/>
      <c r="Q29" s="773"/>
      <c r="R29" s="773"/>
      <c r="S29" s="773"/>
      <c r="T29" s="773"/>
      <c r="U29" s="778"/>
    </row>
    <row r="30" spans="2:21" ht="15.5">
      <c r="B30" s="704"/>
      <c r="C30" s="705"/>
      <c r="D30" s="706"/>
      <c r="E30" s="706"/>
      <c r="F30" s="706"/>
      <c r="G30" s="706"/>
      <c r="H30" s="706"/>
      <c r="I30" s="706"/>
      <c r="J30" s="706"/>
      <c r="K30" s="706"/>
      <c r="L30" s="706"/>
      <c r="M30" s="706"/>
      <c r="N30" s="706"/>
      <c r="O30" s="706"/>
      <c r="P30" s="706"/>
      <c r="Q30" s="706"/>
      <c r="R30" s="706"/>
      <c r="S30" s="706"/>
      <c r="T30" s="706"/>
      <c r="U30" s="707"/>
    </row>
    <row r="31" spans="2:21" ht="15.5">
      <c r="B31" s="704"/>
      <c r="C31" s="705" t="s">
        <v>641</v>
      </c>
      <c r="D31" s="706"/>
      <c r="E31" s="706"/>
      <c r="F31" s="706"/>
      <c r="G31" s="706"/>
      <c r="H31" s="706"/>
      <c r="I31" s="706"/>
      <c r="J31" s="706"/>
      <c r="K31" s="706"/>
      <c r="L31" s="706"/>
      <c r="M31" s="706"/>
      <c r="N31" s="706"/>
      <c r="O31" s="706"/>
      <c r="P31" s="706"/>
      <c r="Q31" s="706"/>
      <c r="R31" s="706"/>
      <c r="S31" s="706"/>
      <c r="T31" s="706"/>
      <c r="U31" s="707"/>
    </row>
    <row r="32" spans="2:21" ht="15.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642</v>
      </c>
      <c r="C33" s="779" t="s">
        <v>643</v>
      </c>
      <c r="D33" s="779"/>
      <c r="E33" s="779"/>
      <c r="F33" s="779"/>
      <c r="G33" s="779"/>
      <c r="H33" s="779"/>
      <c r="I33" s="779"/>
      <c r="J33" s="779"/>
      <c r="K33" s="779"/>
      <c r="L33" s="779"/>
      <c r="M33" s="779"/>
      <c r="N33" s="779"/>
      <c r="O33" s="779"/>
      <c r="P33" s="779"/>
      <c r="Q33" s="779"/>
      <c r="R33" s="779"/>
      <c r="S33" s="779"/>
      <c r="T33" s="779"/>
      <c r="U33" s="780"/>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5">
      <c r="B35" s="716" t="s">
        <v>644</v>
      </c>
      <c r="C35" s="717" t="s">
        <v>645</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646</v>
      </c>
      <c r="C37" s="781" t="s">
        <v>647</v>
      </c>
      <c r="D37" s="781"/>
      <c r="E37" s="781"/>
      <c r="F37" s="781"/>
      <c r="G37" s="781"/>
      <c r="H37" s="781"/>
      <c r="I37" s="781"/>
      <c r="J37" s="781"/>
      <c r="K37" s="781"/>
      <c r="L37" s="781"/>
      <c r="M37" s="781"/>
      <c r="N37" s="781"/>
      <c r="O37" s="781"/>
      <c r="P37" s="781"/>
      <c r="Q37" s="781"/>
      <c r="R37" s="781"/>
      <c r="S37" s="781"/>
      <c r="T37" s="781"/>
      <c r="U37" s="782"/>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5">
      <c r="B39" s="703" t="s">
        <v>648</v>
      </c>
      <c r="C39" s="719" t="s">
        <v>649</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650</v>
      </c>
      <c r="C41" s="783" t="s">
        <v>651</v>
      </c>
      <c r="D41" s="783"/>
      <c r="E41" s="783"/>
      <c r="F41" s="783"/>
      <c r="G41" s="783"/>
      <c r="H41" s="783"/>
      <c r="I41" s="783"/>
      <c r="J41" s="783"/>
      <c r="K41" s="783"/>
      <c r="L41" s="783"/>
      <c r="M41" s="783"/>
      <c r="N41" s="783"/>
      <c r="O41" s="783"/>
      <c r="P41" s="783"/>
      <c r="Q41" s="783"/>
      <c r="R41" s="783"/>
      <c r="S41" s="783"/>
      <c r="T41" s="783"/>
      <c r="U41" s="784"/>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5">
      <c r="B43" s="716" t="s">
        <v>652</v>
      </c>
      <c r="C43" s="717" t="s">
        <v>653</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771" t="s">
        <v>669</v>
      </c>
      <c r="D45" s="771"/>
      <c r="E45" s="771"/>
      <c r="F45" s="771"/>
      <c r="G45" s="771"/>
      <c r="H45" s="771"/>
      <c r="I45" s="771"/>
      <c r="J45" s="771"/>
      <c r="K45" s="771"/>
      <c r="L45" s="771"/>
      <c r="M45" s="771"/>
      <c r="N45" s="771"/>
      <c r="O45" s="771"/>
      <c r="P45" s="771"/>
      <c r="Q45" s="771"/>
      <c r="R45" s="771"/>
      <c r="S45" s="771"/>
      <c r="T45" s="771"/>
      <c r="U45" s="772"/>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771" t="s">
        <v>654</v>
      </c>
      <c r="D47" s="771"/>
      <c r="E47" s="771"/>
      <c r="F47" s="771"/>
      <c r="G47" s="771"/>
      <c r="H47" s="771"/>
      <c r="I47" s="771"/>
      <c r="J47" s="771"/>
      <c r="K47" s="771"/>
      <c r="L47" s="771"/>
      <c r="M47" s="771"/>
      <c r="N47" s="771"/>
      <c r="O47" s="771"/>
      <c r="P47" s="771"/>
      <c r="Q47" s="771"/>
      <c r="R47" s="771"/>
      <c r="S47" s="771"/>
      <c r="T47" s="771"/>
      <c r="U47" s="772"/>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771" t="s">
        <v>655</v>
      </c>
      <c r="D49" s="771"/>
      <c r="E49" s="771"/>
      <c r="F49" s="771"/>
      <c r="G49" s="771"/>
      <c r="H49" s="771"/>
      <c r="I49" s="771"/>
      <c r="J49" s="771"/>
      <c r="K49" s="771"/>
      <c r="L49" s="771"/>
      <c r="M49" s="771"/>
      <c r="N49" s="771"/>
      <c r="O49" s="771"/>
      <c r="P49" s="771"/>
      <c r="Q49" s="771"/>
      <c r="R49" s="771"/>
      <c r="S49" s="771"/>
      <c r="T49" s="771"/>
      <c r="U49" s="772"/>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771" t="s">
        <v>656</v>
      </c>
      <c r="D51" s="771"/>
      <c r="E51" s="771"/>
      <c r="F51" s="771"/>
      <c r="G51" s="771"/>
      <c r="H51" s="771"/>
      <c r="I51" s="771"/>
      <c r="J51" s="771"/>
      <c r="K51" s="771"/>
      <c r="L51" s="771"/>
      <c r="M51" s="771"/>
      <c r="N51" s="771"/>
      <c r="O51" s="771"/>
      <c r="P51" s="771"/>
      <c r="Q51" s="771"/>
      <c r="R51" s="771"/>
      <c r="S51" s="771"/>
      <c r="T51" s="771"/>
      <c r="U51" s="772"/>
    </row>
    <row r="52" spans="2:21" ht="15.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773" t="s">
        <v>668</v>
      </c>
      <c r="D53" s="773"/>
      <c r="E53" s="773"/>
      <c r="F53" s="773"/>
      <c r="G53" s="773"/>
      <c r="H53" s="773"/>
      <c r="I53" s="773"/>
      <c r="J53" s="773"/>
      <c r="K53" s="773"/>
      <c r="L53" s="773"/>
      <c r="M53" s="773"/>
      <c r="N53" s="773"/>
      <c r="O53" s="773"/>
      <c r="P53" s="773"/>
      <c r="Q53" s="773"/>
      <c r="R53" s="773"/>
      <c r="S53" s="773"/>
      <c r="T53" s="773"/>
      <c r="U53" s="778"/>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657</v>
      </c>
      <c r="C55" s="781" t="s">
        <v>658</v>
      </c>
      <c r="D55" s="781"/>
      <c r="E55" s="781"/>
      <c r="F55" s="781"/>
      <c r="G55" s="781"/>
      <c r="H55" s="781"/>
      <c r="I55" s="781"/>
      <c r="J55" s="781"/>
      <c r="K55" s="781"/>
      <c r="L55" s="781"/>
      <c r="M55" s="781"/>
      <c r="N55" s="781"/>
      <c r="O55" s="781"/>
      <c r="P55" s="781"/>
      <c r="Q55" s="781"/>
      <c r="R55" s="781"/>
      <c r="S55" s="781"/>
      <c r="T55" s="781"/>
      <c r="U55" s="782"/>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659</v>
      </c>
      <c r="C57" s="781" t="s">
        <v>660</v>
      </c>
      <c r="D57" s="781"/>
      <c r="E57" s="781"/>
      <c r="F57" s="781"/>
      <c r="G57" s="781"/>
      <c r="H57" s="781"/>
      <c r="I57" s="781"/>
      <c r="J57" s="781"/>
      <c r="K57" s="781"/>
      <c r="L57" s="781"/>
      <c r="M57" s="781"/>
      <c r="N57" s="781"/>
      <c r="O57" s="781"/>
      <c r="P57" s="781"/>
      <c r="Q57" s="781"/>
      <c r="R57" s="781"/>
      <c r="S57" s="781"/>
      <c r="T57" s="781"/>
      <c r="U57" s="782"/>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661</v>
      </c>
      <c r="C59" s="724" t="s">
        <v>662</v>
      </c>
      <c r="D59" s="725"/>
      <c r="E59" s="725"/>
      <c r="F59" s="725"/>
      <c r="G59" s="725"/>
      <c r="H59" s="725"/>
      <c r="I59" s="725"/>
      <c r="J59" s="725"/>
      <c r="K59" s="725"/>
      <c r="L59" s="725"/>
      <c r="M59" s="725"/>
      <c r="N59" s="725"/>
      <c r="O59" s="725"/>
      <c r="P59" s="725"/>
      <c r="Q59" s="725"/>
      <c r="R59" s="725"/>
      <c r="S59" s="725"/>
      <c r="T59" s="725"/>
      <c r="U59" s="726"/>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D24" zoomScale="80" zoomScaleNormal="80" workbookViewId="0">
      <selection activeCell="D48" sqref="D48"/>
    </sheetView>
  </sheetViews>
  <sheetFormatPr defaultColWidth="9.08984375" defaultRowHeight="15.5"/>
  <cols>
    <col min="1" max="1" width="3.08984375" style="12" customWidth="1"/>
    <col min="2" max="2" width="61.6328125" style="10" customWidth="1"/>
    <col min="3" max="3" width="58.6328125" style="12" customWidth="1"/>
    <col min="4" max="4" width="62.54296875" style="12" customWidth="1"/>
    <col min="5" max="5" width="53.54296875" style="12" customWidth="1"/>
    <col min="6" max="6" width="47.08984375" style="12" customWidth="1"/>
    <col min="7" max="7" width="9.08984375" style="16"/>
    <col min="8" max="10" width="9.08984375" style="12"/>
    <col min="11" max="11" width="26.08984375" style="12" customWidth="1"/>
    <col min="12" max="12" width="59.90625" style="17" customWidth="1"/>
    <col min="13" max="13" width="14.6328125" style="25" customWidth="1"/>
    <col min="14" max="14" width="29.6328125" style="17" customWidth="1"/>
    <col min="15" max="16384" width="9.08984375" style="12"/>
  </cols>
  <sheetData>
    <row r="1" spans="2:20" ht="146.25" customHeight="1"/>
    <row r="3" spans="2:20" ht="25.5" customHeight="1">
      <c r="B3" s="786" t="s">
        <v>691</v>
      </c>
      <c r="C3" s="787"/>
      <c r="D3" s="787"/>
      <c r="E3" s="787"/>
      <c r="F3" s="788"/>
      <c r="G3" s="122"/>
    </row>
    <row r="4" spans="2:20" ht="16.5" customHeight="1">
      <c r="B4" s="789"/>
      <c r="C4" s="790"/>
      <c r="D4" s="790"/>
      <c r="E4" s="790"/>
      <c r="F4" s="791"/>
      <c r="G4" s="122"/>
    </row>
    <row r="5" spans="2:20" ht="71.25" customHeight="1">
      <c r="B5" s="789"/>
      <c r="C5" s="790"/>
      <c r="D5" s="790"/>
      <c r="E5" s="790"/>
      <c r="F5" s="791"/>
      <c r="G5" s="122"/>
    </row>
    <row r="6" spans="2:20" ht="21.75" customHeight="1">
      <c r="B6" s="792"/>
      <c r="C6" s="793"/>
      <c r="D6" s="793"/>
      <c r="E6" s="793"/>
      <c r="F6" s="794"/>
      <c r="G6" s="122"/>
    </row>
    <row r="8" spans="2:20" ht="20">
      <c r="B8" s="785" t="s">
        <v>481</v>
      </c>
      <c r="C8" s="785"/>
      <c r="D8" s="785"/>
      <c r="E8" s="785"/>
      <c r="F8" s="785"/>
      <c r="G8" s="785"/>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588</v>
      </c>
      <c r="G12" s="28"/>
      <c r="L12" s="33"/>
      <c r="M12" s="33"/>
      <c r="N12" s="33"/>
      <c r="O12" s="33"/>
      <c r="P12" s="33"/>
      <c r="Q12" s="68"/>
      <c r="S12" s="8"/>
      <c r="T12" s="8"/>
    </row>
    <row r="13" spans="2:20" s="9" customFormat="1" ht="26.25" customHeight="1" thickBot="1">
      <c r="B13" s="102" t="s">
        <v>418</v>
      </c>
      <c r="C13" s="124" t="s">
        <v>627</v>
      </c>
      <c r="G13" s="109"/>
      <c r="L13" s="33"/>
      <c r="M13" s="33"/>
      <c r="N13" s="33"/>
      <c r="O13" s="33"/>
      <c r="P13" s="33"/>
      <c r="Q13" s="68"/>
      <c r="S13" s="8"/>
      <c r="T13" s="8"/>
    </row>
    <row r="14" spans="2:20" s="9" customFormat="1" ht="26.25" customHeight="1" thickBot="1">
      <c r="B14" s="102" t="s">
        <v>418</v>
      </c>
      <c r="C14" s="172" t="s">
        <v>622</v>
      </c>
      <c r="G14" s="123"/>
      <c r="L14" s="33"/>
      <c r="M14" s="33"/>
      <c r="N14" s="33"/>
      <c r="O14" s="33"/>
      <c r="P14" s="33"/>
      <c r="Q14" s="68"/>
      <c r="S14" s="8"/>
      <c r="T14" s="8"/>
    </row>
    <row r="15" spans="2:20" s="9" customFormat="1" ht="26.25" customHeight="1" thickBot="1">
      <c r="B15" s="102" t="s">
        <v>416</v>
      </c>
      <c r="C15" s="172" t="s">
        <v>623</v>
      </c>
      <c r="G15" s="123"/>
      <c r="L15" s="33"/>
      <c r="M15" s="33"/>
      <c r="N15" s="33"/>
      <c r="O15" s="33"/>
      <c r="P15" s="33"/>
      <c r="Q15" s="68"/>
      <c r="S15" s="8"/>
      <c r="T15" s="8"/>
    </row>
    <row r="16" spans="2:20" s="9" customFormat="1" ht="26.25" customHeight="1" thickBot="1">
      <c r="B16" s="102" t="s">
        <v>416</v>
      </c>
      <c r="C16" s="172" t="s">
        <v>624</v>
      </c>
      <c r="G16" s="123"/>
      <c r="L16" s="33"/>
      <c r="M16" s="33"/>
      <c r="N16" s="33"/>
      <c r="O16" s="33"/>
      <c r="P16" s="33"/>
      <c r="Q16" s="68"/>
      <c r="S16" s="8"/>
      <c r="T16" s="8"/>
    </row>
    <row r="17" spans="2:20" s="9" customFormat="1" ht="26.25" customHeight="1" thickBot="1">
      <c r="B17" s="102" t="s">
        <v>416</v>
      </c>
      <c r="C17" s="124" t="s">
        <v>625</v>
      </c>
      <c r="G17" s="109"/>
      <c r="L17" s="33"/>
      <c r="M17" s="33"/>
      <c r="N17" s="33"/>
      <c r="O17" s="33"/>
      <c r="P17" s="33"/>
      <c r="Q17" s="68"/>
      <c r="S17" s="8"/>
      <c r="T17" s="8"/>
    </row>
    <row r="18" spans="2:20" s="9" customFormat="1" ht="26.25" customHeight="1" thickBot="1">
      <c r="B18" s="102" t="s">
        <v>418</v>
      </c>
      <c r="C18" s="124" t="s">
        <v>626</v>
      </c>
      <c r="G18" s="123"/>
      <c r="L18" s="33"/>
      <c r="M18" s="33"/>
      <c r="N18" s="33"/>
      <c r="O18" s="33"/>
      <c r="P18" s="33"/>
      <c r="Q18" s="68"/>
      <c r="S18" s="8"/>
      <c r="T18" s="8"/>
    </row>
    <row r="19" spans="2:20" s="9" customFormat="1" ht="26.25" customHeight="1" thickBot="1">
      <c r="B19" s="102" t="s">
        <v>416</v>
      </c>
      <c r="C19" s="124" t="s">
        <v>628</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587</v>
      </c>
      <c r="F22" s="656" t="s">
        <v>448</v>
      </c>
      <c r="G22" s="174"/>
      <c r="M22" s="645"/>
      <c r="T22" s="645"/>
    </row>
    <row r="23" spans="2:20" s="103" customFormat="1" ht="35.25" customHeight="1">
      <c r="B23" s="648" t="s">
        <v>458</v>
      </c>
      <c r="C23" s="654" t="s">
        <v>438</v>
      </c>
      <c r="D23" s="657" t="s">
        <v>444</v>
      </c>
      <c r="E23" s="661" t="s">
        <v>587</v>
      </c>
      <c r="F23" s="657" t="s">
        <v>448</v>
      </c>
      <c r="G23" s="174"/>
      <c r="M23" s="645"/>
      <c r="T23" s="645"/>
    </row>
    <row r="24" spans="2:20" s="103" customFormat="1" ht="34.5" customHeight="1">
      <c r="B24" s="648" t="s">
        <v>455</v>
      </c>
      <c r="C24" s="654" t="s">
        <v>438</v>
      </c>
      <c r="D24" s="657" t="s">
        <v>445</v>
      </c>
      <c r="E24" s="661" t="s">
        <v>587</v>
      </c>
      <c r="F24" s="657" t="s">
        <v>448</v>
      </c>
      <c r="G24" s="174"/>
      <c r="M24" s="645"/>
      <c r="T24" s="645"/>
    </row>
    <row r="25" spans="2:20" s="103" customFormat="1" ht="32.25" customHeight="1">
      <c r="B25" s="649" t="s">
        <v>456</v>
      </c>
      <c r="C25" s="654" t="s">
        <v>437</v>
      </c>
      <c r="D25" s="657" t="s">
        <v>446</v>
      </c>
      <c r="E25" s="662" t="s">
        <v>606</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CBA00DD-77B6-4B64-AC0C-476A768FA8F7}">
          <x14:formula1>
            <xm:f>[2019NTPower_MRZ_IRR_LRAMVAWorkform_Attachment_4_20190211.xlsx]DropDownList!#REF!</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08984375" defaultRowHeight="14.5"/>
  <cols>
    <col min="1" max="1" width="61.08984375" style="12" bestFit="1" customWidth="1"/>
    <col min="2" max="2" width="13.6328125" style="12" customWidth="1"/>
    <col min="3" max="3" width="9.08984375" style="10"/>
    <col min="4" max="4" width="15" style="12" customWidth="1"/>
    <col min="5" max="5" width="11.54296875" style="10" customWidth="1"/>
    <col min="6" max="6" width="24.08984375" style="12" customWidth="1"/>
    <col min="7" max="7" width="32" style="12" customWidth="1"/>
    <col min="8" max="8" width="14.6328125" style="12" customWidth="1"/>
    <col min="9" max="16384" width="9.08984375" style="12"/>
  </cols>
  <sheetData>
    <row r="1" spans="1:8">
      <c r="A1" s="8" t="s">
        <v>410</v>
      </c>
      <c r="B1" s="8" t="s">
        <v>41</v>
      </c>
      <c r="C1" s="120" t="s">
        <v>234</v>
      </c>
      <c r="D1" s="8" t="s">
        <v>415</v>
      </c>
      <c r="E1" s="120" t="s">
        <v>450</v>
      </c>
      <c r="F1" s="120" t="s">
        <v>549</v>
      </c>
      <c r="G1" s="120" t="s">
        <v>570</v>
      </c>
      <c r="H1" s="120" t="s">
        <v>581</v>
      </c>
    </row>
    <row r="2" spans="1:8">
      <c r="A2" s="12" t="s">
        <v>29</v>
      </c>
      <c r="B2" s="12" t="s">
        <v>27</v>
      </c>
      <c r="C2" s="10">
        <v>2006</v>
      </c>
      <c r="D2" s="12" t="s">
        <v>416</v>
      </c>
      <c r="E2" s="10">
        <f>'2. LRAMVA Threshold'!D9</f>
        <v>2013</v>
      </c>
      <c r="F2" s="26" t="s">
        <v>170</v>
      </c>
      <c r="G2" s="12" t="s">
        <v>571</v>
      </c>
      <c r="H2" s="12" t="s">
        <v>589</v>
      </c>
    </row>
    <row r="3" spans="1:8">
      <c r="A3" s="12" t="s">
        <v>371</v>
      </c>
      <c r="B3" s="12" t="s">
        <v>27</v>
      </c>
      <c r="C3" s="10">
        <v>2007</v>
      </c>
      <c r="D3" s="12" t="s">
        <v>417</v>
      </c>
      <c r="E3" s="10">
        <f>'2. LRAMVA Threshold'!D24</f>
        <v>0</v>
      </c>
      <c r="F3" s="12" t="s">
        <v>550</v>
      </c>
      <c r="G3" s="12" t="s">
        <v>572</v>
      </c>
      <c r="H3" s="12" t="s">
        <v>582</v>
      </c>
    </row>
    <row r="4" spans="1:8">
      <c r="A4" s="12" t="s">
        <v>372</v>
      </c>
      <c r="B4" s="12" t="s">
        <v>28</v>
      </c>
      <c r="C4" s="10">
        <v>2008</v>
      </c>
      <c r="D4" s="12" t="s">
        <v>418</v>
      </c>
      <c r="F4" s="12" t="s">
        <v>169</v>
      </c>
      <c r="G4" s="12" t="s">
        <v>573</v>
      </c>
    </row>
    <row r="5" spans="1:8">
      <c r="A5" s="12" t="s">
        <v>373</v>
      </c>
      <c r="B5" s="12" t="s">
        <v>28</v>
      </c>
      <c r="C5" s="10">
        <v>2009</v>
      </c>
      <c r="F5" s="12" t="s">
        <v>368</v>
      </c>
      <c r="G5" s="12" t="s">
        <v>574</v>
      </c>
    </row>
    <row r="6" spans="1:8">
      <c r="A6" s="12" t="s">
        <v>374</v>
      </c>
      <c r="B6" s="12" t="s">
        <v>28</v>
      </c>
      <c r="C6" s="10">
        <v>2010</v>
      </c>
      <c r="F6" s="12" t="s">
        <v>369</v>
      </c>
      <c r="G6" s="12" t="s">
        <v>575</v>
      </c>
    </row>
    <row r="7" spans="1:8">
      <c r="A7" s="12" t="s">
        <v>375</v>
      </c>
      <c r="B7" s="12" t="s">
        <v>28</v>
      </c>
      <c r="C7" s="10">
        <v>2011</v>
      </c>
      <c r="F7" s="12" t="s">
        <v>370</v>
      </c>
      <c r="G7" s="12" t="s">
        <v>576</v>
      </c>
    </row>
    <row r="8" spans="1:8">
      <c r="A8" s="12" t="s">
        <v>376</v>
      </c>
      <c r="B8" s="12" t="s">
        <v>28</v>
      </c>
      <c r="C8" s="10">
        <v>2012</v>
      </c>
      <c r="F8" s="12" t="s">
        <v>558</v>
      </c>
      <c r="G8" s="12" t="s">
        <v>577</v>
      </c>
    </row>
    <row r="9" spans="1:8">
      <c r="A9" s="12" t="s">
        <v>377</v>
      </c>
      <c r="B9" s="12" t="s">
        <v>28</v>
      </c>
      <c r="C9" s="10">
        <v>2013</v>
      </c>
      <c r="G9" s="12" t="s">
        <v>578</v>
      </c>
    </row>
    <row r="10" spans="1:8">
      <c r="A10" s="12" t="s">
        <v>378</v>
      </c>
      <c r="B10" s="12" t="s">
        <v>28</v>
      </c>
      <c r="C10" s="10">
        <v>2014</v>
      </c>
      <c r="G10" s="12" t="s">
        <v>579</v>
      </c>
    </row>
    <row r="11" spans="1:8">
      <c r="A11" s="12" t="s">
        <v>379</v>
      </c>
      <c r="B11" s="12" t="s">
        <v>28</v>
      </c>
      <c r="C11" s="10">
        <v>2015</v>
      </c>
      <c r="G11" s="12" t="s">
        <v>580</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zoomScale="40" zoomScaleNormal="40" workbookViewId="0">
      <selection activeCell="K20" sqref="K20"/>
    </sheetView>
  </sheetViews>
  <sheetFormatPr defaultColWidth="9.08984375" defaultRowHeight="15.5"/>
  <cols>
    <col min="1" max="1" width="2.63281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90625" style="9" customWidth="1"/>
    <col min="9" max="9" width="23.08984375" style="9" customWidth="1"/>
    <col min="10" max="10" width="22" style="9" customWidth="1"/>
    <col min="11" max="11" width="19.6328125" style="9" customWidth="1"/>
    <col min="12" max="12" width="21.6328125" style="9" customWidth="1"/>
    <col min="13" max="13" width="24" style="9" hidden="1" customWidth="1"/>
    <col min="14" max="14" width="24.08984375" style="9" hidden="1" customWidth="1"/>
    <col min="15" max="15" width="21.453125" style="9" hidden="1" customWidth="1"/>
    <col min="16" max="16" width="22.08984375" style="9" hidden="1" customWidth="1"/>
    <col min="17" max="17" width="16.453125" style="9" hidden="1" customWidth="1"/>
    <col min="18" max="18" width="15.54296875" style="9" customWidth="1"/>
    <col min="19" max="19" width="17.08984375" style="9" customWidth="1"/>
    <col min="20" max="20" width="13.6328125" style="8" customWidth="1"/>
    <col min="21" max="21" width="6.36328125" style="8" customWidth="1"/>
    <col min="22" max="22" width="13.54296875" style="9" customWidth="1"/>
    <col min="23" max="23" width="15.36328125" style="9" customWidth="1"/>
    <col min="24" max="16384" width="9.08984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767</v>
      </c>
      <c r="D8" s="601" t="s">
        <v>768</v>
      </c>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745</v>
      </c>
      <c r="E14" s="130"/>
      <c r="F14" s="124" t="s">
        <v>548</v>
      </c>
      <c r="H14" s="542" t="s">
        <v>747</v>
      </c>
      <c r="J14" s="124" t="s">
        <v>515</v>
      </c>
      <c r="L14" s="132"/>
      <c r="N14" s="103"/>
      <c r="Q14" s="99"/>
      <c r="R14" s="96"/>
    </row>
    <row r="15" spans="2:22" ht="26.25" customHeight="1" thickBot="1">
      <c r="B15" s="124" t="s">
        <v>424</v>
      </c>
      <c r="C15" s="106"/>
      <c r="D15" s="542" t="s">
        <v>746</v>
      </c>
      <c r="F15" s="124" t="s">
        <v>414</v>
      </c>
      <c r="G15" s="127"/>
      <c r="H15" s="542" t="s">
        <v>748</v>
      </c>
      <c r="I15" s="17"/>
      <c r="J15" s="124" t="s">
        <v>516</v>
      </c>
      <c r="L15" s="132"/>
      <c r="M15" s="103"/>
      <c r="Q15" s="108"/>
      <c r="R15" s="96"/>
    </row>
    <row r="16" spans="2:22" ht="28.5" customHeight="1" thickBot="1">
      <c r="B16" s="124" t="s">
        <v>454</v>
      </c>
      <c r="C16" s="106"/>
      <c r="D16" s="543" t="s">
        <v>184</v>
      </c>
      <c r="E16" s="103"/>
      <c r="F16" s="124" t="s">
        <v>434</v>
      </c>
      <c r="G16" s="125"/>
      <c r="H16" s="543" t="s">
        <v>749</v>
      </c>
      <c r="I16" s="103"/>
      <c r="K16" s="195"/>
      <c r="L16" s="195"/>
      <c r="M16" s="195"/>
      <c r="N16" s="195"/>
      <c r="Q16" s="115"/>
      <c r="R16" s="96"/>
    </row>
    <row r="17" spans="1:21" ht="29.25" customHeight="1">
      <c r="B17" s="124" t="s">
        <v>421</v>
      </c>
      <c r="C17" s="106"/>
      <c r="D17" s="730">
        <v>208927</v>
      </c>
      <c r="E17" s="121"/>
      <c r="F17" s="737" t="s">
        <v>672</v>
      </c>
      <c r="G17" s="195"/>
      <c r="H17" s="731">
        <v>1</v>
      </c>
      <c r="I17" s="17"/>
      <c r="M17" s="195"/>
      <c r="N17" s="195"/>
      <c r="P17" s="99"/>
      <c r="Q17" s="99"/>
      <c r="R17" s="96"/>
    </row>
    <row r="18" spans="1:21" s="28" customFormat="1" ht="29.25" customHeight="1">
      <c r="B18" s="124"/>
      <c r="C18" s="732"/>
      <c r="D18" s="729"/>
      <c r="E18" s="733"/>
      <c r="F18" s="728"/>
      <c r="G18" s="734"/>
      <c r="H18" s="735"/>
      <c r="I18" s="163"/>
      <c r="M18" s="734"/>
      <c r="N18" s="734"/>
      <c r="P18" s="734"/>
      <c r="Q18" s="734"/>
      <c r="R18" s="736"/>
      <c r="T18" s="37"/>
      <c r="U18" s="37"/>
    </row>
    <row r="19" spans="1:21" ht="27.75" customHeight="1" thickBot="1">
      <c r="E19" s="9"/>
      <c r="F19" s="124" t="s">
        <v>435</v>
      </c>
      <c r="G19" s="603" t="s">
        <v>363</v>
      </c>
      <c r="H19" s="242">
        <f>SUM(R54,R57,R60,R63,R66,R69,R72,R75)</f>
        <v>138808.53304952761</v>
      </c>
      <c r="I19" s="17"/>
      <c r="J19" s="115"/>
      <c r="K19" s="115"/>
      <c r="L19" s="115"/>
      <c r="M19" s="115"/>
      <c r="N19" s="115"/>
      <c r="P19" s="115"/>
      <c r="Q19" s="115"/>
      <c r="R19" s="96"/>
    </row>
    <row r="20" spans="1:21" ht="27.75" customHeight="1" thickBot="1">
      <c r="E20" s="9"/>
      <c r="F20" s="124" t="s">
        <v>436</v>
      </c>
      <c r="G20" s="603" t="s">
        <v>364</v>
      </c>
      <c r="H20" s="131">
        <f>-SUM(R55,R58,R61,R64,R67,R70,R73,R76)</f>
        <v>48682.4136</v>
      </c>
      <c r="I20" s="17"/>
      <c r="J20" s="115"/>
      <c r="P20" s="115"/>
      <c r="Q20" s="115"/>
      <c r="R20" s="96"/>
    </row>
    <row r="21" spans="1:21" ht="27.75" customHeight="1" thickBot="1">
      <c r="C21" s="32"/>
      <c r="D21" s="32"/>
      <c r="E21" s="32"/>
      <c r="F21" s="124" t="s">
        <v>408</v>
      </c>
      <c r="G21" s="603" t="s">
        <v>365</v>
      </c>
      <c r="H21" s="188">
        <f>R84</f>
        <v>2851.5528668332822</v>
      </c>
      <c r="I21" s="103"/>
      <c r="P21" s="115"/>
      <c r="Q21" s="115"/>
      <c r="R21" s="96"/>
    </row>
    <row r="22" spans="1:21" ht="27.75" customHeight="1">
      <c r="C22" s="32"/>
      <c r="D22" s="32"/>
      <c r="E22" s="32"/>
      <c r="F22" s="124" t="s">
        <v>510</v>
      </c>
      <c r="G22" s="603" t="s">
        <v>449</v>
      </c>
      <c r="H22" s="188">
        <f>H19-H20+H21</f>
        <v>92977.672316360899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7" t="s">
        <v>679</v>
      </c>
      <c r="C26" s="797"/>
      <c r="D26" s="797"/>
      <c r="E26" s="797"/>
      <c r="F26" s="797"/>
      <c r="G26" s="797"/>
    </row>
    <row r="27" spans="1:21" ht="14.25" customHeight="1">
      <c r="A27" s="28"/>
      <c r="B27" s="548"/>
      <c r="C27" s="548"/>
      <c r="D27" s="538"/>
      <c r="E27" s="538"/>
      <c r="F27" s="538"/>
      <c r="G27" s="548"/>
    </row>
    <row r="28" spans="1:21" s="17" customFormat="1" ht="27" customHeight="1">
      <c r="B28" s="798" t="s">
        <v>507</v>
      </c>
      <c r="C28" s="799"/>
      <c r="D28" s="133" t="s">
        <v>41</v>
      </c>
      <c r="E28" s="134" t="s">
        <v>670</v>
      </c>
      <c r="F28" s="134" t="s">
        <v>408</v>
      </c>
      <c r="G28" s="135" t="s">
        <v>409</v>
      </c>
      <c r="T28" s="136"/>
      <c r="U28" s="136"/>
    </row>
    <row r="29" spans="1:21" ht="20.25" customHeight="1">
      <c r="B29" s="795" t="s">
        <v>29</v>
      </c>
      <c r="C29" s="796"/>
      <c r="D29" s="638" t="s">
        <v>27</v>
      </c>
      <c r="E29" s="138">
        <f>SUM(D54:D83)</f>
        <v>35277.454868119348</v>
      </c>
      <c r="F29" s="139">
        <f>D84</f>
        <v>1116.1639730877678</v>
      </c>
      <c r="G29" s="138">
        <f>E29+F29</f>
        <v>36393.618841207113</v>
      </c>
    </row>
    <row r="30" spans="1:21" ht="20.25" customHeight="1">
      <c r="B30" s="795" t="s">
        <v>371</v>
      </c>
      <c r="C30" s="796"/>
      <c r="D30" s="638" t="s">
        <v>27</v>
      </c>
      <c r="E30" s="140">
        <f>SUM(E54:E83)</f>
        <v>-8745.4919246703648</v>
      </c>
      <c r="F30" s="141">
        <f>E84</f>
        <v>-276.70372054160168</v>
      </c>
      <c r="G30" s="140">
        <f>E30+F30</f>
        <v>-9022.1956452119666</v>
      </c>
    </row>
    <row r="31" spans="1:21" ht="20.25" customHeight="1">
      <c r="B31" s="795" t="s">
        <v>750</v>
      </c>
      <c r="C31" s="796"/>
      <c r="D31" s="638" t="s">
        <v>28</v>
      </c>
      <c r="E31" s="140">
        <f>SUM(F54:F83)</f>
        <v>63310.775003759954</v>
      </c>
      <c r="F31" s="141">
        <f>F84</f>
        <v>2003.1265416293797</v>
      </c>
      <c r="G31" s="140">
        <f t="shared" ref="G31:G34" si="0">E31+F31</f>
        <v>65313.901545389337</v>
      </c>
    </row>
    <row r="32" spans="1:21" ht="20.25" customHeight="1">
      <c r="B32" s="795" t="s">
        <v>751</v>
      </c>
      <c r="C32" s="796"/>
      <c r="D32" s="638" t="s">
        <v>28</v>
      </c>
      <c r="E32" s="140">
        <f>SUM(G54:G83)</f>
        <v>283.38150231864955</v>
      </c>
      <c r="F32" s="141">
        <f>G84</f>
        <v>8.9660726577361096</v>
      </c>
      <c r="G32" s="140">
        <f t="shared" si="0"/>
        <v>292.34757497638566</v>
      </c>
    </row>
    <row r="33" spans="2:22" ht="20.25" hidden="1" customHeight="1">
      <c r="B33" s="795"/>
      <c r="C33" s="796"/>
      <c r="D33" s="638"/>
      <c r="E33" s="140">
        <f>SUM(H54:H83)</f>
        <v>0</v>
      </c>
      <c r="F33" s="141">
        <f>H84</f>
        <v>0</v>
      </c>
      <c r="G33" s="140">
        <f>E33+F33</f>
        <v>0</v>
      </c>
    </row>
    <row r="34" spans="2:22" ht="20.25" hidden="1" customHeight="1">
      <c r="B34" s="795"/>
      <c r="C34" s="796"/>
      <c r="D34" s="638"/>
      <c r="E34" s="140">
        <f>SUM(I54:I83)</f>
        <v>0</v>
      </c>
      <c r="F34" s="141">
        <f>I84</f>
        <v>0</v>
      </c>
      <c r="G34" s="140">
        <f t="shared" si="0"/>
        <v>0</v>
      </c>
    </row>
    <row r="35" spans="2:22" ht="20.25" hidden="1" customHeight="1">
      <c r="B35" s="795"/>
      <c r="C35" s="796"/>
      <c r="D35" s="638"/>
      <c r="E35" s="140">
        <f>SUM(J54:J83)</f>
        <v>0</v>
      </c>
      <c r="F35" s="141">
        <f>J84</f>
        <v>0</v>
      </c>
      <c r="G35" s="140">
        <f>E35+F35</f>
        <v>0</v>
      </c>
    </row>
    <row r="36" spans="2:22" ht="20.25" hidden="1" customHeight="1">
      <c r="B36" s="795"/>
      <c r="C36" s="796"/>
      <c r="D36" s="638"/>
      <c r="E36" s="140">
        <f>SUM(K54:K83)</f>
        <v>0</v>
      </c>
      <c r="F36" s="141">
        <f>K84</f>
        <v>0</v>
      </c>
      <c r="G36" s="140">
        <f t="shared" ref="G36:G42" si="1">E36+F36</f>
        <v>0</v>
      </c>
    </row>
    <row r="37" spans="2:22" ht="20.25" hidden="1" customHeight="1">
      <c r="B37" s="795"/>
      <c r="C37" s="796"/>
      <c r="D37" s="638"/>
      <c r="E37" s="140">
        <f>SUM(L54:L83)</f>
        <v>0</v>
      </c>
      <c r="F37" s="141">
        <f>L84</f>
        <v>0</v>
      </c>
      <c r="G37" s="140">
        <f t="shared" si="1"/>
        <v>0</v>
      </c>
    </row>
    <row r="38" spans="2:22" ht="20.25" hidden="1" customHeight="1">
      <c r="B38" s="795"/>
      <c r="C38" s="796"/>
      <c r="D38" s="638"/>
      <c r="E38" s="140">
        <f>SUM(M54:M83)</f>
        <v>0</v>
      </c>
      <c r="F38" s="141">
        <f>M84</f>
        <v>0</v>
      </c>
      <c r="G38" s="140">
        <f t="shared" si="1"/>
        <v>0</v>
      </c>
    </row>
    <row r="39" spans="2:22" ht="20.25" hidden="1" customHeight="1">
      <c r="B39" s="795"/>
      <c r="C39" s="796"/>
      <c r="D39" s="638"/>
      <c r="E39" s="140">
        <f>SUM(N54:N83)</f>
        <v>0</v>
      </c>
      <c r="F39" s="141">
        <f>N84</f>
        <v>0</v>
      </c>
      <c r="G39" s="140">
        <f t="shared" si="1"/>
        <v>0</v>
      </c>
    </row>
    <row r="40" spans="2:22" ht="20.25" hidden="1" customHeight="1">
      <c r="B40" s="795"/>
      <c r="C40" s="796"/>
      <c r="D40" s="638"/>
      <c r="E40" s="140">
        <f>SUM(O54:O83)</f>
        <v>0</v>
      </c>
      <c r="F40" s="141">
        <f>O84</f>
        <v>0</v>
      </c>
      <c r="G40" s="140">
        <f t="shared" si="1"/>
        <v>0</v>
      </c>
    </row>
    <row r="41" spans="2:22" ht="20.25" hidden="1" customHeight="1">
      <c r="B41" s="795"/>
      <c r="C41" s="796"/>
      <c r="D41" s="638"/>
      <c r="E41" s="140">
        <f>SUM(P54:P83)</f>
        <v>0</v>
      </c>
      <c r="F41" s="141">
        <f>P84</f>
        <v>0</v>
      </c>
      <c r="G41" s="140">
        <f t="shared" si="1"/>
        <v>0</v>
      </c>
    </row>
    <row r="42" spans="2:22" ht="20.25" hidden="1" customHeight="1">
      <c r="B42" s="795"/>
      <c r="C42" s="796"/>
      <c r="D42" s="639"/>
      <c r="E42" s="142">
        <f>SUM(Q54:Q83)</f>
        <v>0</v>
      </c>
      <c r="F42" s="143">
        <f>Q84</f>
        <v>0</v>
      </c>
      <c r="G42" s="142">
        <f t="shared" si="1"/>
        <v>0</v>
      </c>
    </row>
    <row r="43" spans="2:22" s="8" customFormat="1" ht="21" customHeight="1">
      <c r="B43" s="800" t="s">
        <v>26</v>
      </c>
      <c r="C43" s="801"/>
      <c r="D43" s="137"/>
      <c r="E43" s="144">
        <f>SUM(E29:E42)</f>
        <v>90126.119449527585</v>
      </c>
      <c r="F43" s="144">
        <f>SUM(F29:F42)</f>
        <v>2851.5528668332822</v>
      </c>
      <c r="G43" s="144">
        <f>SUM(G29:G42)</f>
        <v>92977.672316360869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7" t="s">
        <v>609</v>
      </c>
      <c r="C48" s="797"/>
      <c r="D48" s="797"/>
      <c r="E48" s="797"/>
      <c r="F48" s="797"/>
      <c r="G48" s="797"/>
      <c r="H48" s="797"/>
      <c r="I48" s="797"/>
      <c r="J48" s="797"/>
      <c r="K48" s="797"/>
      <c r="L48" s="797"/>
      <c r="M48" s="617"/>
      <c r="N48" s="105"/>
      <c r="O48" s="105"/>
      <c r="P48" s="105"/>
      <c r="Q48" s="105"/>
      <c r="R48" s="105"/>
      <c r="T48" s="37"/>
      <c r="U48" s="19"/>
      <c r="V48" s="38"/>
    </row>
    <row r="49" spans="2:22" s="28" customFormat="1" ht="41" customHeight="1">
      <c r="B49" s="797" t="s">
        <v>564</v>
      </c>
      <c r="C49" s="797"/>
      <c r="D49" s="797"/>
      <c r="E49" s="797"/>
      <c r="F49" s="797"/>
      <c r="G49" s="797"/>
      <c r="H49" s="797"/>
      <c r="I49" s="797"/>
      <c r="J49" s="797"/>
      <c r="K49" s="797"/>
      <c r="L49" s="797"/>
      <c r="M49" s="617"/>
      <c r="N49" s="105"/>
      <c r="O49" s="105"/>
      <c r="P49" s="105"/>
      <c r="Q49" s="105"/>
      <c r="R49" s="105"/>
      <c r="T49" s="37"/>
      <c r="U49" s="19"/>
      <c r="V49" s="38"/>
    </row>
    <row r="50" spans="2:22" s="28" customFormat="1" ht="18" customHeight="1">
      <c r="B50" s="797" t="s">
        <v>678</v>
      </c>
      <c r="C50" s="797"/>
      <c r="D50" s="797"/>
      <c r="E50" s="797"/>
      <c r="F50" s="797"/>
      <c r="G50" s="797"/>
      <c r="H50" s="797"/>
      <c r="I50" s="797"/>
      <c r="J50" s="797"/>
      <c r="K50" s="797"/>
      <c r="L50" s="79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v>
      </c>
      <c r="G52" s="135" t="str">
        <f>IF($B32&lt;&gt;"",$B32,"")</f>
        <v>Street Lights</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c r="I53" s="576"/>
      <c r="J53" s="576"/>
      <c r="K53" s="576"/>
      <c r="L53" s="576"/>
      <c r="M53" s="576"/>
      <c r="N53" s="576"/>
      <c r="O53" s="576"/>
      <c r="P53" s="576"/>
      <c r="Q53" s="576"/>
      <c r="R53" s="577"/>
      <c r="U53" s="147"/>
    </row>
    <row r="54" spans="2:22" s="17" customFormat="1">
      <c r="B54" s="148" t="s">
        <v>142</v>
      </c>
      <c r="C54" s="149"/>
      <c r="D54" s="150"/>
      <c r="E54" s="150"/>
      <c r="F54" s="150"/>
      <c r="G54" s="150"/>
      <c r="H54" s="150"/>
      <c r="I54" s="150"/>
      <c r="J54" s="150"/>
      <c r="K54" s="150"/>
      <c r="L54" s="150"/>
      <c r="M54" s="150"/>
      <c r="N54" s="150"/>
      <c r="O54" s="150"/>
      <c r="P54" s="150"/>
      <c r="Q54" s="150"/>
      <c r="R54" s="151">
        <f>SUM(D54:Q54)</f>
        <v>0</v>
      </c>
      <c r="U54" s="152"/>
      <c r="V54" s="153"/>
    </row>
    <row r="55" spans="2:22" s="17" customFormat="1">
      <c r="B55" s="154" t="s">
        <v>35</v>
      </c>
      <c r="C55" s="155"/>
      <c r="D55" s="156"/>
      <c r="E55" s="156"/>
      <c r="F55" s="156"/>
      <c r="G55" s="156"/>
      <c r="H55" s="156"/>
      <c r="I55" s="156"/>
      <c r="J55" s="156"/>
      <c r="K55" s="156"/>
      <c r="L55" s="156"/>
      <c r="M55" s="156"/>
      <c r="N55" s="156"/>
      <c r="O55" s="156"/>
      <c r="P55" s="156"/>
      <c r="Q55" s="156"/>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c r="H57" s="156"/>
      <c r="I57" s="156"/>
      <c r="J57" s="156"/>
      <c r="K57" s="156"/>
      <c r="L57" s="156"/>
      <c r="M57" s="156"/>
      <c r="N57" s="156"/>
      <c r="O57" s="156"/>
      <c r="P57" s="156"/>
      <c r="Q57" s="156"/>
      <c r="R57" s="157">
        <f>SUM(D57:Q57)</f>
        <v>0</v>
      </c>
      <c r="U57" s="152"/>
      <c r="V57" s="153"/>
    </row>
    <row r="58" spans="2:22" s="17" customFormat="1">
      <c r="B58" s="154" t="s">
        <v>36</v>
      </c>
      <c r="C58" s="155"/>
      <c r="D58" s="156"/>
      <c r="E58" s="156"/>
      <c r="F58" s="156"/>
      <c r="G58" s="156"/>
      <c r="H58" s="156"/>
      <c r="I58" s="156"/>
      <c r="J58" s="156"/>
      <c r="K58" s="156"/>
      <c r="L58" s="156"/>
      <c r="M58" s="156"/>
      <c r="N58" s="156"/>
      <c r="O58" s="156"/>
      <c r="P58" s="156"/>
      <c r="Q58" s="156"/>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c r="H60" s="156"/>
      <c r="I60" s="156"/>
      <c r="J60" s="156"/>
      <c r="K60" s="156"/>
      <c r="L60" s="156"/>
      <c r="M60" s="156"/>
      <c r="N60" s="156"/>
      <c r="O60" s="156"/>
      <c r="P60" s="156"/>
      <c r="Q60" s="156"/>
      <c r="R60" s="157">
        <f>SUM(D60:Q60)</f>
        <v>0</v>
      </c>
      <c r="U60" s="152"/>
      <c r="V60" s="153"/>
    </row>
    <row r="61" spans="2:22" s="163" customFormat="1">
      <c r="B61" s="154" t="s">
        <v>37</v>
      </c>
      <c r="C61" s="155"/>
      <c r="D61" s="156"/>
      <c r="E61" s="156"/>
      <c r="F61" s="156"/>
      <c r="G61" s="156"/>
      <c r="H61" s="156"/>
      <c r="I61" s="156"/>
      <c r="J61" s="156"/>
      <c r="K61" s="156"/>
      <c r="L61" s="156"/>
      <c r="M61" s="156"/>
      <c r="N61" s="156"/>
      <c r="O61" s="156"/>
      <c r="P61" s="156"/>
      <c r="Q61" s="156"/>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c r="H63" s="156"/>
      <c r="I63" s="156"/>
      <c r="J63" s="156"/>
      <c r="K63" s="156"/>
      <c r="L63" s="156"/>
      <c r="M63" s="156"/>
      <c r="N63" s="156"/>
      <c r="O63" s="156"/>
      <c r="P63" s="156"/>
      <c r="Q63" s="156"/>
      <c r="R63" s="157">
        <f>SUM(D63:Q63)</f>
        <v>0</v>
      </c>
      <c r="U63" s="152"/>
      <c r="V63" s="153"/>
    </row>
    <row r="64" spans="2:22" s="163" customFormat="1">
      <c r="B64" s="154" t="s">
        <v>39</v>
      </c>
      <c r="C64" s="155"/>
      <c r="D64" s="156"/>
      <c r="E64" s="156"/>
      <c r="F64" s="156"/>
      <c r="G64" s="156"/>
      <c r="H64" s="156"/>
      <c r="I64" s="156"/>
      <c r="J64" s="156"/>
      <c r="K64" s="156"/>
      <c r="L64" s="156"/>
      <c r="M64" s="156"/>
      <c r="N64" s="156"/>
      <c r="O64" s="156"/>
      <c r="P64" s="156"/>
      <c r="Q64" s="156"/>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c r="E66" s="164"/>
      <c r="F66" s="164"/>
      <c r="G66" s="164"/>
      <c r="H66" s="164"/>
      <c r="I66" s="164"/>
      <c r="J66" s="164"/>
      <c r="K66" s="164"/>
      <c r="L66" s="164"/>
      <c r="M66" s="164"/>
      <c r="N66" s="164"/>
      <c r="O66" s="164"/>
      <c r="P66" s="164"/>
      <c r="Q66" s="164"/>
      <c r="R66" s="157">
        <f>SUM(D66:Q66)</f>
        <v>0</v>
      </c>
      <c r="U66" s="152"/>
      <c r="V66" s="153"/>
    </row>
    <row r="67" spans="2:22" s="163" customFormat="1">
      <c r="B67" s="154" t="s">
        <v>93</v>
      </c>
      <c r="C67" s="155"/>
      <c r="D67" s="164"/>
      <c r="E67" s="164"/>
      <c r="F67" s="164"/>
      <c r="G67" s="164"/>
      <c r="H67" s="164"/>
      <c r="I67" s="164"/>
      <c r="J67" s="164"/>
      <c r="K67" s="164"/>
      <c r="L67" s="164"/>
      <c r="M67" s="164"/>
      <c r="N67" s="164"/>
      <c r="O67" s="164"/>
      <c r="P67" s="164"/>
      <c r="Q67" s="164"/>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c r="E69" s="156"/>
      <c r="F69" s="156"/>
      <c r="G69" s="156"/>
      <c r="H69" s="156"/>
      <c r="I69" s="156"/>
      <c r="J69" s="156"/>
      <c r="K69" s="156"/>
      <c r="L69" s="156"/>
      <c r="M69" s="156"/>
      <c r="N69" s="156"/>
      <c r="O69" s="156"/>
      <c r="P69" s="156"/>
      <c r="Q69" s="156"/>
      <c r="R69" s="157">
        <f>SUM(D69:Q69)</f>
        <v>0</v>
      </c>
      <c r="U69" s="152"/>
      <c r="V69" s="153"/>
    </row>
    <row r="70" spans="2:22" s="163" customFormat="1">
      <c r="B70" s="154" t="s">
        <v>224</v>
      </c>
      <c r="C70" s="155"/>
      <c r="D70" s="156"/>
      <c r="E70" s="156"/>
      <c r="F70" s="156"/>
      <c r="G70" s="156"/>
      <c r="H70" s="156"/>
      <c r="I70" s="156"/>
      <c r="J70" s="156"/>
      <c r="K70" s="156"/>
      <c r="L70" s="156"/>
      <c r="M70" s="156"/>
      <c r="N70" s="156"/>
      <c r="O70" s="156"/>
      <c r="P70" s="156"/>
      <c r="Q70" s="156"/>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c r="E72" s="156"/>
      <c r="F72" s="156"/>
      <c r="G72" s="156"/>
      <c r="H72" s="156"/>
      <c r="I72" s="156"/>
      <c r="J72" s="156"/>
      <c r="K72" s="156"/>
      <c r="L72" s="156"/>
      <c r="M72" s="156"/>
      <c r="N72" s="156"/>
      <c r="O72" s="156"/>
      <c r="P72" s="156"/>
      <c r="Q72" s="156"/>
      <c r="R72" s="157">
        <f>SUM(D72:Q72)</f>
        <v>0</v>
      </c>
      <c r="U72" s="152"/>
      <c r="V72" s="153"/>
    </row>
    <row r="73" spans="2:22" s="163" customFormat="1">
      <c r="B73" s="154" t="s">
        <v>226</v>
      </c>
      <c r="C73" s="155"/>
      <c r="D73" s="156"/>
      <c r="E73" s="156"/>
      <c r="F73" s="156"/>
      <c r="G73" s="156"/>
      <c r="H73" s="156"/>
      <c r="I73" s="156"/>
      <c r="J73" s="156"/>
      <c r="K73" s="156"/>
      <c r="L73" s="156"/>
      <c r="M73" s="156"/>
      <c r="N73" s="156"/>
      <c r="O73" s="156"/>
      <c r="P73" s="156"/>
      <c r="Q73" s="156"/>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38840.626868119347</v>
      </c>
      <c r="E75" s="156">
        <f>'5.  2015-2020 LRAM'!Z756</f>
        <v>34487.695275329635</v>
      </c>
      <c r="F75" s="156">
        <f>'5.  2015-2020 LRAM'!AA756</f>
        <v>65196.829403759955</v>
      </c>
      <c r="G75" s="156">
        <f>'5.  2015-2020 LRAM'!AB756</f>
        <v>283.38150231864955</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138808.53304952761</v>
      </c>
      <c r="U75" s="152"/>
      <c r="V75" s="153"/>
    </row>
    <row r="76" spans="2:22" s="163" customFormat="1" ht="16.5" customHeight="1">
      <c r="B76" s="154" t="s">
        <v>228</v>
      </c>
      <c r="C76" s="155"/>
      <c r="D76" s="156">
        <f>-'5.  2015-2020 LRAM'!Y757</f>
        <v>-3563.172</v>
      </c>
      <c r="E76" s="156">
        <f>-'5.  2015-2020 LRAM'!Z757</f>
        <v>-43233.1872</v>
      </c>
      <c r="F76" s="156">
        <f>-'5.  2015-2020 LRAM'!AA757</f>
        <v>-1886.0544</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-48682.4136</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1116.1639730877678</v>
      </c>
      <c r="E84" s="679">
        <f>'6.  Carrying Charges'!J162</f>
        <v>-276.70372054160168</v>
      </c>
      <c r="F84" s="679">
        <f>'6.  Carrying Charges'!K162</f>
        <v>2003.1265416293797</v>
      </c>
      <c r="G84" s="679">
        <f>'6.  Carrying Charges'!L162</f>
        <v>8.9660726577361096</v>
      </c>
      <c r="H84" s="679">
        <f>'6.  Carrying Charges'!M162</f>
        <v>0</v>
      </c>
      <c r="I84" s="679">
        <f>'6.  Carrying Charges'!N162</f>
        <v>0</v>
      </c>
      <c r="J84" s="679">
        <f>'6.  Carrying Charges'!O162</f>
        <v>0</v>
      </c>
      <c r="K84" s="679">
        <f>'6.  Carrying Charges'!P162</f>
        <v>0</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2851.5528668332822</v>
      </c>
      <c r="U84" s="152"/>
      <c r="V84" s="153"/>
    </row>
    <row r="85" spans="2:22" s="163" customFormat="1" ht="21.75" customHeight="1">
      <c r="B85" s="623" t="s">
        <v>240</v>
      </c>
      <c r="C85" s="624"/>
      <c r="D85" s="623">
        <f>SUM(D54:D77)+D84</f>
        <v>36393.618841207113</v>
      </c>
      <c r="E85" s="623">
        <f>SUM(E54:E77)+E84</f>
        <v>-9022.1956452119666</v>
      </c>
      <c r="F85" s="623">
        <f>SUM(F54:F77)+F84</f>
        <v>65313.901545389337</v>
      </c>
      <c r="G85" s="623">
        <f>SUM(G54:G77)+G84</f>
        <v>292.34757497638566</v>
      </c>
      <c r="H85" s="623">
        <f>SUM(H54:H77)+H84</f>
        <v>0</v>
      </c>
      <c r="I85" s="623">
        <f t="shared" ref="I85:O85" si="2">SUM(I54:I77)+I84</f>
        <v>0</v>
      </c>
      <c r="J85" s="623">
        <f t="shared" si="2"/>
        <v>0</v>
      </c>
      <c r="K85" s="623">
        <f t="shared" si="2"/>
        <v>0</v>
      </c>
      <c r="L85" s="623">
        <f t="shared" si="2"/>
        <v>0</v>
      </c>
      <c r="M85" s="623">
        <f t="shared" si="2"/>
        <v>0</v>
      </c>
      <c r="N85" s="623">
        <f>SUM(N54:N77)+N84</f>
        <v>0</v>
      </c>
      <c r="O85" s="623">
        <f t="shared" si="2"/>
        <v>0</v>
      </c>
      <c r="P85" s="623">
        <f>SUM(P54:P77)+P84</f>
        <v>0</v>
      </c>
      <c r="Q85" s="623">
        <f>SUM(Q54:Q77)+Q84</f>
        <v>0</v>
      </c>
      <c r="R85" s="623">
        <f>SUM(R54:R77)+R84</f>
        <v>92977.672316360899</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4626.4702762044572</v>
      </c>
      <c r="K93" s="556">
        <f>SUM('5.  2015-2020 LRAM'!Y931:AL931)</f>
        <v>0</v>
      </c>
      <c r="L93" s="556">
        <f>SUM('5.  2015-2020 LRAM'!Y1114:AL1114)</f>
        <v>0</v>
      </c>
      <c r="M93" s="556">
        <f>SUM(C93:L93)</f>
        <v>4626.4702762044572</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6807.5197609873985</v>
      </c>
      <c r="K94" s="556">
        <f>SUM('5.  2015-2020 LRAM'!Y932:AL932)</f>
        <v>0</v>
      </c>
      <c r="L94" s="556">
        <f>SUM('5.  2015-2020 LRAM'!Y1115:AL1115)</f>
        <v>0</v>
      </c>
      <c r="M94" s="556">
        <f>SUM(D94:L94)</f>
        <v>6807.5197609873985</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14859.414548930377</v>
      </c>
      <c r="K95" s="556">
        <f>SUM('5.  2015-2020 LRAM'!Y933:AL933)</f>
        <v>0</v>
      </c>
      <c r="L95" s="556">
        <f>SUM('5.  2015-2020 LRAM'!Y1116:AL1116)</f>
        <v>0</v>
      </c>
      <c r="M95" s="556">
        <f>SUM(C95:L95)</f>
        <v>14859.414548930377</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17351.20735445687</v>
      </c>
      <c r="K96" s="556">
        <f>SUM('5.  2015-2020 LRAM'!Y934:AL934)</f>
        <v>0</v>
      </c>
      <c r="L96" s="556">
        <f>SUM('5.  2015-2020 LRAM'!Y1117:AL1117)</f>
        <v>0</v>
      </c>
      <c r="M96" s="556">
        <f>SUM(F96:L96)</f>
        <v>17351.20735445687</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23331.905521981076</v>
      </c>
      <c r="K97" s="556">
        <f>SUM('5.  2015-2020 LRAM'!Y935:AL935)</f>
        <v>0</v>
      </c>
      <c r="L97" s="556">
        <f>SUM('5.  2015-2020 LRAM'!Y1118:AL1118)</f>
        <v>0</v>
      </c>
      <c r="M97" s="556">
        <f>SUM(G97:L97)</f>
        <v>23331.905521981076</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17855.818319999998</v>
      </c>
      <c r="K98" s="556">
        <f>SUM('5.  2015-2020 LRAM'!Y936:AL936)</f>
        <v>0</v>
      </c>
      <c r="L98" s="556">
        <f>SUM('5.  2015-2020 LRAM'!Y1119:AL1119)</f>
        <v>0</v>
      </c>
      <c r="M98" s="556">
        <f>SUM(H98:L98)</f>
        <v>17855.818319999998</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48566.326079999999</v>
      </c>
      <c r="K99" s="556">
        <f>SUM('5.  2015-2020 LRAM'!Y937:AL937)</f>
        <v>0</v>
      </c>
      <c r="L99" s="556">
        <f>SUM('5.  2015-2020 LRAM'!Y1120:AL1120)</f>
        <v>0</v>
      </c>
      <c r="M99" s="556">
        <f>SUM(I99:L99)</f>
        <v>48566.326079999999</v>
      </c>
      <c r="T99" s="197"/>
      <c r="U99" s="197"/>
    </row>
    <row r="100" spans="2:21" s="90" customFormat="1" ht="23.25" hidden="1" customHeight="1">
      <c r="B100" s="198">
        <v>2018</v>
      </c>
      <c r="C100" s="559"/>
      <c r="D100" s="559"/>
      <c r="E100" s="559"/>
      <c r="F100" s="559"/>
      <c r="G100" s="559"/>
      <c r="H100" s="559"/>
      <c r="I100" s="559"/>
      <c r="J100" s="556">
        <f>SUM('5.  2015-2020 LRAM'!Y755:AL755)</f>
        <v>5409.8711869674225</v>
      </c>
      <c r="K100" s="556">
        <f>SUM('5.  2015-2020 LRAM'!Y938:AL938)</f>
        <v>0</v>
      </c>
      <c r="L100" s="556">
        <f>SUM('5.  2015-2020 LRAM'!Y1121:AL1121)</f>
        <v>0</v>
      </c>
      <c r="M100" s="556">
        <f>SUM(J100:L100)</f>
        <v>5409.8711869674225</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138808.53304952758</v>
      </c>
      <c r="K103" s="556">
        <f>K93+K94+K95+K96+K97+K98+K99+K100+K101</f>
        <v>0</v>
      </c>
      <c r="L103" s="556">
        <f>SUM(L93:L102)</f>
        <v>0</v>
      </c>
      <c r="M103" s="556">
        <f>SUM(M93:M102)</f>
        <v>138808.53304952758</v>
      </c>
      <c r="T103" s="199"/>
      <c r="U103" s="199"/>
    </row>
    <row r="104" spans="2:21" s="27" customFormat="1" ht="24.75" hidden="1" customHeight="1">
      <c r="B104" s="572" t="s">
        <v>518</v>
      </c>
      <c r="C104" s="554">
        <f>'4.  2011-2014 LRAM'!AM132</f>
        <v>0</v>
      </c>
      <c r="D104" s="554">
        <f>'4.  2011-2014 LRAM'!AM262</f>
        <v>0</v>
      </c>
      <c r="E104" s="554">
        <f>'4.  2011-2014 LRAM'!AM392</f>
        <v>52010.391899999995</v>
      </c>
      <c r="F104" s="554">
        <f>'4.  2011-2014 LRAM'!AM522</f>
        <v>52705.506200000003</v>
      </c>
      <c r="G104" s="554">
        <f>'5.  2015-2020 LRAM'!AM205</f>
        <v>53340.360800000002</v>
      </c>
      <c r="H104" s="554">
        <f>'5.  2015-2020 LRAM'!AM389</f>
        <v>52605.137699999999</v>
      </c>
      <c r="I104" s="554">
        <f>'5.  2015-2020 LRAM'!AM573</f>
        <v>0</v>
      </c>
      <c r="J104" s="554">
        <f>'5.  2015-2020 LRAM'!AM757</f>
        <v>48682.4136</v>
      </c>
      <c r="K104" s="554">
        <f>'5.  2015-2020 LRAM'!AM941</f>
        <v>0</v>
      </c>
      <c r="L104" s="554">
        <f>'5.  2015-2020 LRAM'!AM1125</f>
        <v>0</v>
      </c>
      <c r="M104" s="556">
        <f>SUM(C104:L104)</f>
        <v>259343.81019999998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825.96833220514964</v>
      </c>
      <c r="K105" s="554">
        <f>'6.  Carrying Charges'!W147</f>
        <v>2851.5528668332827</v>
      </c>
      <c r="L105" s="554">
        <f>'6.  Carrying Charges'!W162</f>
        <v>2851.5528668332827</v>
      </c>
      <c r="M105" s="556">
        <f>SUM(C105:L105)</f>
        <v>6529.074065871715</v>
      </c>
    </row>
    <row r="106" spans="2:21" ht="23.25" hidden="1" customHeight="1">
      <c r="B106" s="571" t="s">
        <v>26</v>
      </c>
      <c r="C106" s="554">
        <f>C103-C104+C105</f>
        <v>0</v>
      </c>
      <c r="D106" s="554">
        <f t="shared" ref="D106:J106" si="3">D103-D104+D105</f>
        <v>0</v>
      </c>
      <c r="E106" s="554">
        <f t="shared" si="3"/>
        <v>-52010.391899999995</v>
      </c>
      <c r="F106" s="554">
        <f t="shared" si="3"/>
        <v>-52705.506200000003</v>
      </c>
      <c r="G106" s="554">
        <f t="shared" si="3"/>
        <v>-53340.360800000002</v>
      </c>
      <c r="H106" s="554">
        <f t="shared" si="3"/>
        <v>-52605.137699999999</v>
      </c>
      <c r="I106" s="554">
        <f t="shared" si="3"/>
        <v>0</v>
      </c>
      <c r="J106" s="554">
        <f t="shared" si="3"/>
        <v>90952.087781732727</v>
      </c>
      <c r="K106" s="554">
        <f>K103-K104+K105</f>
        <v>2851.5528668332827</v>
      </c>
      <c r="L106" s="554">
        <f>L103-L104+L105</f>
        <v>2851.5528668332827</v>
      </c>
      <c r="M106" s="554">
        <f>M103-M104+M105</f>
        <v>-114006.20308460068</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51"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958850</xdr:colOff>
                    <xdr:row>53</xdr:row>
                    <xdr:rowOff>25400</xdr:rowOff>
                  </from>
                  <to>
                    <xdr:col>2</xdr:col>
                    <xdr:colOff>1377950</xdr:colOff>
                    <xdr:row>54</xdr:row>
                    <xdr:rowOff>158750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958850</xdr:colOff>
                    <xdr:row>56</xdr:row>
                    <xdr:rowOff>25400</xdr:rowOff>
                  </from>
                  <to>
                    <xdr:col>2</xdr:col>
                    <xdr:colOff>1377950</xdr:colOff>
                    <xdr:row>57</xdr:row>
                    <xdr:rowOff>158750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958850</xdr:colOff>
                    <xdr:row>59</xdr:row>
                    <xdr:rowOff>25400</xdr:rowOff>
                  </from>
                  <to>
                    <xdr:col>2</xdr:col>
                    <xdr:colOff>1377950</xdr:colOff>
                    <xdr:row>60</xdr:row>
                    <xdr:rowOff>158750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958850</xdr:colOff>
                    <xdr:row>62</xdr:row>
                    <xdr:rowOff>25400</xdr:rowOff>
                  </from>
                  <to>
                    <xdr:col>2</xdr:col>
                    <xdr:colOff>1377950</xdr:colOff>
                    <xdr:row>63</xdr:row>
                    <xdr:rowOff>158750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958850</xdr:colOff>
                    <xdr:row>65</xdr:row>
                    <xdr:rowOff>25400</xdr:rowOff>
                  </from>
                  <to>
                    <xdr:col>2</xdr:col>
                    <xdr:colOff>1377950</xdr:colOff>
                    <xdr:row>66</xdr:row>
                    <xdr:rowOff>158750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958850</xdr:colOff>
                    <xdr:row>68</xdr:row>
                    <xdr:rowOff>38100</xdr:rowOff>
                  </from>
                  <to>
                    <xdr:col>2</xdr:col>
                    <xdr:colOff>1377950</xdr:colOff>
                    <xdr:row>69</xdr:row>
                    <xdr:rowOff>177800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958850</xdr:colOff>
                    <xdr:row>71</xdr:row>
                    <xdr:rowOff>38100</xdr:rowOff>
                  </from>
                  <to>
                    <xdr:col>2</xdr:col>
                    <xdr:colOff>1377950</xdr:colOff>
                    <xdr:row>72</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0" zoomScale="80" zoomScaleNormal="80" workbookViewId="0">
      <selection activeCell="D16" sqref="D16"/>
    </sheetView>
  </sheetViews>
  <sheetFormatPr defaultColWidth="9.08984375" defaultRowHeight="14.5"/>
  <cols>
    <col min="1" max="1" width="5.453125" style="12" customWidth="1"/>
    <col min="2" max="2" width="27" style="12" customWidth="1"/>
    <col min="3" max="3" width="24.36328125" style="12" customWidth="1"/>
    <col min="4" max="4" width="23.453125" style="12" customWidth="1"/>
    <col min="5" max="5" width="28.6328125" style="12" customWidth="1"/>
    <col min="6" max="6" width="43.90625" style="12" customWidth="1"/>
    <col min="7" max="7" width="72.6328125" style="12" customWidth="1"/>
    <col min="8" max="16384" width="9.08984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551</v>
      </c>
    </row>
    <row r="19" spans="2:8" ht="15.5">
      <c r="B19" s="537" t="s">
        <v>614</v>
      </c>
    </row>
    <row r="20" spans="2:8" ht="13.5" customHeight="1"/>
    <row r="21" spans="2:8" ht="41" customHeight="1">
      <c r="B21" s="797" t="s">
        <v>677</v>
      </c>
      <c r="C21" s="797"/>
      <c r="D21" s="797"/>
      <c r="E21" s="797"/>
      <c r="F21" s="797"/>
      <c r="G21" s="797"/>
      <c r="H21" s="797"/>
    </row>
    <row r="23" spans="2:8" s="609" customFormat="1" ht="15.5">
      <c r="B23" s="619" t="s">
        <v>546</v>
      </c>
      <c r="C23" s="619" t="s">
        <v>561</v>
      </c>
      <c r="D23" s="619" t="s">
        <v>545</v>
      </c>
      <c r="E23" s="804" t="s">
        <v>34</v>
      </c>
      <c r="F23" s="805"/>
      <c r="G23" s="804" t="s">
        <v>544</v>
      </c>
      <c r="H23" s="805"/>
    </row>
    <row r="24" spans="2:8">
      <c r="B24" s="608">
        <v>1</v>
      </c>
      <c r="C24" s="644"/>
      <c r="D24" s="607"/>
      <c r="E24" s="802"/>
      <c r="F24" s="803"/>
      <c r="G24" s="806"/>
      <c r="H24" s="807"/>
    </row>
    <row r="25" spans="2:8">
      <c r="B25" s="608">
        <v>2</v>
      </c>
      <c r="C25" s="644"/>
      <c r="D25" s="607"/>
      <c r="E25" s="802"/>
      <c r="F25" s="803"/>
      <c r="G25" s="806"/>
      <c r="H25" s="807"/>
    </row>
    <row r="26" spans="2:8">
      <c r="B26" s="608">
        <v>3</v>
      </c>
      <c r="C26" s="644"/>
      <c r="D26" s="607"/>
      <c r="E26" s="802"/>
      <c r="F26" s="803"/>
      <c r="G26" s="806"/>
      <c r="H26" s="807"/>
    </row>
    <row r="27" spans="2:8">
      <c r="B27" s="608">
        <v>4</v>
      </c>
      <c r="C27" s="644"/>
      <c r="D27" s="607"/>
      <c r="E27" s="802"/>
      <c r="F27" s="803"/>
      <c r="G27" s="806"/>
      <c r="H27" s="807"/>
    </row>
    <row r="28" spans="2:8">
      <c r="B28" s="608">
        <v>5</v>
      </c>
      <c r="C28" s="644"/>
      <c r="D28" s="607"/>
      <c r="E28" s="802"/>
      <c r="F28" s="803"/>
      <c r="G28" s="806"/>
      <c r="H28" s="807"/>
    </row>
    <row r="29" spans="2:8">
      <c r="B29" s="608">
        <v>6</v>
      </c>
      <c r="C29" s="644"/>
      <c r="D29" s="607"/>
      <c r="E29" s="802"/>
      <c r="F29" s="803"/>
      <c r="G29" s="806"/>
      <c r="H29" s="807"/>
    </row>
    <row r="30" spans="2:8">
      <c r="B30" s="608">
        <v>7</v>
      </c>
      <c r="C30" s="644"/>
      <c r="D30" s="607"/>
      <c r="E30" s="802"/>
      <c r="F30" s="803"/>
      <c r="G30" s="806"/>
      <c r="H30" s="807"/>
    </row>
    <row r="31" spans="2:8">
      <c r="B31" s="608">
        <v>8</v>
      </c>
      <c r="C31" s="644"/>
      <c r="D31" s="607"/>
      <c r="E31" s="802"/>
      <c r="F31" s="803"/>
      <c r="G31" s="806"/>
      <c r="H31" s="807"/>
    </row>
    <row r="32" spans="2:8">
      <c r="B32" s="608">
        <v>9</v>
      </c>
      <c r="C32" s="644"/>
      <c r="D32" s="607"/>
      <c r="E32" s="802"/>
      <c r="F32" s="803"/>
      <c r="G32" s="806"/>
      <c r="H32" s="807"/>
    </row>
    <row r="33" spans="2:8">
      <c r="B33" s="608">
        <v>10</v>
      </c>
      <c r="C33" s="644"/>
      <c r="D33" s="607"/>
      <c r="E33" s="802"/>
      <c r="F33" s="803"/>
      <c r="G33" s="806"/>
      <c r="H33" s="807"/>
    </row>
    <row r="34" spans="2:8">
      <c r="B34" s="608" t="s">
        <v>480</v>
      </c>
      <c r="C34" s="644"/>
      <c r="D34" s="607"/>
      <c r="E34" s="802"/>
      <c r="F34" s="803"/>
      <c r="G34" s="806"/>
      <c r="H34" s="807"/>
    </row>
    <row r="36" spans="2:8" ht="30.75" customHeight="1">
      <c r="B36" s="537" t="s">
        <v>610</v>
      </c>
    </row>
    <row r="37" spans="2:8" ht="23.25" customHeight="1">
      <c r="B37" s="568" t="s">
        <v>615</v>
      </c>
      <c r="C37" s="605"/>
      <c r="D37" s="605"/>
      <c r="E37" s="605"/>
      <c r="F37" s="605"/>
      <c r="G37" s="605"/>
      <c r="H37" s="605"/>
    </row>
    <row r="39" spans="2:8" s="90" customFormat="1" ht="15.5">
      <c r="B39" s="619" t="s">
        <v>546</v>
      </c>
      <c r="C39" s="619" t="s">
        <v>561</v>
      </c>
      <c r="D39" s="619" t="s">
        <v>545</v>
      </c>
      <c r="E39" s="804" t="s">
        <v>34</v>
      </c>
      <c r="F39" s="805"/>
      <c r="G39" s="804" t="s">
        <v>544</v>
      </c>
      <c r="H39" s="805"/>
    </row>
    <row r="40" spans="2:8">
      <c r="B40" s="608">
        <v>1</v>
      </c>
      <c r="C40" s="644"/>
      <c r="D40" s="607"/>
      <c r="E40" s="802"/>
      <c r="F40" s="803"/>
      <c r="G40" s="806"/>
      <c r="H40" s="807"/>
    </row>
    <row r="41" spans="2:8">
      <c r="B41" s="608">
        <v>2</v>
      </c>
      <c r="C41" s="644"/>
      <c r="D41" s="607"/>
      <c r="E41" s="802"/>
      <c r="F41" s="803"/>
      <c r="G41" s="806"/>
      <c r="H41" s="807"/>
    </row>
    <row r="42" spans="2:8">
      <c r="B42" s="608">
        <v>3</v>
      </c>
      <c r="C42" s="644"/>
      <c r="D42" s="607"/>
      <c r="E42" s="802"/>
      <c r="F42" s="803"/>
      <c r="G42" s="806"/>
      <c r="H42" s="807"/>
    </row>
    <row r="43" spans="2:8">
      <c r="B43" s="608">
        <v>4</v>
      </c>
      <c r="C43" s="644"/>
      <c r="D43" s="607"/>
      <c r="E43" s="802"/>
      <c r="F43" s="803"/>
      <c r="G43" s="806"/>
      <c r="H43" s="807"/>
    </row>
    <row r="44" spans="2:8">
      <c r="B44" s="608">
        <v>5</v>
      </c>
      <c r="C44" s="644"/>
      <c r="D44" s="607"/>
      <c r="E44" s="802"/>
      <c r="F44" s="803"/>
      <c r="G44" s="806"/>
      <c r="H44" s="807"/>
    </row>
    <row r="45" spans="2:8">
      <c r="B45" s="608">
        <v>6</v>
      </c>
      <c r="C45" s="644"/>
      <c r="D45" s="607"/>
      <c r="E45" s="802"/>
      <c r="F45" s="803"/>
      <c r="G45" s="806"/>
      <c r="H45" s="807"/>
    </row>
    <row r="46" spans="2:8">
      <c r="B46" s="608">
        <v>7</v>
      </c>
      <c r="C46" s="644"/>
      <c r="D46" s="607"/>
      <c r="E46" s="802"/>
      <c r="F46" s="803"/>
      <c r="G46" s="806"/>
      <c r="H46" s="807"/>
    </row>
    <row r="47" spans="2:8">
      <c r="B47" s="608">
        <v>8</v>
      </c>
      <c r="C47" s="644"/>
      <c r="D47" s="607"/>
      <c r="E47" s="802"/>
      <c r="F47" s="803"/>
      <c r="G47" s="806"/>
      <c r="H47" s="807"/>
    </row>
    <row r="48" spans="2:8">
      <c r="B48" s="608">
        <v>9</v>
      </c>
      <c r="C48" s="644"/>
      <c r="D48" s="607"/>
      <c r="E48" s="802"/>
      <c r="F48" s="803"/>
      <c r="G48" s="806"/>
      <c r="H48" s="807"/>
    </row>
    <row r="49" spans="2:8">
      <c r="B49" s="608">
        <v>10</v>
      </c>
      <c r="C49" s="644"/>
      <c r="D49" s="607"/>
      <c r="E49" s="802"/>
      <c r="F49" s="803"/>
      <c r="G49" s="806"/>
      <c r="H49" s="807"/>
    </row>
    <row r="50" spans="2:8">
      <c r="B50" s="608" t="s">
        <v>480</v>
      </c>
      <c r="C50" s="644"/>
      <c r="D50" s="607"/>
      <c r="E50" s="802"/>
      <c r="F50" s="803"/>
      <c r="G50" s="806"/>
      <c r="H50" s="80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4"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80" zoomScaleNormal="80" workbookViewId="0">
      <selection activeCell="G55" sqref="A1:M55"/>
    </sheetView>
  </sheetViews>
  <sheetFormatPr defaultColWidth="9.08984375" defaultRowHeight="14.5"/>
  <cols>
    <col min="1" max="1" width="5.36328125" style="12" customWidth="1"/>
    <col min="2" max="2" width="27.36328125" style="10" customWidth="1"/>
    <col min="3" max="3" width="23" style="10" customWidth="1"/>
    <col min="4" max="4" width="32.36328125" style="12" customWidth="1"/>
    <col min="5" max="5" width="26.36328125" style="12" customWidth="1"/>
    <col min="6" max="6" width="24" style="12" customWidth="1"/>
    <col min="7" max="7" width="21.453125" style="12" customWidth="1"/>
    <col min="8" max="8" width="24.08984375" style="12" hidden="1" customWidth="1"/>
    <col min="9" max="13" width="22.08984375" style="12" hidden="1" customWidth="1"/>
    <col min="14" max="14" width="26" style="12" hidden="1" customWidth="1"/>
    <col min="15" max="16" width="22.08984375" style="12" hidden="1" customWidth="1"/>
    <col min="17" max="17" width="16.36328125" style="12" hidden="1" customWidth="1"/>
    <col min="18" max="18" width="13.54296875" style="12" customWidth="1"/>
    <col min="19" max="19" width="13.90625" style="12" customWidth="1"/>
    <col min="20" max="20" width="20" style="12" customWidth="1"/>
    <col min="21" max="21" width="10.08984375" style="12" customWidth="1"/>
    <col min="22" max="30" width="14" style="12" customWidth="1"/>
    <col min="31" max="16384" width="9.08984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755">
        <v>2013</v>
      </c>
    </row>
    <row r="10" spans="2:17" s="17" customFormat="1" ht="16.5" customHeight="1"/>
    <row r="11" spans="2:17" s="17" customFormat="1" ht="36.75" customHeight="1">
      <c r="B11" s="808" t="s">
        <v>563</v>
      </c>
      <c r="C11" s="808"/>
      <c r="D11" s="808"/>
      <c r="E11" s="808"/>
      <c r="F11" s="808"/>
      <c r="G11" s="808"/>
      <c r="H11" s="808"/>
      <c r="I11" s="808"/>
      <c r="J11" s="808"/>
      <c r="K11" s="808"/>
      <c r="L11" s="808"/>
      <c r="M11" s="80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v>
      </c>
      <c r="G13" s="243" t="str">
        <f>'1.  LRAMVA Summary'!G52</f>
        <v>Street Lights</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3299236</v>
      </c>
      <c r="D15" s="756">
        <v>494885</v>
      </c>
      <c r="E15" s="756">
        <v>2573404</v>
      </c>
      <c r="F15" s="756">
        <v>230947</v>
      </c>
      <c r="G15" s="756">
        <v>0</v>
      </c>
      <c r="H15" s="451"/>
      <c r="I15" s="451"/>
      <c r="J15" s="451"/>
      <c r="K15" s="451"/>
      <c r="L15" s="451"/>
      <c r="M15" s="451"/>
      <c r="N15" s="451"/>
      <c r="O15" s="451"/>
      <c r="P15" s="452"/>
      <c r="Q15" s="452"/>
    </row>
    <row r="16" spans="2:17" s="456" customFormat="1" ht="15.75" customHeight="1">
      <c r="B16" s="461" t="s">
        <v>28</v>
      </c>
      <c r="C16" s="626">
        <f>SUM(D16:Q16)</f>
        <v>576</v>
      </c>
      <c r="D16" s="757"/>
      <c r="E16" s="757"/>
      <c r="F16" s="757">
        <v>576</v>
      </c>
      <c r="G16" s="757"/>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494885</v>
      </c>
      <c r="E18" s="192">
        <f t="shared" si="0"/>
        <v>2573404</v>
      </c>
      <c r="F18" s="192">
        <f>IF(F14="kw",HLOOKUP(F14,F14:F16,3,FALSE),HLOOKUP(F14,F14:F16,2,FALSE))</f>
        <v>576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671</v>
      </c>
      <c r="C20" s="368">
        <v>2013</v>
      </c>
      <c r="D20" s="454"/>
    </row>
    <row r="21" spans="2:17" s="438" customFormat="1" ht="21" customHeight="1">
      <c r="B21" s="460" t="s">
        <v>366</v>
      </c>
      <c r="C21" s="368" t="s">
        <v>752</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8" t="s">
        <v>562</v>
      </c>
      <c r="C26" s="808"/>
      <c r="D26" s="808"/>
      <c r="E26" s="808"/>
      <c r="F26" s="808"/>
      <c r="G26" s="808"/>
      <c r="H26" s="808"/>
      <c r="I26" s="808"/>
      <c r="J26" s="808"/>
      <c r="K26" s="808"/>
      <c r="L26" s="808"/>
      <c r="M26" s="80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v>
      </c>
      <c r="G28" s="243" t="str">
        <f>'1.  LRAMVA Summary'!G52</f>
        <v>Street Lights</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671</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808" t="s">
        <v>608</v>
      </c>
      <c r="C40" s="808"/>
      <c r="D40" s="808"/>
      <c r="E40" s="808"/>
      <c r="F40" s="808"/>
      <c r="G40" s="808"/>
      <c r="H40" s="808"/>
      <c r="I40" s="808"/>
      <c r="J40" s="808"/>
      <c r="K40" s="808"/>
      <c r="L40" s="808"/>
      <c r="M40" s="80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605</v>
      </c>
      <c r="D42" s="243" t="str">
        <f>'1.  LRAMVA Summary'!D52</f>
        <v>Residential</v>
      </c>
      <c r="E42" s="243" t="str">
        <f>'1.  LRAMVA Summary'!E52</f>
        <v>GS&lt;50 kW</v>
      </c>
      <c r="F42" s="243" t="str">
        <f>'1.  LRAMVA Summary'!F52</f>
        <v>GS&gt;50</v>
      </c>
      <c r="G42" s="243" t="str">
        <f>'1.  LRAMVA Summary'!G52</f>
        <v>Street Lights</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4">
        <v>2013</v>
      </c>
      <c r="D46" s="190">
        <f t="shared" ref="D46:Q46" si="5">IF(ISBLANK($C$46),0,IF($C$46=$D$9,HLOOKUP(D43,D14:D18,5,FALSE),HLOOKUP(D43,D29:D33,5,FALSE)))</f>
        <v>494885</v>
      </c>
      <c r="E46" s="190">
        <f t="shared" si="5"/>
        <v>2573404</v>
      </c>
      <c r="F46" s="190">
        <f t="shared" si="5"/>
        <v>576</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4">
        <v>2013</v>
      </c>
      <c r="D47" s="190">
        <f t="shared" ref="D47:Q47" si="6">IF(ISBLANK($C$47),0,IF($C$47=$D$9,HLOOKUP(D43,D14:D18,5,FALSE),HLOOKUP(D43,D29:D33,5,FALSE)))</f>
        <v>494885</v>
      </c>
      <c r="E47" s="190">
        <f t="shared" si="6"/>
        <v>2573404</v>
      </c>
      <c r="F47" s="190">
        <f t="shared" si="6"/>
        <v>576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4">
        <v>2013</v>
      </c>
      <c r="D48" s="190">
        <f t="shared" ref="D48:Q48" si="7">IF(ISBLANK($C$48),0,IF($C$48=$D$9,HLOOKUP(D43,D14:D18,5,FALSE),HLOOKUP(D43,D29:D33,5,FALSE)))</f>
        <v>494885</v>
      </c>
      <c r="E48" s="190">
        <f t="shared" si="7"/>
        <v>2573404</v>
      </c>
      <c r="F48" s="190">
        <f t="shared" si="7"/>
        <v>576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4">
        <v>2013</v>
      </c>
      <c r="D49" s="190">
        <f t="shared" ref="D49:Q49" si="8">IF(ISBLANK($C$49),0,IF($C$49=$D$9,HLOOKUP(D43,D14:D18,5,FALSE),HLOOKUP(D43,D29:D33,5,FALSE)))</f>
        <v>494885</v>
      </c>
      <c r="E49" s="190">
        <f t="shared" si="8"/>
        <v>2573404</v>
      </c>
      <c r="F49" s="190">
        <f t="shared" si="8"/>
        <v>576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4">
        <v>2013</v>
      </c>
      <c r="D50" s="190">
        <f t="shared" ref="D50:I50" si="9">IF(ISBLANK($C$50),0,IF($C$50=$D$9,HLOOKUP(D43,D14:D18,5,FALSE),HLOOKUP(D43,D29:D33,5,FALSE)))</f>
        <v>494885</v>
      </c>
      <c r="E50" s="190">
        <f t="shared" si="9"/>
        <v>2573404</v>
      </c>
      <c r="F50" s="190">
        <f t="shared" si="9"/>
        <v>576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4">
        <v>2013</v>
      </c>
      <c r="D51" s="190">
        <f t="shared" ref="D51:Q51" si="11">IF(ISBLANK($C$51),0,IF($C$51=$D$9,HLOOKUP(D43,D14:D18,5,FALSE),HLOOKUP(D43,D29:D33,5,FALSE)))</f>
        <v>494885</v>
      </c>
      <c r="E51" s="190">
        <f t="shared" si="11"/>
        <v>2573404</v>
      </c>
      <c r="F51" s="190">
        <f t="shared" si="11"/>
        <v>576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fitToHeight="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xm:sqref>
        </x14:dataValidation>
        <x14:dataValidation type="list" allowBlank="1" showInputMessage="1" showErrorMessage="1" xr:uid="{00000000-0002-0000-0600-000001000000}">
          <x14:formula1>
            <xm:f>DropDownList!$E$2:$E$4</xm:f>
          </x14:formula1>
          <xm:sqref>C44:C45 C52:C53</xm:sqref>
        </x14:dataValidation>
        <x14:dataValidation type="list" allowBlank="1" showInputMessage="1" showErrorMessage="1" xr:uid="{9E1DF4D3-2715-4469-8CDA-6AFA86162464}">
          <x14:formula1>
            <xm:f>[2019NTPower_MRZ_IRR_LRAMVAWorkform_Attachment_4_20190211.xlsx]DropDownList!#REF!</xm:f>
          </x14:formula1>
          <xm:sqref>D9 C46:C51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50" zoomScaleNormal="50" workbookViewId="0">
      <pane ySplit="14" topLeftCell="A15" activePane="bottomLeft" state="frozen"/>
      <selection pane="bottomLeft" activeCell="P136" sqref="A1:P136"/>
    </sheetView>
  </sheetViews>
  <sheetFormatPr defaultColWidth="9.08984375" defaultRowHeight="14.5" outlineLevelRow="1"/>
  <cols>
    <col min="1" max="1" width="6.54296875" style="4" customWidth="1"/>
    <col min="2" max="2" width="36.54296875" style="5" customWidth="1"/>
    <col min="3" max="3" width="16.90625" style="78" customWidth="1"/>
    <col min="4" max="5" width="17.90625" style="5" customWidth="1"/>
    <col min="6" max="6" width="18.6328125" style="5" customWidth="1"/>
    <col min="7" max="8" width="15.453125" style="5" customWidth="1"/>
    <col min="9" max="9" width="17.36328125" style="5" customWidth="1"/>
    <col min="10" max="13" width="15.90625" style="5" customWidth="1"/>
    <col min="14" max="14" width="18.90625" style="5" customWidth="1"/>
    <col min="15" max="15" width="16.54296875" style="5" customWidth="1"/>
    <col min="16" max="16" width="17.08984375" style="5" customWidth="1"/>
    <col min="17" max="16384" width="9.08984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9" t="s">
        <v>171</v>
      </c>
      <c r="C4" s="85" t="s">
        <v>175</v>
      </c>
      <c r="D4" s="85"/>
      <c r="E4" s="49"/>
    </row>
    <row r="5" spans="1:26" s="18" customFormat="1" ht="26.25" hidden="1" customHeight="1" outlineLevel="1" thickBot="1">
      <c r="A5" s="4"/>
      <c r="B5" s="809"/>
      <c r="C5" s="86" t="s">
        <v>172</v>
      </c>
      <c r="D5" s="86"/>
      <c r="E5" s="49"/>
    </row>
    <row r="6" spans="1:26" ht="26.25" hidden="1" customHeight="1" outlineLevel="1" thickBot="1">
      <c r="B6" s="809"/>
      <c r="C6" s="815" t="s">
        <v>551</v>
      </c>
      <c r="D6" s="81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7" t="s">
        <v>616</v>
      </c>
      <c r="C12" s="817"/>
      <c r="D12" s="817"/>
      <c r="E12" s="817"/>
      <c r="F12" s="817"/>
      <c r="G12" s="817"/>
      <c r="H12" s="817"/>
      <c r="I12" s="817"/>
      <c r="J12" s="817"/>
      <c r="K12" s="817"/>
      <c r="L12" s="817"/>
      <c r="M12" s="817"/>
      <c r="N12" s="817"/>
      <c r="O12" s="81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753</v>
      </c>
      <c r="E14" s="472" t="s">
        <v>754</v>
      </c>
      <c r="F14" s="472" t="s">
        <v>755</v>
      </c>
      <c r="G14" s="472" t="s">
        <v>756</v>
      </c>
      <c r="H14" s="472" t="s">
        <v>757</v>
      </c>
      <c r="I14" s="472" t="s">
        <v>758</v>
      </c>
      <c r="J14" s="472" t="s">
        <v>759</v>
      </c>
      <c r="K14" s="472" t="s">
        <v>760</v>
      </c>
      <c r="L14" s="472" t="s">
        <v>761</v>
      </c>
      <c r="M14" s="472" t="s">
        <v>762</v>
      </c>
      <c r="N14" s="472" t="s">
        <v>565</v>
      </c>
      <c r="O14" s="472" t="s">
        <v>566</v>
      </c>
      <c r="P14" s="7"/>
    </row>
    <row r="15" spans="1:26" s="7" customFormat="1" ht="18.75" customHeight="1">
      <c r="B15" s="473" t="s">
        <v>188</v>
      </c>
      <c r="C15" s="810"/>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11"/>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12"/>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13" t="str">
        <f>'2. LRAMVA Threshold'!D43</f>
        <v>kWh</v>
      </c>
      <c r="D18" s="46">
        <v>1.9400000000000001E-2</v>
      </c>
      <c r="E18" s="46">
        <v>1.9400000000000001E-2</v>
      </c>
      <c r="F18" s="46">
        <v>1.9599999999999999E-2</v>
      </c>
      <c r="G18" s="46">
        <v>0.02</v>
      </c>
      <c r="H18" s="46">
        <v>2.0299999999999999E-2</v>
      </c>
      <c r="I18" s="46">
        <v>2.0500000000000001E-2</v>
      </c>
      <c r="J18" s="46">
        <v>1.5699999999999999E-2</v>
      </c>
      <c r="K18" s="46">
        <v>1.0699999999999999E-2</v>
      </c>
      <c r="L18" s="46">
        <v>5.4000000000000003E-3</v>
      </c>
      <c r="M18" s="46"/>
      <c r="N18" s="46"/>
      <c r="O18" s="69"/>
    </row>
    <row r="19" spans="1:15" s="7" customFormat="1" ht="15" customHeight="1" outlineLevel="1">
      <c r="B19" s="536" t="s">
        <v>511</v>
      </c>
      <c r="C19" s="811"/>
      <c r="D19" s="46"/>
      <c r="E19" s="46"/>
      <c r="F19" s="46"/>
      <c r="G19" s="46"/>
      <c r="H19" s="46"/>
      <c r="I19" s="46"/>
      <c r="J19" s="46"/>
      <c r="K19" s="46"/>
      <c r="L19" s="46"/>
      <c r="M19" s="46"/>
      <c r="N19" s="46"/>
      <c r="O19" s="69"/>
    </row>
    <row r="20" spans="1:15" s="7" customFormat="1" ht="15" customHeight="1" outlineLevel="1">
      <c r="B20" s="536" t="s">
        <v>512</v>
      </c>
      <c r="C20" s="811"/>
      <c r="D20" s="46"/>
      <c r="E20" s="46"/>
      <c r="F20" s="46"/>
      <c r="G20" s="46"/>
      <c r="H20" s="46"/>
      <c r="I20" s="46"/>
      <c r="J20" s="46"/>
      <c r="K20" s="46"/>
      <c r="L20" s="46"/>
      <c r="M20" s="46"/>
      <c r="N20" s="46"/>
      <c r="O20" s="69"/>
    </row>
    <row r="21" spans="1:15" s="7" customFormat="1" ht="15" customHeight="1" outlineLevel="1">
      <c r="B21" s="536" t="s">
        <v>490</v>
      </c>
      <c r="C21" s="811"/>
      <c r="D21" s="46"/>
      <c r="E21" s="46"/>
      <c r="F21" s="46"/>
      <c r="G21" s="46"/>
      <c r="H21" s="46"/>
      <c r="I21" s="46"/>
      <c r="J21" s="46"/>
      <c r="K21" s="46"/>
      <c r="L21" s="46"/>
      <c r="M21" s="46"/>
      <c r="N21" s="46"/>
      <c r="O21" s="69"/>
    </row>
    <row r="22" spans="1:15" s="7" customFormat="1" ht="14.25" customHeight="1">
      <c r="B22" s="536" t="s">
        <v>513</v>
      </c>
      <c r="C22" s="814"/>
      <c r="D22" s="65">
        <f>SUM(D18:D21)</f>
        <v>1.9400000000000001E-2</v>
      </c>
      <c r="E22" s="65">
        <f>SUM(E18:E21)</f>
        <v>1.9400000000000001E-2</v>
      </c>
      <c r="F22" s="65">
        <f>SUM(F18:F21)</f>
        <v>1.9599999999999999E-2</v>
      </c>
      <c r="G22" s="65">
        <f t="shared" ref="G22:N22" si="2">SUM(G18:G21)</f>
        <v>0.02</v>
      </c>
      <c r="H22" s="65">
        <f t="shared" si="2"/>
        <v>2.0299999999999999E-2</v>
      </c>
      <c r="I22" s="65">
        <f t="shared" si="2"/>
        <v>2.0500000000000001E-2</v>
      </c>
      <c r="J22" s="65">
        <f t="shared" si="2"/>
        <v>1.5699999999999999E-2</v>
      </c>
      <c r="K22" s="65">
        <f t="shared" si="2"/>
        <v>1.0699999999999999E-2</v>
      </c>
      <c r="L22" s="65">
        <f t="shared" si="2"/>
        <v>5.4000000000000003E-3</v>
      </c>
      <c r="M22" s="65">
        <f t="shared" si="2"/>
        <v>0</v>
      </c>
      <c r="N22" s="65">
        <f t="shared" si="2"/>
        <v>0</v>
      </c>
      <c r="O22" s="76"/>
    </row>
    <row r="23" spans="1:15" s="63" customFormat="1">
      <c r="A23" s="62"/>
      <c r="B23" s="492" t="s">
        <v>514</v>
      </c>
      <c r="C23" s="482"/>
      <c r="D23" s="483"/>
      <c r="E23" s="484">
        <f>ROUND(SUM(D22*E16+E22*E17)/12,4)</f>
        <v>1.9400000000000001E-2</v>
      </c>
      <c r="F23" s="484">
        <f>ROUND(SUM(E22*F16+F22*F17)/12,4)</f>
        <v>1.95E-2</v>
      </c>
      <c r="G23" s="484">
        <f>ROUND(SUM(F22*G16+G22*G17)/12,4)</f>
        <v>1.9900000000000001E-2</v>
      </c>
      <c r="H23" s="484">
        <f>ROUND(SUM(G22*H16+H22*H17)/12,4)</f>
        <v>2.0199999999999999E-2</v>
      </c>
      <c r="I23" s="484">
        <f>ROUND(SUM(H22*I16+I22*I17)/12,4)</f>
        <v>2.0400000000000001E-2</v>
      </c>
      <c r="J23" s="484">
        <f t="shared" ref="J23:N23" si="3">ROUND(SUM(I22*J16+J22*J17)/12,4)</f>
        <v>1.7299999999999999E-2</v>
      </c>
      <c r="K23" s="484">
        <f t="shared" si="3"/>
        <v>1.24E-2</v>
      </c>
      <c r="L23" s="484">
        <f t="shared" si="3"/>
        <v>7.1999999999999998E-3</v>
      </c>
      <c r="M23" s="484">
        <f t="shared" si="3"/>
        <v>1.8E-3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13" t="str">
        <f>'2. LRAMVA Threshold'!E43</f>
        <v>kWh</v>
      </c>
      <c r="D25" s="46">
        <v>1.54E-2</v>
      </c>
      <c r="E25" s="46">
        <v>1.54E-2</v>
      </c>
      <c r="F25" s="46">
        <v>1.55E-2</v>
      </c>
      <c r="G25" s="46">
        <v>1.5800000000000002E-2</v>
      </c>
      <c r="H25" s="46">
        <v>1.6E-2</v>
      </c>
      <c r="I25" s="46">
        <v>1.6199999999999999E-2</v>
      </c>
      <c r="J25" s="46">
        <v>1.6500000000000001E-2</v>
      </c>
      <c r="K25" s="46">
        <v>1.67E-2</v>
      </c>
      <c r="L25" s="46">
        <v>1.6799999999999999E-2</v>
      </c>
      <c r="M25" s="46">
        <v>1.7000000000000001E-2</v>
      </c>
      <c r="N25" s="46"/>
      <c r="O25" s="69"/>
    </row>
    <row r="26" spans="1:15" s="18" customFormat="1" outlineLevel="1">
      <c r="A26" s="4"/>
      <c r="B26" s="536" t="s">
        <v>511</v>
      </c>
      <c r="C26" s="811"/>
      <c r="D26" s="46"/>
      <c r="E26" s="46"/>
      <c r="F26" s="46"/>
      <c r="G26" s="46"/>
      <c r="H26" s="46"/>
      <c r="I26" s="46"/>
      <c r="J26" s="46"/>
      <c r="K26" s="46"/>
      <c r="L26" s="46"/>
      <c r="M26" s="46"/>
      <c r="N26" s="46"/>
      <c r="O26" s="69"/>
    </row>
    <row r="27" spans="1:15" s="18" customFormat="1" outlineLevel="1">
      <c r="A27" s="4"/>
      <c r="B27" s="536" t="s">
        <v>512</v>
      </c>
      <c r="C27" s="811"/>
      <c r="D27" s="46"/>
      <c r="E27" s="46"/>
      <c r="F27" s="46"/>
      <c r="G27" s="46"/>
      <c r="H27" s="46"/>
      <c r="I27" s="46"/>
      <c r="J27" s="46"/>
      <c r="K27" s="46"/>
      <c r="L27" s="46"/>
      <c r="M27" s="46"/>
      <c r="N27" s="46"/>
      <c r="O27" s="69"/>
    </row>
    <row r="28" spans="1:15" s="18" customFormat="1" outlineLevel="1">
      <c r="A28" s="4"/>
      <c r="B28" s="536" t="s">
        <v>490</v>
      </c>
      <c r="C28" s="811"/>
      <c r="D28" s="46"/>
      <c r="E28" s="46"/>
      <c r="F28" s="46"/>
      <c r="G28" s="46"/>
      <c r="H28" s="46"/>
      <c r="I28" s="46"/>
      <c r="J28" s="46"/>
      <c r="K28" s="46"/>
      <c r="L28" s="46"/>
      <c r="M28" s="46"/>
      <c r="N28" s="46"/>
      <c r="O28" s="69"/>
    </row>
    <row r="29" spans="1:15" s="18" customFormat="1">
      <c r="A29" s="4"/>
      <c r="B29" s="536" t="s">
        <v>513</v>
      </c>
      <c r="C29" s="814"/>
      <c r="D29" s="65">
        <f>SUM(D25:D28)</f>
        <v>1.54E-2</v>
      </c>
      <c r="E29" s="65">
        <f t="shared" ref="E29:N29" si="4">SUM(E25:E28)</f>
        <v>1.54E-2</v>
      </c>
      <c r="F29" s="65">
        <f t="shared" si="4"/>
        <v>1.55E-2</v>
      </c>
      <c r="G29" s="65">
        <f t="shared" si="4"/>
        <v>1.5800000000000002E-2</v>
      </c>
      <c r="H29" s="65">
        <f t="shared" si="4"/>
        <v>1.6E-2</v>
      </c>
      <c r="I29" s="65">
        <f t="shared" si="4"/>
        <v>1.6199999999999999E-2</v>
      </c>
      <c r="J29" s="65">
        <f t="shared" si="4"/>
        <v>1.6500000000000001E-2</v>
      </c>
      <c r="K29" s="65">
        <f t="shared" si="4"/>
        <v>1.67E-2</v>
      </c>
      <c r="L29" s="65">
        <f t="shared" si="4"/>
        <v>1.6799999999999999E-2</v>
      </c>
      <c r="M29" s="65">
        <f t="shared" si="4"/>
        <v>1.7000000000000001E-2</v>
      </c>
      <c r="N29" s="65">
        <f t="shared" si="4"/>
        <v>0</v>
      </c>
      <c r="O29" s="76"/>
    </row>
    <row r="30" spans="1:15" s="18" customFormat="1">
      <c r="A30" s="4"/>
      <c r="B30" s="492" t="s">
        <v>514</v>
      </c>
      <c r="C30" s="488"/>
      <c r="D30" s="71"/>
      <c r="E30" s="484">
        <f>ROUND(SUM(D29*E16+E29*E17)/12,4)</f>
        <v>1.54E-2</v>
      </c>
      <c r="F30" s="484">
        <f t="shared" ref="F30:N30" si="5">ROUND(SUM(E29*F16+F29*F17)/12,4)</f>
        <v>1.55E-2</v>
      </c>
      <c r="G30" s="484">
        <f t="shared" si="5"/>
        <v>1.5699999999999999E-2</v>
      </c>
      <c r="H30" s="484">
        <f t="shared" si="5"/>
        <v>1.5900000000000001E-2</v>
      </c>
      <c r="I30" s="484">
        <f t="shared" si="5"/>
        <v>1.61E-2</v>
      </c>
      <c r="J30" s="484">
        <f>ROUND(SUM(I29*J16+J29*J17)/12,4)</f>
        <v>1.6400000000000001E-2</v>
      </c>
      <c r="K30" s="484">
        <f t="shared" si="5"/>
        <v>1.66E-2</v>
      </c>
      <c r="L30" s="484">
        <f t="shared" si="5"/>
        <v>1.6799999999999999E-2</v>
      </c>
      <c r="M30" s="484">
        <f t="shared" si="5"/>
        <v>1.6899999999999998E-2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ht="14">
      <c r="B32" s="604" t="str">
        <f>'1.  LRAMVA Summary'!B31</f>
        <v>GS&gt;50</v>
      </c>
      <c r="C32" s="813" t="str">
        <f>'2. LRAMVA Threshold'!F43</f>
        <v>kW</v>
      </c>
      <c r="D32" s="46">
        <v>2.964</v>
      </c>
      <c r="E32" s="46">
        <v>2.9693000000000001</v>
      </c>
      <c r="F32" s="46">
        <v>2.9954000000000001</v>
      </c>
      <c r="G32" s="46">
        <v>3.0849000000000002</v>
      </c>
      <c r="H32" s="46">
        <v>3.1234999999999999</v>
      </c>
      <c r="I32" s="46">
        <v>3.1594000000000002</v>
      </c>
      <c r="J32" s="46">
        <v>3.2115</v>
      </c>
      <c r="K32" s="46">
        <v>3.2581000000000002</v>
      </c>
      <c r="L32" s="46">
        <v>3.2825000000000002</v>
      </c>
      <c r="M32" s="46">
        <v>3.3170000000000002</v>
      </c>
      <c r="N32" s="46"/>
      <c r="O32" s="69"/>
    </row>
    <row r="33" spans="1:15" s="18" customFormat="1" outlineLevel="1">
      <c r="A33" s="4"/>
      <c r="B33" s="536" t="s">
        <v>511</v>
      </c>
      <c r="C33" s="811"/>
      <c r="D33" s="46"/>
      <c r="E33" s="46"/>
      <c r="F33" s="46"/>
      <c r="G33" s="46"/>
      <c r="H33" s="46"/>
      <c r="I33" s="46"/>
      <c r="J33" s="46"/>
      <c r="K33" s="46"/>
      <c r="L33" s="46"/>
      <c r="M33" s="46"/>
      <c r="N33" s="46"/>
      <c r="O33" s="69"/>
    </row>
    <row r="34" spans="1:15" s="18" customFormat="1" outlineLevel="1">
      <c r="A34" s="4"/>
      <c r="B34" s="536" t="s">
        <v>512</v>
      </c>
      <c r="C34" s="811"/>
      <c r="D34" s="46"/>
      <c r="E34" s="46"/>
      <c r="F34" s="46"/>
      <c r="G34" s="46"/>
      <c r="H34" s="46"/>
      <c r="I34" s="46"/>
      <c r="J34" s="46"/>
      <c r="K34" s="46"/>
      <c r="L34" s="46"/>
      <c r="M34" s="46"/>
      <c r="N34" s="46"/>
      <c r="O34" s="69"/>
    </row>
    <row r="35" spans="1:15" s="18" customFormat="1" outlineLevel="1">
      <c r="A35" s="4"/>
      <c r="B35" s="536" t="s">
        <v>490</v>
      </c>
      <c r="C35" s="811"/>
      <c r="D35" s="46"/>
      <c r="E35" s="46"/>
      <c r="F35" s="46"/>
      <c r="G35" s="46"/>
      <c r="H35" s="46"/>
      <c r="I35" s="46"/>
      <c r="J35" s="46"/>
      <c r="K35" s="46"/>
      <c r="L35" s="46"/>
      <c r="M35" s="46"/>
      <c r="N35" s="46"/>
      <c r="O35" s="69"/>
    </row>
    <row r="36" spans="1:15" s="18" customFormat="1">
      <c r="A36" s="4"/>
      <c r="B36" s="536" t="s">
        <v>513</v>
      </c>
      <c r="C36" s="814"/>
      <c r="D36" s="65">
        <f>SUM(D32:D35)</f>
        <v>2.964</v>
      </c>
      <c r="E36" s="65">
        <f>SUM(E32:E35)</f>
        <v>2.9693000000000001</v>
      </c>
      <c r="F36" s="65">
        <f t="shared" ref="F36:M36" si="6">SUM(F32:F35)</f>
        <v>2.9954000000000001</v>
      </c>
      <c r="G36" s="65">
        <f t="shared" si="6"/>
        <v>3.0849000000000002</v>
      </c>
      <c r="H36" s="65">
        <f t="shared" si="6"/>
        <v>3.1234999999999999</v>
      </c>
      <c r="I36" s="65">
        <f t="shared" si="6"/>
        <v>3.1594000000000002</v>
      </c>
      <c r="J36" s="65">
        <f t="shared" si="6"/>
        <v>3.2115</v>
      </c>
      <c r="K36" s="65">
        <f t="shared" si="6"/>
        <v>3.2581000000000002</v>
      </c>
      <c r="L36" s="65">
        <f t="shared" si="6"/>
        <v>3.2825000000000002</v>
      </c>
      <c r="M36" s="65">
        <f t="shared" si="6"/>
        <v>3.3170000000000002</v>
      </c>
      <c r="N36" s="65">
        <f>SUM(N32:N35)</f>
        <v>0</v>
      </c>
      <c r="O36" s="76"/>
    </row>
    <row r="37" spans="1:15" s="18" customFormat="1">
      <c r="A37" s="4"/>
      <c r="B37" s="492" t="s">
        <v>514</v>
      </c>
      <c r="C37" s="488"/>
      <c r="D37" s="71"/>
      <c r="E37" s="484">
        <f t="shared" ref="E37:N37" si="7">ROUND(SUM(D36*E16+E36*E17)/12,4)</f>
        <v>2.9674999999999998</v>
      </c>
      <c r="F37" s="484">
        <f t="shared" si="7"/>
        <v>2.9866999999999999</v>
      </c>
      <c r="G37" s="484">
        <f t="shared" si="7"/>
        <v>3.0550999999999999</v>
      </c>
      <c r="H37" s="484">
        <f t="shared" si="7"/>
        <v>3.1105999999999998</v>
      </c>
      <c r="I37" s="484">
        <f t="shared" si="7"/>
        <v>3.1474000000000002</v>
      </c>
      <c r="J37" s="484">
        <f t="shared" si="7"/>
        <v>3.1941000000000002</v>
      </c>
      <c r="K37" s="484">
        <f t="shared" si="7"/>
        <v>3.2425999999999999</v>
      </c>
      <c r="L37" s="484">
        <f t="shared" si="7"/>
        <v>3.2744</v>
      </c>
      <c r="M37" s="484">
        <f t="shared" si="7"/>
        <v>3.3054999999999999</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ht="14">
      <c r="A39" s="62"/>
      <c r="B39" s="604" t="str">
        <f>'1.  LRAMVA Summary'!B32</f>
        <v>Street Lights</v>
      </c>
      <c r="C39" s="813" t="str">
        <f>'2. LRAMVA Threshold'!G43</f>
        <v>kW</v>
      </c>
      <c r="D39" s="46">
        <v>8.5358000000000001</v>
      </c>
      <c r="E39" s="46">
        <v>8.5511999999999997</v>
      </c>
      <c r="F39" s="46">
        <v>8.6265000000000001</v>
      </c>
      <c r="G39" s="46">
        <v>8.4572000000000003</v>
      </c>
      <c r="H39" s="46">
        <v>8.5629000000000008</v>
      </c>
      <c r="I39" s="46">
        <v>8.6614000000000004</v>
      </c>
      <c r="J39" s="46">
        <v>8.8042999999999996</v>
      </c>
      <c r="K39" s="46">
        <v>8.9320000000000004</v>
      </c>
      <c r="L39" s="46">
        <v>8.9990000000000006</v>
      </c>
      <c r="M39" s="46">
        <v>9.0935000000000006</v>
      </c>
      <c r="N39" s="46"/>
      <c r="O39" s="69"/>
    </row>
    <row r="40" spans="1:15" s="18" customFormat="1" outlineLevel="1">
      <c r="A40" s="4"/>
      <c r="B40" s="536" t="s">
        <v>511</v>
      </c>
      <c r="C40" s="811"/>
      <c r="D40" s="46"/>
      <c r="E40" s="46"/>
      <c r="F40" s="46"/>
      <c r="G40" s="46"/>
      <c r="H40" s="46"/>
      <c r="I40" s="46"/>
      <c r="J40" s="46"/>
      <c r="K40" s="46"/>
      <c r="L40" s="46"/>
      <c r="M40" s="46"/>
      <c r="N40" s="46"/>
      <c r="O40" s="69"/>
    </row>
    <row r="41" spans="1:15" s="18" customFormat="1" outlineLevel="1">
      <c r="A41" s="4"/>
      <c r="B41" s="536" t="s">
        <v>512</v>
      </c>
      <c r="C41" s="811"/>
      <c r="D41" s="46"/>
      <c r="E41" s="46"/>
      <c r="F41" s="46"/>
      <c r="G41" s="46"/>
      <c r="H41" s="46"/>
      <c r="I41" s="46"/>
      <c r="J41" s="46"/>
      <c r="K41" s="46"/>
      <c r="L41" s="46"/>
      <c r="M41" s="46"/>
      <c r="N41" s="46"/>
      <c r="O41" s="69"/>
    </row>
    <row r="42" spans="1:15" s="18" customFormat="1" outlineLevel="1">
      <c r="A42" s="4"/>
      <c r="B42" s="536" t="s">
        <v>490</v>
      </c>
      <c r="C42" s="811"/>
      <c r="D42" s="46"/>
      <c r="E42" s="46"/>
      <c r="F42" s="46"/>
      <c r="G42" s="46"/>
      <c r="H42" s="46"/>
      <c r="I42" s="46"/>
      <c r="J42" s="46"/>
      <c r="K42" s="46"/>
      <c r="L42" s="46"/>
      <c r="M42" s="46"/>
      <c r="N42" s="46"/>
      <c r="O42" s="69"/>
    </row>
    <row r="43" spans="1:15" s="18" customFormat="1">
      <c r="A43" s="4"/>
      <c r="B43" s="536" t="s">
        <v>513</v>
      </c>
      <c r="C43" s="814"/>
      <c r="D43" s="65">
        <f>SUM(D39:D42)</f>
        <v>8.5358000000000001</v>
      </c>
      <c r="E43" s="65">
        <f t="shared" ref="E43:N43" si="8">SUM(E39:E42)</f>
        <v>8.5511999999999997</v>
      </c>
      <c r="F43" s="65">
        <f t="shared" si="8"/>
        <v>8.6265000000000001</v>
      </c>
      <c r="G43" s="65">
        <f t="shared" si="8"/>
        <v>8.4572000000000003</v>
      </c>
      <c r="H43" s="65">
        <f t="shared" si="8"/>
        <v>8.5629000000000008</v>
      </c>
      <c r="I43" s="65">
        <f t="shared" si="8"/>
        <v>8.6614000000000004</v>
      </c>
      <c r="J43" s="65">
        <f t="shared" si="8"/>
        <v>8.8042999999999996</v>
      </c>
      <c r="K43" s="65">
        <f t="shared" si="8"/>
        <v>8.9320000000000004</v>
      </c>
      <c r="L43" s="65">
        <f t="shared" si="8"/>
        <v>8.9990000000000006</v>
      </c>
      <c r="M43" s="65">
        <f t="shared" si="8"/>
        <v>9.0935000000000006</v>
      </c>
      <c r="N43" s="65">
        <f t="shared" si="8"/>
        <v>0</v>
      </c>
      <c r="O43" s="76"/>
    </row>
    <row r="44" spans="1:15" s="14" customFormat="1">
      <c r="A44" s="72"/>
      <c r="B44" s="492" t="s">
        <v>514</v>
      </c>
      <c r="C44" s="488"/>
      <c r="D44" s="71"/>
      <c r="E44" s="484">
        <f t="shared" ref="E44:N44" si="9">ROUND(SUM(D43*E16+E43*E17)/12,4)</f>
        <v>8.5460999999999991</v>
      </c>
      <c r="F44" s="484">
        <f t="shared" si="9"/>
        <v>8.6013999999999999</v>
      </c>
      <c r="G44" s="484">
        <f t="shared" si="9"/>
        <v>8.5136000000000003</v>
      </c>
      <c r="H44" s="484">
        <f t="shared" si="9"/>
        <v>8.5276999999999994</v>
      </c>
      <c r="I44" s="484">
        <f t="shared" si="9"/>
        <v>8.6286000000000005</v>
      </c>
      <c r="J44" s="484">
        <f t="shared" si="9"/>
        <v>8.7567000000000004</v>
      </c>
      <c r="K44" s="484">
        <f t="shared" si="9"/>
        <v>8.8894000000000002</v>
      </c>
      <c r="L44" s="484">
        <f t="shared" si="9"/>
        <v>8.9766999999999992</v>
      </c>
      <c r="M44" s="484">
        <f t="shared" si="9"/>
        <v>9.0619999999999994</v>
      </c>
      <c r="N44" s="484">
        <f t="shared" si="9"/>
        <v>0</v>
      </c>
      <c r="O44" s="489"/>
    </row>
    <row r="45" spans="1:15" s="70" customFormat="1" ht="14">
      <c r="A45" s="72"/>
      <c r="B45" s="492"/>
      <c r="C45" s="488"/>
      <c r="D45" s="71"/>
      <c r="E45" s="71"/>
      <c r="F45" s="71"/>
      <c r="G45" s="71"/>
      <c r="H45" s="71"/>
      <c r="I45" s="71"/>
      <c r="J45" s="71"/>
      <c r="K45" s="71"/>
      <c r="L45" s="487"/>
      <c r="M45" s="487"/>
      <c r="N45" s="487"/>
      <c r="O45" s="493"/>
    </row>
    <row r="46" spans="1:15" s="64" customFormat="1" ht="14">
      <c r="A46" s="62"/>
      <c r="B46" s="604">
        <f>'1.  LRAMVA Summary'!B33</f>
        <v>0</v>
      </c>
      <c r="C46" s="813">
        <f>'2. LRAMVA Threshold'!H43</f>
        <v>0</v>
      </c>
      <c r="D46" s="46"/>
      <c r="E46" s="46"/>
      <c r="F46" s="46"/>
      <c r="G46" s="46"/>
      <c r="H46" s="46"/>
      <c r="I46" s="46"/>
      <c r="J46" s="46"/>
      <c r="K46" s="46"/>
      <c r="L46" s="46"/>
      <c r="M46" s="46"/>
      <c r="N46" s="46"/>
      <c r="O46" s="69"/>
    </row>
    <row r="47" spans="1:15" s="18" customFormat="1" outlineLevel="1">
      <c r="A47" s="4"/>
      <c r="B47" s="536" t="s">
        <v>511</v>
      </c>
      <c r="C47" s="811"/>
      <c r="D47" s="46"/>
      <c r="E47" s="46"/>
      <c r="F47" s="46"/>
      <c r="G47" s="46"/>
      <c r="H47" s="46"/>
      <c r="I47" s="46"/>
      <c r="J47" s="46"/>
      <c r="K47" s="46"/>
      <c r="L47" s="46"/>
      <c r="M47" s="46"/>
      <c r="N47" s="46"/>
      <c r="O47" s="69"/>
    </row>
    <row r="48" spans="1:15" s="18" customFormat="1" outlineLevel="1">
      <c r="A48" s="4"/>
      <c r="B48" s="536" t="s">
        <v>512</v>
      </c>
      <c r="C48" s="811"/>
      <c r="D48" s="46"/>
      <c r="E48" s="46"/>
      <c r="F48" s="46"/>
      <c r="G48" s="46"/>
      <c r="H48" s="46"/>
      <c r="I48" s="46"/>
      <c r="J48" s="46"/>
      <c r="K48" s="46"/>
      <c r="L48" s="46"/>
      <c r="M48" s="46"/>
      <c r="N48" s="46"/>
      <c r="O48" s="69"/>
    </row>
    <row r="49" spans="1:15" s="18" customFormat="1" outlineLevel="1">
      <c r="A49" s="4"/>
      <c r="B49" s="536" t="s">
        <v>490</v>
      </c>
      <c r="C49" s="811"/>
      <c r="D49" s="46"/>
      <c r="E49" s="46"/>
      <c r="F49" s="46"/>
      <c r="G49" s="46"/>
      <c r="H49" s="46"/>
      <c r="I49" s="46"/>
      <c r="J49" s="46"/>
      <c r="K49" s="46"/>
      <c r="L49" s="46"/>
      <c r="M49" s="46"/>
      <c r="N49" s="46"/>
      <c r="O49" s="69"/>
    </row>
    <row r="50" spans="1:15" s="18" customFormat="1">
      <c r="A50" s="4"/>
      <c r="B50" s="536" t="s">
        <v>513</v>
      </c>
      <c r="C50" s="814"/>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92" t="s">
        <v>514</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
      <c r="A52" s="72"/>
      <c r="B52" s="492"/>
      <c r="C52" s="488"/>
      <c r="D52" s="71"/>
      <c r="E52" s="71"/>
      <c r="F52" s="71"/>
      <c r="G52" s="71"/>
      <c r="H52" s="71"/>
      <c r="I52" s="71"/>
      <c r="J52" s="71"/>
      <c r="K52" s="71"/>
      <c r="L52" s="494"/>
      <c r="M52" s="494"/>
      <c r="N52" s="494"/>
      <c r="O52" s="493"/>
    </row>
    <row r="53" spans="1:15" s="64" customFormat="1" ht="14">
      <c r="A53" s="62"/>
      <c r="B53" s="604">
        <f>'1.  LRAMVA Summary'!B34</f>
        <v>0</v>
      </c>
      <c r="C53" s="813">
        <f>'2. LRAMVA Threshold'!I43</f>
        <v>0</v>
      </c>
      <c r="D53" s="46"/>
      <c r="E53" s="46"/>
      <c r="F53" s="46"/>
      <c r="G53" s="46"/>
      <c r="H53" s="46"/>
      <c r="I53" s="46"/>
      <c r="J53" s="46"/>
      <c r="K53" s="46"/>
      <c r="L53" s="46"/>
      <c r="M53" s="46"/>
      <c r="N53" s="46"/>
      <c r="O53" s="69"/>
    </row>
    <row r="54" spans="1:15" s="18" customFormat="1" outlineLevel="1">
      <c r="A54" s="4"/>
      <c r="B54" s="536" t="s">
        <v>511</v>
      </c>
      <c r="C54" s="811"/>
      <c r="D54" s="46"/>
      <c r="E54" s="46"/>
      <c r="F54" s="46"/>
      <c r="G54" s="46"/>
      <c r="H54" s="46"/>
      <c r="I54" s="46"/>
      <c r="J54" s="46"/>
      <c r="K54" s="46"/>
      <c r="L54" s="46"/>
      <c r="M54" s="46"/>
      <c r="N54" s="46"/>
      <c r="O54" s="69"/>
    </row>
    <row r="55" spans="1:15" s="18" customFormat="1" outlineLevel="1">
      <c r="A55" s="4"/>
      <c r="B55" s="536" t="s">
        <v>512</v>
      </c>
      <c r="C55" s="811"/>
      <c r="D55" s="46"/>
      <c r="E55" s="46"/>
      <c r="F55" s="46"/>
      <c r="G55" s="46"/>
      <c r="H55" s="46"/>
      <c r="I55" s="46"/>
      <c r="J55" s="46"/>
      <c r="K55" s="46"/>
      <c r="L55" s="46"/>
      <c r="M55" s="46"/>
      <c r="N55" s="46"/>
      <c r="O55" s="69"/>
    </row>
    <row r="56" spans="1:15" s="18" customFormat="1" outlineLevel="1">
      <c r="A56" s="4"/>
      <c r="B56" s="536" t="s">
        <v>490</v>
      </c>
      <c r="C56" s="811"/>
      <c r="D56" s="46"/>
      <c r="E56" s="46"/>
      <c r="F56" s="46"/>
      <c r="G56" s="46"/>
      <c r="H56" s="46"/>
      <c r="I56" s="46"/>
      <c r="J56" s="46"/>
      <c r="K56" s="46"/>
      <c r="L56" s="46"/>
      <c r="M56" s="46"/>
      <c r="N56" s="46"/>
      <c r="O56" s="69"/>
    </row>
    <row r="57" spans="1:15" s="18" customFormat="1">
      <c r="A57" s="4"/>
      <c r="B57" s="536" t="s">
        <v>513</v>
      </c>
      <c r="C57" s="814"/>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514</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
      <c r="A59" s="72"/>
      <c r="B59" s="492"/>
      <c r="C59" s="488"/>
      <c r="D59" s="71"/>
      <c r="E59" s="71"/>
      <c r="F59" s="71"/>
      <c r="G59" s="71"/>
      <c r="H59" s="71"/>
      <c r="I59" s="71"/>
      <c r="J59" s="71"/>
      <c r="K59" s="71"/>
      <c r="L59" s="494"/>
      <c r="M59" s="494"/>
      <c r="N59" s="494"/>
      <c r="O59" s="493"/>
    </row>
    <row r="60" spans="1:15" s="64" customFormat="1" ht="14">
      <c r="A60" s="62"/>
      <c r="B60" s="604">
        <f>'1.  LRAMVA Summary'!B35</f>
        <v>0</v>
      </c>
      <c r="C60" s="813">
        <f>'2. LRAMVA Threshold'!J43</f>
        <v>0</v>
      </c>
      <c r="D60" s="46"/>
      <c r="E60" s="46"/>
      <c r="F60" s="46"/>
      <c r="G60" s="46"/>
      <c r="H60" s="46"/>
      <c r="I60" s="46"/>
      <c r="J60" s="46"/>
      <c r="K60" s="46"/>
      <c r="L60" s="46"/>
      <c r="M60" s="46"/>
      <c r="N60" s="46"/>
      <c r="O60" s="69"/>
    </row>
    <row r="61" spans="1:15" s="18" customFormat="1" outlineLevel="1">
      <c r="A61" s="4"/>
      <c r="B61" s="536" t="s">
        <v>511</v>
      </c>
      <c r="C61" s="811"/>
      <c r="D61" s="46"/>
      <c r="E61" s="46"/>
      <c r="F61" s="46"/>
      <c r="G61" s="46"/>
      <c r="H61" s="46"/>
      <c r="I61" s="46"/>
      <c r="J61" s="46"/>
      <c r="K61" s="46"/>
      <c r="L61" s="46"/>
      <c r="M61" s="46"/>
      <c r="N61" s="46"/>
      <c r="O61" s="69"/>
    </row>
    <row r="62" spans="1:15" s="18" customFormat="1" outlineLevel="1">
      <c r="A62" s="4"/>
      <c r="B62" s="536" t="s">
        <v>512</v>
      </c>
      <c r="C62" s="811"/>
      <c r="D62" s="46"/>
      <c r="E62" s="46"/>
      <c r="F62" s="46"/>
      <c r="G62" s="46"/>
      <c r="H62" s="46"/>
      <c r="I62" s="46"/>
      <c r="J62" s="46"/>
      <c r="K62" s="46"/>
      <c r="L62" s="46"/>
      <c r="M62" s="46"/>
      <c r="N62" s="46"/>
      <c r="O62" s="69"/>
    </row>
    <row r="63" spans="1:15" s="18" customFormat="1" outlineLevel="1">
      <c r="A63" s="4"/>
      <c r="B63" s="536" t="s">
        <v>490</v>
      </c>
      <c r="C63" s="811"/>
      <c r="D63" s="46"/>
      <c r="E63" s="46"/>
      <c r="F63" s="46"/>
      <c r="G63" s="46"/>
      <c r="H63" s="46"/>
      <c r="I63" s="46"/>
      <c r="J63" s="46"/>
      <c r="K63" s="46"/>
      <c r="L63" s="46"/>
      <c r="M63" s="46"/>
      <c r="N63" s="46"/>
      <c r="O63" s="69"/>
    </row>
    <row r="64" spans="1:15" s="18" customFormat="1">
      <c r="A64" s="4"/>
      <c r="B64" s="536" t="s">
        <v>513</v>
      </c>
      <c r="C64" s="814"/>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514</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ht="14">
      <c r="A67" s="62"/>
      <c r="B67" s="604">
        <f>'1.  LRAMVA Summary'!B36</f>
        <v>0</v>
      </c>
      <c r="C67" s="813">
        <f>'2. LRAMVA Threshold'!K43</f>
        <v>0</v>
      </c>
      <c r="D67" s="46"/>
      <c r="E67" s="46"/>
      <c r="F67" s="46"/>
      <c r="G67" s="46"/>
      <c r="H67" s="46"/>
      <c r="I67" s="46"/>
      <c r="J67" s="46"/>
      <c r="K67" s="46"/>
      <c r="L67" s="46"/>
      <c r="M67" s="46"/>
      <c r="N67" s="46"/>
      <c r="O67" s="69"/>
    </row>
    <row r="68" spans="1:15" s="18" customFormat="1" outlineLevel="1">
      <c r="A68" s="4"/>
      <c r="B68" s="536" t="s">
        <v>511</v>
      </c>
      <c r="C68" s="811"/>
      <c r="D68" s="46"/>
      <c r="E68" s="46"/>
      <c r="F68" s="46"/>
      <c r="G68" s="46"/>
      <c r="H68" s="46"/>
      <c r="I68" s="46"/>
      <c r="J68" s="46"/>
      <c r="K68" s="46"/>
      <c r="L68" s="46"/>
      <c r="M68" s="46"/>
      <c r="N68" s="46"/>
      <c r="O68" s="69"/>
    </row>
    <row r="69" spans="1:15" s="18" customFormat="1" outlineLevel="1">
      <c r="A69" s="4"/>
      <c r="B69" s="536" t="s">
        <v>512</v>
      </c>
      <c r="C69" s="811"/>
      <c r="D69" s="46"/>
      <c r="E69" s="46"/>
      <c r="F69" s="46"/>
      <c r="G69" s="46"/>
      <c r="H69" s="46"/>
      <c r="I69" s="46"/>
      <c r="J69" s="46"/>
      <c r="K69" s="46"/>
      <c r="L69" s="46"/>
      <c r="M69" s="46"/>
      <c r="N69" s="46"/>
      <c r="O69" s="69"/>
    </row>
    <row r="70" spans="1:15" s="18" customFormat="1" outlineLevel="1">
      <c r="A70" s="4"/>
      <c r="B70" s="536" t="s">
        <v>490</v>
      </c>
      <c r="C70" s="811"/>
      <c r="D70" s="46"/>
      <c r="E70" s="46"/>
      <c r="F70" s="46"/>
      <c r="G70" s="46"/>
      <c r="H70" s="46"/>
      <c r="I70" s="46"/>
      <c r="J70" s="46"/>
      <c r="K70" s="46"/>
      <c r="L70" s="46"/>
      <c r="M70" s="46"/>
      <c r="N70" s="46"/>
      <c r="O70" s="69"/>
    </row>
    <row r="71" spans="1:15" s="18" customFormat="1">
      <c r="A71" s="4"/>
      <c r="B71" s="536" t="s">
        <v>513</v>
      </c>
      <c r="C71" s="814"/>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ht="14">
      <c r="A74" s="62"/>
      <c r="B74" s="604">
        <f>'1.  LRAMVA Summary'!B37</f>
        <v>0</v>
      </c>
      <c r="C74" s="813">
        <f>'2. LRAMVA Threshold'!L43</f>
        <v>0</v>
      </c>
      <c r="D74" s="46"/>
      <c r="E74" s="46"/>
      <c r="F74" s="46"/>
      <c r="G74" s="46"/>
      <c r="H74" s="46"/>
      <c r="I74" s="46"/>
      <c r="J74" s="46"/>
      <c r="K74" s="46"/>
      <c r="L74" s="46"/>
      <c r="M74" s="46"/>
      <c r="N74" s="46"/>
      <c r="O74" s="69"/>
    </row>
    <row r="75" spans="1:15" s="18" customFormat="1" outlineLevel="1">
      <c r="A75" s="4"/>
      <c r="B75" s="536" t="s">
        <v>511</v>
      </c>
      <c r="C75" s="811"/>
      <c r="D75" s="46"/>
      <c r="E75" s="46"/>
      <c r="F75" s="46"/>
      <c r="G75" s="46"/>
      <c r="H75" s="46"/>
      <c r="I75" s="46"/>
      <c r="J75" s="46"/>
      <c r="K75" s="46"/>
      <c r="L75" s="46"/>
      <c r="M75" s="46"/>
      <c r="N75" s="46"/>
      <c r="O75" s="69"/>
    </row>
    <row r="76" spans="1:15" s="18" customFormat="1" outlineLevel="1">
      <c r="A76" s="4"/>
      <c r="B76" s="536" t="s">
        <v>512</v>
      </c>
      <c r="C76" s="811"/>
      <c r="D76" s="46"/>
      <c r="E76" s="46"/>
      <c r="F76" s="46"/>
      <c r="G76" s="46"/>
      <c r="H76" s="46"/>
      <c r="I76" s="46"/>
      <c r="J76" s="46"/>
      <c r="K76" s="46"/>
      <c r="L76" s="46"/>
      <c r="M76" s="46"/>
      <c r="N76" s="46"/>
      <c r="O76" s="69"/>
    </row>
    <row r="77" spans="1:15" s="18" customFormat="1" outlineLevel="1">
      <c r="A77" s="4"/>
      <c r="B77" s="536" t="s">
        <v>490</v>
      </c>
      <c r="C77" s="811"/>
      <c r="D77" s="46"/>
      <c r="E77" s="46"/>
      <c r="F77" s="46"/>
      <c r="G77" s="46"/>
      <c r="H77" s="46"/>
      <c r="I77" s="46"/>
      <c r="J77" s="46"/>
      <c r="K77" s="46"/>
      <c r="L77" s="46"/>
      <c r="M77" s="46"/>
      <c r="N77" s="46"/>
      <c r="O77" s="69"/>
    </row>
    <row r="78" spans="1:15" s="18" customFormat="1">
      <c r="A78" s="4"/>
      <c r="B78" s="536" t="s">
        <v>513</v>
      </c>
      <c r="C78" s="81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ht="14">
      <c r="A81" s="62"/>
      <c r="B81" s="604">
        <f>'1.  LRAMVA Summary'!B38</f>
        <v>0</v>
      </c>
      <c r="C81" s="813">
        <f>'2. LRAMVA Threshold'!M43</f>
        <v>0</v>
      </c>
      <c r="D81" s="46"/>
      <c r="E81" s="46"/>
      <c r="F81" s="46"/>
      <c r="G81" s="46"/>
      <c r="H81" s="46"/>
      <c r="I81" s="46"/>
      <c r="J81" s="46"/>
      <c r="K81" s="46"/>
      <c r="L81" s="46"/>
      <c r="M81" s="46"/>
      <c r="N81" s="46"/>
      <c r="O81" s="69"/>
    </row>
    <row r="82" spans="1:15" s="18" customFormat="1" outlineLevel="1">
      <c r="A82" s="4"/>
      <c r="B82" s="536" t="s">
        <v>511</v>
      </c>
      <c r="C82" s="811"/>
      <c r="D82" s="46"/>
      <c r="E82" s="46"/>
      <c r="F82" s="46"/>
      <c r="G82" s="46"/>
      <c r="H82" s="46"/>
      <c r="I82" s="46"/>
      <c r="J82" s="46"/>
      <c r="K82" s="46"/>
      <c r="L82" s="46"/>
      <c r="M82" s="46"/>
      <c r="N82" s="46"/>
      <c r="O82" s="69"/>
    </row>
    <row r="83" spans="1:15" s="18" customFormat="1" outlineLevel="1">
      <c r="A83" s="4"/>
      <c r="B83" s="536" t="s">
        <v>512</v>
      </c>
      <c r="C83" s="811"/>
      <c r="D83" s="46"/>
      <c r="E83" s="46"/>
      <c r="F83" s="46"/>
      <c r="G83" s="46"/>
      <c r="H83" s="46"/>
      <c r="I83" s="46"/>
      <c r="J83" s="46"/>
      <c r="K83" s="46"/>
      <c r="L83" s="46"/>
      <c r="M83" s="46"/>
      <c r="N83" s="46"/>
      <c r="O83" s="69"/>
    </row>
    <row r="84" spans="1:15" s="18" customFormat="1" outlineLevel="1">
      <c r="A84" s="4"/>
      <c r="B84" s="536" t="s">
        <v>490</v>
      </c>
      <c r="C84" s="811"/>
      <c r="D84" s="46"/>
      <c r="E84" s="46"/>
      <c r="F84" s="46"/>
      <c r="G84" s="46"/>
      <c r="H84" s="46"/>
      <c r="I84" s="46"/>
      <c r="J84" s="46"/>
      <c r="K84" s="46"/>
      <c r="L84" s="46"/>
      <c r="M84" s="46"/>
      <c r="N84" s="46"/>
      <c r="O84" s="69"/>
    </row>
    <row r="85" spans="1:15" s="18" customFormat="1">
      <c r="A85" s="4"/>
      <c r="B85" s="536" t="s">
        <v>513</v>
      </c>
      <c r="C85" s="81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ht="14">
      <c r="A88" s="62"/>
      <c r="B88" s="604">
        <f>'1.  LRAMVA Summary'!B39</f>
        <v>0</v>
      </c>
      <c r="C88" s="813">
        <f>'2. LRAMVA Threshold'!N43</f>
        <v>0</v>
      </c>
      <c r="D88" s="46"/>
      <c r="E88" s="46"/>
      <c r="F88" s="46"/>
      <c r="G88" s="46"/>
      <c r="H88" s="46"/>
      <c r="I88" s="46"/>
      <c r="J88" s="46"/>
      <c r="K88" s="46"/>
      <c r="L88" s="46"/>
      <c r="M88" s="46"/>
      <c r="N88" s="46"/>
      <c r="O88" s="69"/>
    </row>
    <row r="89" spans="1:15" s="18" customFormat="1" outlineLevel="1">
      <c r="A89" s="4"/>
      <c r="B89" s="536" t="s">
        <v>511</v>
      </c>
      <c r="C89" s="811"/>
      <c r="D89" s="46"/>
      <c r="E89" s="46"/>
      <c r="F89" s="46"/>
      <c r="G89" s="46"/>
      <c r="H89" s="46"/>
      <c r="I89" s="46"/>
      <c r="J89" s="46"/>
      <c r="K89" s="46"/>
      <c r="L89" s="46"/>
      <c r="M89" s="46"/>
      <c r="N89" s="46"/>
      <c r="O89" s="69"/>
    </row>
    <row r="90" spans="1:15" s="18" customFormat="1" outlineLevel="1">
      <c r="A90" s="4"/>
      <c r="B90" s="536" t="s">
        <v>512</v>
      </c>
      <c r="C90" s="811"/>
      <c r="D90" s="46"/>
      <c r="E90" s="46"/>
      <c r="F90" s="46"/>
      <c r="G90" s="46"/>
      <c r="H90" s="46"/>
      <c r="I90" s="46"/>
      <c r="J90" s="46"/>
      <c r="K90" s="46"/>
      <c r="L90" s="46"/>
      <c r="M90" s="46"/>
      <c r="N90" s="46"/>
      <c r="O90" s="69"/>
    </row>
    <row r="91" spans="1:15" s="18" customFormat="1" outlineLevel="1">
      <c r="A91" s="4"/>
      <c r="B91" s="536" t="s">
        <v>490</v>
      </c>
      <c r="C91" s="811"/>
      <c r="D91" s="46"/>
      <c r="E91" s="46"/>
      <c r="F91" s="46"/>
      <c r="G91" s="46"/>
      <c r="H91" s="46"/>
      <c r="I91" s="46"/>
      <c r="J91" s="46"/>
      <c r="K91" s="46"/>
      <c r="L91" s="46"/>
      <c r="M91" s="46"/>
      <c r="N91" s="46"/>
      <c r="O91" s="69"/>
    </row>
    <row r="92" spans="1:15" s="18" customFormat="1">
      <c r="A92" s="4"/>
      <c r="B92" s="536" t="s">
        <v>513</v>
      </c>
      <c r="C92" s="81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ht="14">
      <c r="A95" s="62"/>
      <c r="B95" s="604">
        <f>'1.  LRAMVA Summary'!B40</f>
        <v>0</v>
      </c>
      <c r="C95" s="813">
        <f>'2. LRAMVA Threshold'!O43</f>
        <v>0</v>
      </c>
      <c r="D95" s="46"/>
      <c r="E95" s="46"/>
      <c r="F95" s="46"/>
      <c r="G95" s="46"/>
      <c r="H95" s="46"/>
      <c r="I95" s="46"/>
      <c r="J95" s="46"/>
      <c r="K95" s="46"/>
      <c r="L95" s="46"/>
      <c r="M95" s="46"/>
      <c r="N95" s="46"/>
      <c r="O95" s="69"/>
    </row>
    <row r="96" spans="1:15" s="18" customFormat="1" outlineLevel="1">
      <c r="A96" s="4"/>
      <c r="B96" s="536" t="s">
        <v>511</v>
      </c>
      <c r="C96" s="811"/>
      <c r="D96" s="46"/>
      <c r="E96" s="46"/>
      <c r="F96" s="46"/>
      <c r="G96" s="46"/>
      <c r="H96" s="46"/>
      <c r="I96" s="46"/>
      <c r="J96" s="46"/>
      <c r="K96" s="46"/>
      <c r="L96" s="46"/>
      <c r="M96" s="46"/>
      <c r="N96" s="46"/>
      <c r="O96" s="69"/>
    </row>
    <row r="97" spans="1:15" s="18" customFormat="1" outlineLevel="1">
      <c r="A97" s="4"/>
      <c r="B97" s="536" t="s">
        <v>512</v>
      </c>
      <c r="C97" s="811"/>
      <c r="D97" s="46"/>
      <c r="E97" s="46"/>
      <c r="F97" s="46"/>
      <c r="G97" s="46"/>
      <c r="H97" s="46"/>
      <c r="I97" s="46"/>
      <c r="J97" s="46"/>
      <c r="K97" s="46"/>
      <c r="L97" s="46"/>
      <c r="M97" s="46"/>
      <c r="N97" s="46"/>
      <c r="O97" s="69"/>
    </row>
    <row r="98" spans="1:15" s="18" customFormat="1" outlineLevel="1">
      <c r="A98" s="4"/>
      <c r="B98" s="536" t="s">
        <v>490</v>
      </c>
      <c r="C98" s="811"/>
      <c r="D98" s="46"/>
      <c r="E98" s="46"/>
      <c r="F98" s="46"/>
      <c r="G98" s="46"/>
      <c r="H98" s="46"/>
      <c r="I98" s="46"/>
      <c r="J98" s="46"/>
      <c r="K98" s="46"/>
      <c r="L98" s="46"/>
      <c r="M98" s="46"/>
      <c r="N98" s="46"/>
      <c r="O98" s="69"/>
    </row>
    <row r="99" spans="1:15" s="18" customFormat="1">
      <c r="A99" s="4"/>
      <c r="B99" s="536" t="s">
        <v>513</v>
      </c>
      <c r="C99" s="81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ht="14">
      <c r="A102" s="62"/>
      <c r="B102" s="604">
        <f>'1.  LRAMVA Summary'!B41</f>
        <v>0</v>
      </c>
      <c r="C102" s="813">
        <f>'2. LRAMVA Threshold'!P43</f>
        <v>0</v>
      </c>
      <c r="D102" s="46"/>
      <c r="E102" s="46"/>
      <c r="F102" s="46"/>
      <c r="G102" s="46"/>
      <c r="H102" s="46"/>
      <c r="I102" s="46"/>
      <c r="J102" s="46"/>
      <c r="K102" s="46"/>
      <c r="L102" s="46"/>
      <c r="M102" s="46"/>
      <c r="N102" s="46"/>
      <c r="O102" s="69"/>
    </row>
    <row r="103" spans="1:15" s="18" customFormat="1" outlineLevel="1">
      <c r="A103" s="4"/>
      <c r="B103" s="536" t="s">
        <v>511</v>
      </c>
      <c r="C103" s="811"/>
      <c r="D103" s="46"/>
      <c r="E103" s="46"/>
      <c r="F103" s="46"/>
      <c r="G103" s="46"/>
      <c r="H103" s="46"/>
      <c r="I103" s="46"/>
      <c r="J103" s="46"/>
      <c r="K103" s="46"/>
      <c r="L103" s="46"/>
      <c r="M103" s="46"/>
      <c r="N103" s="46"/>
      <c r="O103" s="69"/>
    </row>
    <row r="104" spans="1:15" s="18" customFormat="1" outlineLevel="1">
      <c r="A104" s="4"/>
      <c r="B104" s="536" t="s">
        <v>512</v>
      </c>
      <c r="C104" s="811"/>
      <c r="D104" s="46"/>
      <c r="E104" s="46"/>
      <c r="F104" s="46"/>
      <c r="G104" s="46"/>
      <c r="H104" s="46"/>
      <c r="I104" s="46"/>
      <c r="J104" s="46"/>
      <c r="K104" s="46"/>
      <c r="L104" s="46"/>
      <c r="M104" s="46"/>
      <c r="N104" s="46"/>
      <c r="O104" s="69"/>
    </row>
    <row r="105" spans="1:15" s="18" customFormat="1" outlineLevel="1">
      <c r="A105" s="4"/>
      <c r="B105" s="536" t="s">
        <v>490</v>
      </c>
      <c r="C105" s="811"/>
      <c r="D105" s="46"/>
      <c r="E105" s="46"/>
      <c r="F105" s="46"/>
      <c r="G105" s="46"/>
      <c r="H105" s="46"/>
      <c r="I105" s="46"/>
      <c r="J105" s="46"/>
      <c r="K105" s="46"/>
      <c r="L105" s="46"/>
      <c r="M105" s="46"/>
      <c r="N105" s="46"/>
      <c r="O105" s="69"/>
    </row>
    <row r="106" spans="1:15" s="18" customFormat="1">
      <c r="A106" s="4"/>
      <c r="B106" s="536" t="s">
        <v>513</v>
      </c>
      <c r="C106" s="81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ht="14">
      <c r="A109" s="62"/>
      <c r="B109" s="604">
        <f>'1.  LRAMVA Summary'!B42</f>
        <v>0</v>
      </c>
      <c r="C109" s="813">
        <f>'2. LRAMVA Threshold'!Q43</f>
        <v>0</v>
      </c>
      <c r="D109" s="46"/>
      <c r="E109" s="46"/>
      <c r="F109" s="46"/>
      <c r="G109" s="46"/>
      <c r="H109" s="46"/>
      <c r="I109" s="46"/>
      <c r="J109" s="46"/>
      <c r="K109" s="46"/>
      <c r="L109" s="46"/>
      <c r="M109" s="46"/>
      <c r="N109" s="46"/>
      <c r="O109" s="69"/>
    </row>
    <row r="110" spans="1:15" s="18" customFormat="1" outlineLevel="1">
      <c r="A110" s="4"/>
      <c r="B110" s="536" t="s">
        <v>511</v>
      </c>
      <c r="C110" s="811"/>
      <c r="D110" s="46"/>
      <c r="E110" s="46"/>
      <c r="F110" s="46"/>
      <c r="G110" s="46"/>
      <c r="H110" s="46"/>
      <c r="I110" s="46"/>
      <c r="J110" s="46"/>
      <c r="K110" s="46"/>
      <c r="L110" s="46"/>
      <c r="M110" s="46"/>
      <c r="N110" s="46"/>
      <c r="O110" s="69"/>
    </row>
    <row r="111" spans="1:15" s="18" customFormat="1" outlineLevel="1">
      <c r="A111" s="4"/>
      <c r="B111" s="536" t="s">
        <v>512</v>
      </c>
      <c r="C111" s="811"/>
      <c r="D111" s="46"/>
      <c r="E111" s="46"/>
      <c r="F111" s="46"/>
      <c r="G111" s="46"/>
      <c r="H111" s="46"/>
      <c r="I111" s="46"/>
      <c r="J111" s="46"/>
      <c r="K111" s="46"/>
      <c r="L111" s="46"/>
      <c r="M111" s="46"/>
      <c r="N111" s="46"/>
      <c r="O111" s="69"/>
    </row>
    <row r="112" spans="1:15" s="18" customFormat="1" outlineLevel="1">
      <c r="A112" s="4"/>
      <c r="B112" s="536" t="s">
        <v>490</v>
      </c>
      <c r="C112" s="811"/>
      <c r="D112" s="46"/>
      <c r="E112" s="46"/>
      <c r="F112" s="46"/>
      <c r="G112" s="46"/>
      <c r="H112" s="46"/>
      <c r="I112" s="46"/>
      <c r="J112" s="46"/>
      <c r="K112" s="46"/>
      <c r="L112" s="46"/>
      <c r="M112" s="46"/>
      <c r="N112" s="46"/>
      <c r="O112" s="69"/>
    </row>
    <row r="113" spans="1:17" s="18" customFormat="1">
      <c r="A113" s="4"/>
      <c r="B113" s="536" t="s">
        <v>513</v>
      </c>
      <c r="C113" s="81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
      <c r="A115" s="72"/>
      <c r="B115" s="74"/>
      <c r="C115" s="81"/>
      <c r="D115" s="75"/>
      <c r="E115" s="75"/>
      <c r="F115" s="75"/>
      <c r="G115" s="75"/>
      <c r="H115" s="75"/>
      <c r="I115" s="75"/>
      <c r="J115" s="75"/>
      <c r="K115" s="495"/>
      <c r="L115" s="496"/>
      <c r="M115" s="496"/>
      <c r="N115" s="496"/>
      <c r="O115" s="497"/>
    </row>
    <row r="116" spans="1:17" s="3" customFormat="1" ht="21" customHeight="1">
      <c r="A116" s="4"/>
      <c r="B116" s="498" t="s">
        <v>612</v>
      </c>
      <c r="C116" s="98"/>
      <c r="D116" s="499"/>
      <c r="E116" s="499"/>
      <c r="F116" s="499"/>
      <c r="G116" s="499"/>
      <c r="H116" s="499"/>
      <c r="I116" s="499"/>
      <c r="J116" s="499"/>
      <c r="K116" s="499"/>
      <c r="L116" s="499"/>
      <c r="M116" s="499"/>
      <c r="N116" s="499"/>
      <c r="O116" s="499"/>
    </row>
    <row r="119" spans="1:17" ht="15.5">
      <c r="B119" s="118" t="s">
        <v>484</v>
      </c>
      <c r="J119" s="18"/>
    </row>
    <row r="120" spans="1:17" s="14" customFormat="1" ht="75.650000000000006" customHeight="1">
      <c r="A120" s="72"/>
      <c r="B120" s="818" t="s">
        <v>673</v>
      </c>
      <c r="C120" s="818"/>
      <c r="D120" s="818"/>
      <c r="E120" s="818"/>
      <c r="F120" s="818"/>
      <c r="G120" s="818"/>
      <c r="H120" s="818"/>
      <c r="I120" s="818"/>
      <c r="J120" s="818"/>
      <c r="K120" s="818"/>
      <c r="L120" s="818"/>
      <c r="M120" s="818"/>
      <c r="N120" s="818"/>
      <c r="O120" s="818"/>
      <c r="P120" s="81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v>
      </c>
      <c r="F122" s="244" t="str">
        <f>'1.  LRAMVA Summary'!G52</f>
        <v>Street Lights</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1.9400000000000001E-2</v>
      </c>
      <c r="D124" s="682">
        <f>HLOOKUP(B124,$E$15:$O$114,16,FALSE)</f>
        <v>1.54E-2</v>
      </c>
      <c r="E124" s="683">
        <f>HLOOKUP(B124,$E$15:$O$114,23,FALSE)</f>
        <v>2.9674999999999998</v>
      </c>
      <c r="F124" s="682">
        <f>HLOOKUP(B124,$E$15:$O$114,30,FALSE)</f>
        <v>8.5460999999999991</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1.95E-2</v>
      </c>
      <c r="D125" s="685">
        <f>HLOOKUP(B125,$E$15:$O$114,16,FALSE)</f>
        <v>1.55E-2</v>
      </c>
      <c r="E125" s="686">
        <f>HLOOKUP(B125,$E$15:$O$114,23,FALSE)</f>
        <v>2.9866999999999999</v>
      </c>
      <c r="F125" s="685">
        <f>HLOOKUP(B125,$E$15:$O$114,30,FALSE)</f>
        <v>8.6013999999999999</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1.9900000000000001E-2</v>
      </c>
      <c r="D126" s="685">
        <f t="shared" ref="D126:D133" si="32">HLOOKUP(B126,$E$15:$O$114,16,FALSE)</f>
        <v>1.5699999999999999E-2</v>
      </c>
      <c r="E126" s="686">
        <f t="shared" ref="E126:E133" si="33">HLOOKUP(B126,$E$15:$O$114,23,FALSE)</f>
        <v>3.0550999999999999</v>
      </c>
      <c r="F126" s="685">
        <f t="shared" ref="F126:F133" si="34">HLOOKUP(B126,$E$15:$O$114,30,FALSE)</f>
        <v>8.5136000000000003</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2.0199999999999999E-2</v>
      </c>
      <c r="D127" s="685">
        <f>HLOOKUP(B127,$E$15:$O$114,16,FALSE)</f>
        <v>1.5900000000000001E-2</v>
      </c>
      <c r="E127" s="686">
        <f>HLOOKUP(B127,$E$15:$O$114,23,FALSE)</f>
        <v>3.1105999999999998</v>
      </c>
      <c r="F127" s="685">
        <f>HLOOKUP(B127,$E$15:$O$114,30,FALSE)</f>
        <v>8.5276999999999994</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2.0400000000000001E-2</v>
      </c>
      <c r="D128" s="685">
        <f t="shared" si="32"/>
        <v>1.61E-2</v>
      </c>
      <c r="E128" s="686">
        <f t="shared" si="33"/>
        <v>3.1474000000000002</v>
      </c>
      <c r="F128" s="685">
        <f t="shared" si="34"/>
        <v>8.6286000000000005</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1.7299999999999999E-2</v>
      </c>
      <c r="D129" s="685">
        <f t="shared" si="32"/>
        <v>1.6400000000000001E-2</v>
      </c>
      <c r="E129" s="686">
        <f t="shared" si="33"/>
        <v>3.1941000000000002</v>
      </c>
      <c r="F129" s="685">
        <f t="shared" si="34"/>
        <v>8.7567000000000004</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1.24E-2</v>
      </c>
      <c r="D130" s="685">
        <f t="shared" si="32"/>
        <v>1.66E-2</v>
      </c>
      <c r="E130" s="686">
        <f t="shared" si="33"/>
        <v>3.2425999999999999</v>
      </c>
      <c r="F130" s="685">
        <f t="shared" si="34"/>
        <v>8.8894000000000002</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7.1999999999999998E-3</v>
      </c>
      <c r="D131" s="685">
        <f t="shared" si="32"/>
        <v>1.6799999999999999E-2</v>
      </c>
      <c r="E131" s="686">
        <f t="shared" si="33"/>
        <v>3.2744</v>
      </c>
      <c r="F131" s="685">
        <f t="shared" si="34"/>
        <v>8.9766999999999992</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1.8E-3</v>
      </c>
      <c r="D132" s="685">
        <f t="shared" si="32"/>
        <v>1.6899999999999998E-2</v>
      </c>
      <c r="E132" s="686">
        <f t="shared" si="33"/>
        <v>3.3054999999999999</v>
      </c>
      <c r="F132" s="685">
        <f t="shared" si="34"/>
        <v>9.0619999999999994</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629</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44"/>
  <sheetViews>
    <sheetView topLeftCell="C31" zoomScale="90" zoomScaleNormal="90" workbookViewId="0">
      <selection activeCell="G45" sqref="B6:X45"/>
    </sheetView>
  </sheetViews>
  <sheetFormatPr defaultColWidth="9.08984375" defaultRowHeight="14.5"/>
  <cols>
    <col min="1" max="1" width="9.08984375" style="12"/>
    <col min="2" max="2" width="52.26953125" style="12" customWidth="1"/>
    <col min="3" max="3" width="9" style="12" bestFit="1" customWidth="1"/>
    <col min="4" max="5" width="7.26953125" style="12" bestFit="1" customWidth="1"/>
    <col min="6" max="6" width="8.6328125" style="12" bestFit="1" customWidth="1"/>
    <col min="7" max="7" width="6.08984375" style="12" bestFit="1" customWidth="1"/>
    <col min="8" max="16384" width="9.08984375" style="12"/>
  </cols>
  <sheetData>
    <row r="14" spans="2:24" ht="15.5">
      <c r="B14" s="588" t="s">
        <v>505</v>
      </c>
    </row>
    <row r="15" spans="2:24" ht="15.5">
      <c r="B15" s="588"/>
    </row>
    <row r="16" spans="2:24" s="668" customFormat="1" ht="15.5">
      <c r="B16" s="819" t="s">
        <v>632</v>
      </c>
      <c r="C16" s="819"/>
      <c r="D16" s="819"/>
      <c r="E16" s="819"/>
      <c r="F16" s="819"/>
      <c r="G16" s="819"/>
      <c r="H16" s="819"/>
      <c r="I16" s="819"/>
      <c r="J16" s="819"/>
      <c r="K16" s="819"/>
      <c r="L16" s="819"/>
      <c r="M16" s="819"/>
      <c r="N16" s="819"/>
      <c r="O16" s="819"/>
      <c r="P16" s="819"/>
      <c r="Q16" s="819"/>
      <c r="R16" s="819"/>
      <c r="S16" s="819"/>
      <c r="T16" s="819"/>
      <c r="U16" s="819"/>
      <c r="V16" s="819"/>
      <c r="W16" s="819"/>
      <c r="X16" s="819"/>
    </row>
    <row r="18" spans="2:7">
      <c r="B18" s="820" t="s">
        <v>763</v>
      </c>
      <c r="C18" s="822" t="s">
        <v>243</v>
      </c>
      <c r="D18" s="823"/>
      <c r="E18" s="823"/>
      <c r="F18" s="823"/>
      <c r="G18" s="823"/>
    </row>
    <row r="19" spans="2:7" ht="28">
      <c r="B19" s="821"/>
      <c r="C19" s="758" t="s">
        <v>29</v>
      </c>
      <c r="D19" s="758" t="s">
        <v>371</v>
      </c>
      <c r="E19" s="759" t="s">
        <v>764</v>
      </c>
      <c r="F19" s="758" t="s">
        <v>31</v>
      </c>
      <c r="G19" s="760" t="s">
        <v>26</v>
      </c>
    </row>
    <row r="20" spans="2:7" ht="15.5">
      <c r="B20" s="518" t="s">
        <v>503</v>
      </c>
      <c r="C20" s="761"/>
      <c r="D20" s="762"/>
      <c r="E20" s="762"/>
      <c r="F20" s="762"/>
      <c r="G20" s="306"/>
    </row>
    <row r="21" spans="2:7" ht="15.5">
      <c r="B21" s="288" t="s">
        <v>499</v>
      </c>
      <c r="C21" s="763"/>
      <c r="D21" s="762"/>
      <c r="E21" s="762"/>
      <c r="F21" s="762"/>
      <c r="G21" s="306"/>
    </row>
    <row r="22" spans="2:7" ht="15.5">
      <c r="B22" s="520" t="s">
        <v>113</v>
      </c>
      <c r="C22" s="764">
        <v>1</v>
      </c>
      <c r="D22" s="765"/>
      <c r="E22" s="765"/>
      <c r="F22" s="765"/>
      <c r="G22" s="296">
        <v>1</v>
      </c>
    </row>
    <row r="23" spans="2:7" ht="15.5">
      <c r="B23" s="520" t="s">
        <v>739</v>
      </c>
      <c r="C23" s="764">
        <v>1</v>
      </c>
      <c r="D23" s="765"/>
      <c r="E23" s="765"/>
      <c r="F23" s="765"/>
      <c r="G23" s="296">
        <v>1</v>
      </c>
    </row>
    <row r="24" spans="2:7" ht="15.5">
      <c r="B24" s="520" t="s">
        <v>116</v>
      </c>
      <c r="C24" s="764">
        <v>1</v>
      </c>
      <c r="D24" s="765"/>
      <c r="E24" s="765"/>
      <c r="F24" s="765"/>
      <c r="G24" s="296">
        <v>1</v>
      </c>
    </row>
    <row r="25" spans="2:7" ht="15.5">
      <c r="B25" s="294"/>
      <c r="C25" s="761"/>
      <c r="D25" s="762"/>
      <c r="E25" s="762"/>
      <c r="F25" s="762"/>
      <c r="G25" s="306"/>
    </row>
    <row r="26" spans="2:7" ht="15.5">
      <c r="B26" s="288" t="s">
        <v>500</v>
      </c>
      <c r="C26" s="761"/>
      <c r="D26" s="762"/>
      <c r="E26" s="762"/>
      <c r="F26" s="762"/>
      <c r="G26" s="306"/>
    </row>
    <row r="27" spans="2:7" ht="15.5">
      <c r="B27" s="520" t="s">
        <v>118</v>
      </c>
      <c r="C27" s="766"/>
      <c r="D27" s="764">
        <v>0.1</v>
      </c>
      <c r="E27" s="764">
        <v>0.9</v>
      </c>
      <c r="F27" s="765"/>
      <c r="G27" s="296">
        <v>1</v>
      </c>
    </row>
    <row r="28" spans="2:7" ht="15.5">
      <c r="B28" s="520" t="s">
        <v>119</v>
      </c>
      <c r="C28" s="766"/>
      <c r="D28" s="764">
        <v>1</v>
      </c>
      <c r="E28" s="764"/>
      <c r="F28" s="765"/>
      <c r="G28" s="296">
        <v>1</v>
      </c>
    </row>
    <row r="29" spans="2:7" ht="15.5">
      <c r="B29" s="520" t="s">
        <v>124</v>
      </c>
      <c r="C29" s="766"/>
      <c r="D29" s="765"/>
      <c r="E29" s="764">
        <v>1</v>
      </c>
      <c r="F29" s="765"/>
      <c r="G29" s="296">
        <v>1</v>
      </c>
    </row>
    <row r="30" spans="2:7">
      <c r="B30" s="767"/>
      <c r="C30" s="768"/>
      <c r="D30" s="768"/>
      <c r="E30" s="768"/>
      <c r="F30" s="768"/>
      <c r="G30" s="769"/>
    </row>
    <row r="32" spans="2:7">
      <c r="B32" s="820" t="s">
        <v>765</v>
      </c>
      <c r="C32" s="822" t="s">
        <v>243</v>
      </c>
      <c r="D32" s="823"/>
      <c r="E32" s="823"/>
      <c r="F32" s="823"/>
      <c r="G32" s="823"/>
    </row>
    <row r="33" spans="2:7" ht="28">
      <c r="B33" s="821"/>
      <c r="C33" s="758" t="s">
        <v>29</v>
      </c>
      <c r="D33" s="758" t="s">
        <v>371</v>
      </c>
      <c r="E33" s="759" t="s">
        <v>764</v>
      </c>
      <c r="F33" s="758" t="s">
        <v>31</v>
      </c>
      <c r="G33" s="760" t="s">
        <v>26</v>
      </c>
    </row>
    <row r="34" spans="2:7" ht="15.5">
      <c r="B34" s="518" t="s">
        <v>503</v>
      </c>
      <c r="C34" s="761"/>
      <c r="D34" s="762"/>
      <c r="E34" s="762"/>
      <c r="F34" s="762"/>
      <c r="G34" s="306"/>
    </row>
    <row r="35" spans="2:7" ht="15.5">
      <c r="B35" s="288" t="s">
        <v>499</v>
      </c>
      <c r="C35" s="763"/>
      <c r="D35" s="762"/>
      <c r="E35" s="762"/>
      <c r="F35" s="762"/>
      <c r="G35" s="306"/>
    </row>
    <row r="36" spans="2:7" ht="15.5">
      <c r="B36" s="520" t="s">
        <v>113</v>
      </c>
      <c r="C36" s="764">
        <v>1</v>
      </c>
      <c r="D36" s="765"/>
      <c r="E36" s="765"/>
      <c r="F36" s="765"/>
      <c r="G36" s="296">
        <v>1</v>
      </c>
    </row>
    <row r="37" spans="2:7" ht="15.5">
      <c r="B37" s="520" t="s">
        <v>739</v>
      </c>
      <c r="C37" s="764">
        <v>1</v>
      </c>
      <c r="D37" s="765"/>
      <c r="E37" s="765"/>
      <c r="F37" s="765"/>
      <c r="G37" s="296">
        <v>1</v>
      </c>
    </row>
    <row r="38" spans="2:7" ht="15.5">
      <c r="B38" s="520" t="s">
        <v>116</v>
      </c>
      <c r="C38" s="764">
        <v>1</v>
      </c>
      <c r="D38" s="765"/>
      <c r="E38" s="765"/>
      <c r="F38" s="765"/>
      <c r="G38" s="296">
        <v>1</v>
      </c>
    </row>
    <row r="39" spans="2:7" ht="15.5">
      <c r="B39" s="294"/>
      <c r="C39" s="761"/>
      <c r="D39" s="762"/>
      <c r="E39" s="762"/>
      <c r="F39" s="762"/>
      <c r="G39" s="306"/>
    </row>
    <row r="40" spans="2:7" ht="15.5">
      <c r="B40" s="288" t="s">
        <v>500</v>
      </c>
      <c r="C40" s="761"/>
      <c r="D40" s="762"/>
      <c r="E40" s="762"/>
      <c r="F40" s="762"/>
      <c r="G40" s="306"/>
    </row>
    <row r="41" spans="2:7" ht="15.5">
      <c r="B41" s="520" t="s">
        <v>118</v>
      </c>
      <c r="C41" s="766"/>
      <c r="D41" s="764">
        <v>0.1</v>
      </c>
      <c r="E41" s="764">
        <v>0.9</v>
      </c>
      <c r="F41" s="765"/>
      <c r="G41" s="296">
        <v>1</v>
      </c>
    </row>
    <row r="42" spans="2:7" ht="15.5">
      <c r="B42" s="520" t="s">
        <v>119</v>
      </c>
      <c r="C42" s="766"/>
      <c r="D42" s="764">
        <v>1</v>
      </c>
      <c r="E42" s="764"/>
      <c r="F42" s="765"/>
      <c r="G42" s="296">
        <v>1</v>
      </c>
    </row>
    <row r="43" spans="2:7" ht="15.5">
      <c r="B43" s="520" t="s">
        <v>124</v>
      </c>
      <c r="C43" s="766"/>
      <c r="D43" s="765"/>
      <c r="E43" s="764">
        <v>1</v>
      </c>
      <c r="F43" s="765"/>
      <c r="G43" s="296">
        <v>1</v>
      </c>
    </row>
    <row r="44" spans="2:7">
      <c r="B44" s="767"/>
      <c r="C44" s="768"/>
      <c r="D44" s="768"/>
      <c r="E44" s="768"/>
      <c r="F44" s="768"/>
      <c r="G44" s="769"/>
    </row>
  </sheetData>
  <mergeCells count="5">
    <mergeCell ref="B16:X16"/>
    <mergeCell ref="B18:B19"/>
    <mergeCell ref="C18:G18"/>
    <mergeCell ref="B32:B33"/>
    <mergeCell ref="C32:G32"/>
  </mergeCells>
  <pageMargins left="0.7" right="0.7" top="0.75" bottom="0.75" header="0.3" footer="0.3"/>
  <pageSetup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Michelle Reesor</cp:lastModifiedBy>
  <cp:lastPrinted>2017-05-24T00:43:43Z</cp:lastPrinted>
  <dcterms:created xsi:type="dcterms:W3CDTF">2012-03-05T18:56:04Z</dcterms:created>
  <dcterms:modified xsi:type="dcterms:W3CDTF">2019-11-11T11:47:43Z</dcterms:modified>
</cp:coreProperties>
</file>