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U:\MARATHON\Marathon IRRs\SEC IRR\"/>
    </mc:Choice>
  </mc:AlternateContent>
  <bookViews>
    <workbookView xWindow="0" yWindow="0" windowWidth="19180" windowHeight="6880"/>
  </bookViews>
  <sheets>
    <sheet name="SEC IR-7" sheetId="2"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7" i="2" l="1"/>
  <c r="O8" i="2"/>
  <c r="O9" i="2"/>
  <c r="O10" i="2"/>
  <c r="O11" i="2"/>
  <c r="O12" i="2"/>
  <c r="O13" i="2"/>
  <c r="O14" i="2"/>
  <c r="O15" i="2"/>
  <c r="O16" i="2"/>
  <c r="O17" i="2"/>
  <c r="O18" i="2"/>
  <c r="O19" i="2"/>
  <c r="O20" i="2"/>
  <c r="O21" i="2"/>
  <c r="O22" i="2"/>
  <c r="O23" i="2"/>
  <c r="O24" i="2"/>
  <c r="O25" i="2"/>
  <c r="O26" i="2"/>
  <c r="O6" i="2"/>
  <c r="P6" i="2" s="1"/>
  <c r="P7" i="2" l="1"/>
  <c r="P8" i="2"/>
  <c r="P9" i="2" s="1"/>
  <c r="P10" i="2" s="1"/>
  <c r="P11" i="2" s="1"/>
  <c r="P12" i="2" s="1"/>
  <c r="P13" i="2" s="1"/>
  <c r="P14" i="2" s="1"/>
  <c r="P15" i="2" s="1"/>
  <c r="P16" i="2" s="1"/>
  <c r="P17" i="2" s="1"/>
  <c r="P18" i="2" s="1"/>
  <c r="P19" i="2" s="1"/>
  <c r="P20" i="2" s="1"/>
  <c r="P21" i="2" s="1"/>
  <c r="P22" i="2" s="1"/>
  <c r="P23" i="2" s="1"/>
  <c r="P24" i="2" s="1"/>
  <c r="P25" i="2" s="1"/>
  <c r="P26" i="2" s="1"/>
</calcChain>
</file>

<file path=xl/sharedStrings.xml><?xml version="1.0" encoding="utf-8"?>
<sst xmlns="http://schemas.openxmlformats.org/spreadsheetml/2006/main" count="18" uniqueCount="14">
  <si>
    <t>Base Revenue Requirement</t>
  </si>
  <si>
    <t>Residential</t>
  </si>
  <si>
    <t>General Service Small</t>
  </si>
  <si>
    <t>General Service Large</t>
  </si>
  <si>
    <t>Industrial</t>
  </si>
  <si>
    <t>Load Forecast (GJ)</t>
  </si>
  <si>
    <t>Levelized Revenue Requirement</t>
  </si>
  <si>
    <t>Levelized Rate ($/GJ)</t>
  </si>
  <si>
    <t>The terms of the financing are confidential at this time. Revenue requirements separated into its components would reveal the terms of the financing so only full revenue requirements can be provided.</t>
  </si>
  <si>
    <t>Cumulative Deficiency</t>
  </si>
  <si>
    <t>2020 Rates derived through iterative process</t>
  </si>
  <si>
    <t>Rates increase 1.5%/year for all classes</t>
  </si>
  <si>
    <t>*</t>
  </si>
  <si>
    <t>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</si>
</sst>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quot;$&quot;* #,##0.00_);_(&quot;$&quot;* \(#,##0.00\);_(&quot;$&quot;* &quot;-&quot;??_);_(@_)"/>
    <numFmt numFmtId="165" formatCode="_(* #,##0.00_);_(* \(#,##0.00\);_(* &quot;-&quot;??_);_(@_)"/>
    <numFmt numFmtId="166" formatCode="_(&quot;$&quot;* #,##0.0_);_(&quot;$&quot;* \(#,##0.0\);_(&quot;$&quot;* &quot;-&quot;??_);_(@_)"/>
    <numFmt numFmtId="167" formatCode="_(&quot;$&quot;* #,##0_);_(&quot;$&quot;* \(#,##0\);_(&quot;$&quot;* &quot;-&quot;??_);_(@_)"/>
    <numFmt numFmtId="168" formatCode="0.0000"/>
    <numFmt numFmtId="169" formatCode="_(* #,##0_);_(* \(#,##0\);_(* &quot;-&quot;??_);_(@_)"/>
    <numFmt numFmtId="170" formatCode="_(&quot;$&quot;* #,##0.0000_);_(&quot;$&quot;* \(#,##0.0000\);_(&quot;$&quot;* &quot;-&quot;??_);_(@_)"/>
    <numFmt numFmtId="171" formatCode="0.000%"/>
  </numFmts>
  <fonts count="2" x14ac:knownFonts="1">
    <font>
      <sz val="11"/>
      <color theme="1"/>
      <name val="Calibri"/>
      <family val="2"/>
      <scheme val="minor"/>
    </font>
    <font>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15">
    <xf numFmtId="0" fontId="0" fillId="0" borderId="0" xfId="0"/>
    <xf numFmtId="166" fontId="0" fillId="0" borderId="0" xfId="2" applyNumberFormat="1" applyFont="1"/>
    <xf numFmtId="168" fontId="0" fillId="0" borderId="0" xfId="0" applyNumberFormat="1"/>
    <xf numFmtId="169" fontId="0" fillId="0" borderId="0" xfId="1" applyNumberFormat="1" applyFont="1"/>
    <xf numFmtId="169" fontId="0" fillId="0" borderId="0" xfId="0" applyNumberFormat="1"/>
    <xf numFmtId="0" fontId="0" fillId="0" borderId="0" xfId="0" applyAlignment="1">
      <alignment wrapText="1"/>
    </xf>
    <xf numFmtId="170" fontId="0" fillId="0" borderId="0" xfId="2" applyNumberFormat="1" applyFont="1"/>
    <xf numFmtId="0" fontId="0" fillId="0" borderId="1" xfId="0" applyBorder="1" applyAlignment="1">
      <alignment wrapText="1"/>
    </xf>
    <xf numFmtId="169" fontId="0" fillId="0" borderId="1" xfId="1" applyNumberFormat="1" applyFont="1" applyBorder="1"/>
    <xf numFmtId="170" fontId="0" fillId="0" borderId="1" xfId="2" applyNumberFormat="1" applyFont="1" applyBorder="1"/>
    <xf numFmtId="167" fontId="0" fillId="0" borderId="1" xfId="2" applyNumberFormat="1" applyFont="1" applyBorder="1"/>
    <xf numFmtId="0" fontId="0" fillId="0" borderId="1" xfId="0" applyBorder="1"/>
    <xf numFmtId="171" fontId="0" fillId="0" borderId="0" xfId="3" applyNumberFormat="1" applyFont="1"/>
    <xf numFmtId="0" fontId="0" fillId="0" borderId="0" xfId="0" applyAlignment="1">
      <alignment horizontal="right"/>
    </xf>
    <xf numFmtId="0" fontId="0" fillId="0" borderId="1" xfId="0" applyBorder="1" applyAlignment="1">
      <alignment horizont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Revenue Requirement Levelization</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0"/>
          <c:tx>
            <c:v>Revenue Requirement</c:v>
          </c:tx>
          <c:spPr>
            <a:ln w="28575" cap="rnd">
              <a:solidFill>
                <a:schemeClr val="accent1"/>
              </a:solidFill>
              <a:round/>
            </a:ln>
            <a:effectLst/>
          </c:spPr>
          <c:marker>
            <c:symbol val="none"/>
          </c:marker>
          <c:cat>
            <c:numRef>
              <c:f>'SEC IR-7'!$B$6:$B$26</c:f>
              <c:numCache>
                <c:formatCode>General</c:formatCode>
                <c:ptCount val="2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numCache>
            </c:numRef>
          </c:cat>
          <c:val>
            <c:numRef>
              <c:f>'SEC IR-7'!$C$6:$C$26</c:f>
              <c:numCache>
                <c:formatCode>_("$"* #,##0_);_("$"* \(#,##0\);_("$"* "-"??_);_(@_)</c:formatCode>
                <c:ptCount val="21"/>
                <c:pt idx="0">
                  <c:v>1608391.5637754228</c:v>
                </c:pt>
                <c:pt idx="1">
                  <c:v>1953591.1600415346</c:v>
                </c:pt>
                <c:pt idx="2">
                  <c:v>2204033.0403358829</c:v>
                </c:pt>
                <c:pt idx="3">
                  <c:v>2338723.5485923989</c:v>
                </c:pt>
                <c:pt idx="4">
                  <c:v>2370798.5584454453</c:v>
                </c:pt>
                <c:pt idx="5">
                  <c:v>2739120.3631895934</c:v>
                </c:pt>
                <c:pt idx="6">
                  <c:v>2764982.2498634756</c:v>
                </c:pt>
                <c:pt idx="7">
                  <c:v>2791495.8089552484</c:v>
                </c:pt>
                <c:pt idx="8">
                  <c:v>2818643.989996993</c:v>
                </c:pt>
                <c:pt idx="9">
                  <c:v>2846427.2035763781</c:v>
                </c:pt>
                <c:pt idx="10">
                  <c:v>2874784.5315308506</c:v>
                </c:pt>
                <c:pt idx="11">
                  <c:v>2903868.171658136</c:v>
                </c:pt>
                <c:pt idx="12">
                  <c:v>2933692.7285715113</c:v>
                </c:pt>
                <c:pt idx="13">
                  <c:v>2964273.0999893663</c:v>
                </c:pt>
                <c:pt idx="14">
                  <c:v>2995624.4826087872</c:v>
                </c:pt>
                <c:pt idx="15">
                  <c:v>3027762.3780967048</c:v>
                </c:pt>
                <c:pt idx="16">
                  <c:v>3060702.5992009654</c:v>
                </c:pt>
                <c:pt idx="17">
                  <c:v>3094461.2759837043</c:v>
                </c:pt>
                <c:pt idx="18">
                  <c:v>3129054.8621794893</c:v>
                </c:pt>
                <c:pt idx="19">
                  <c:v>3164500.1416807072</c:v>
                </c:pt>
                <c:pt idx="20">
                  <c:v>3200814.2351527601</c:v>
                </c:pt>
              </c:numCache>
            </c:numRef>
          </c:val>
          <c:smooth val="0"/>
          <c:extLst>
            <c:ext xmlns:c16="http://schemas.microsoft.com/office/drawing/2014/chart" uri="{C3380CC4-5D6E-409C-BE32-E72D297353CC}">
              <c16:uniqueId val="{00000001-5AB9-486F-934B-BF1A25638FCE}"/>
            </c:ext>
          </c:extLst>
        </c:ser>
        <c:ser>
          <c:idx val="2"/>
          <c:order val="1"/>
          <c:tx>
            <c:strRef>
              <c:f>'SEC IR-7'!$O$5</c:f>
              <c:strCache>
                <c:ptCount val="1"/>
                <c:pt idx="0">
                  <c:v>Levelized Revenue Requirement</c:v>
                </c:pt>
              </c:strCache>
            </c:strRef>
          </c:tx>
          <c:spPr>
            <a:ln w="28575" cap="rnd">
              <a:solidFill>
                <a:schemeClr val="accent2"/>
              </a:solidFill>
              <a:round/>
            </a:ln>
            <a:effectLst/>
          </c:spPr>
          <c:marker>
            <c:symbol val="none"/>
          </c:marker>
          <c:cat>
            <c:numRef>
              <c:f>'SEC IR-7'!$B$6:$B$26</c:f>
              <c:numCache>
                <c:formatCode>General</c:formatCode>
                <c:ptCount val="2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numCache>
            </c:numRef>
          </c:cat>
          <c:val>
            <c:numRef>
              <c:f>'SEC IR-7'!$O$6:$O$26</c:f>
              <c:numCache>
                <c:formatCode>_("$"* #,##0_);_("$"* \(#,##0\);_("$"* "-"??_);_(@_)</c:formatCode>
                <c:ptCount val="21"/>
                <c:pt idx="0">
                  <c:v>272730.99483594444</c:v>
                </c:pt>
                <c:pt idx="1">
                  <c:v>1122059.5985269039</c:v>
                </c:pt>
                <c:pt idx="2">
                  <c:v>1831229.1945218572</c:v>
                </c:pt>
                <c:pt idx="3">
                  <c:v>2134858.2306543654</c:v>
                </c:pt>
                <c:pt idx="4">
                  <c:v>2303047.4259182955</c:v>
                </c:pt>
                <c:pt idx="5">
                  <c:v>2428970.2227887968</c:v>
                </c:pt>
                <c:pt idx="6">
                  <c:v>2537624.4601625269</c:v>
                </c:pt>
                <c:pt idx="7">
                  <c:v>2644903.1708175959</c:v>
                </c:pt>
                <c:pt idx="8">
                  <c:v>2746944.6461474029</c:v>
                </c:pt>
                <c:pt idx="9">
                  <c:v>2845275.4104685886</c:v>
                </c:pt>
                <c:pt idx="10">
                  <c:v>2933779.9842472207</c:v>
                </c:pt>
                <c:pt idx="11">
                  <c:v>3024049.0575086838</c:v>
                </c:pt>
                <c:pt idx="12">
                  <c:v>3116112.8709188071</c:v>
                </c:pt>
                <c:pt idx="13">
                  <c:v>3210002.1449383209</c:v>
                </c:pt>
                <c:pt idx="14">
                  <c:v>3305748.0870864075</c:v>
                </c:pt>
                <c:pt idx="15">
                  <c:v>3403382.3993108096</c:v>
                </c:pt>
                <c:pt idx="16">
                  <c:v>3502937.2854660014</c:v>
                </c:pt>
                <c:pt idx="17">
                  <c:v>3604445.4589010011</c:v>
                </c:pt>
                <c:pt idx="18">
                  <c:v>3707940.1501583597</c:v>
                </c:pt>
                <c:pt idx="19">
                  <c:v>3813455.1147859581</c:v>
                </c:pt>
                <c:pt idx="20">
                  <c:v>3921024.6412631948</c:v>
                </c:pt>
              </c:numCache>
            </c:numRef>
          </c:val>
          <c:smooth val="0"/>
          <c:extLst>
            <c:ext xmlns:c16="http://schemas.microsoft.com/office/drawing/2014/chart" uri="{C3380CC4-5D6E-409C-BE32-E72D297353CC}">
              <c16:uniqueId val="{00000002-5AB9-486F-934B-BF1A25638FCE}"/>
            </c:ext>
          </c:extLst>
        </c:ser>
        <c:ser>
          <c:idx val="3"/>
          <c:order val="2"/>
          <c:tx>
            <c:v>Deficiency</c:v>
          </c:tx>
          <c:spPr>
            <a:ln w="28575" cap="rnd">
              <a:solidFill>
                <a:schemeClr val="accent3"/>
              </a:solidFill>
              <a:round/>
            </a:ln>
            <a:effectLst/>
          </c:spPr>
          <c:marker>
            <c:symbol val="none"/>
          </c:marker>
          <c:cat>
            <c:numRef>
              <c:f>'SEC IR-7'!$B$6:$B$26</c:f>
              <c:numCache>
                <c:formatCode>General</c:formatCode>
                <c:ptCount val="2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numCache>
            </c:numRef>
          </c:cat>
          <c:val>
            <c:numRef>
              <c:f>'SEC IR-7'!$P$6:$P$26</c:f>
              <c:numCache>
                <c:formatCode>_("$"* #,##0_);_("$"* \(#,##0\);_("$"* "-"??_);_(@_)</c:formatCode>
                <c:ptCount val="21"/>
                <c:pt idx="0">
                  <c:v>1335660.5689394784</c:v>
                </c:pt>
                <c:pt idx="1">
                  <c:v>2167192.1304541091</c:v>
                </c:pt>
                <c:pt idx="2">
                  <c:v>2539995.976268135</c:v>
                </c:pt>
                <c:pt idx="3">
                  <c:v>2743861.2942061685</c:v>
                </c:pt>
                <c:pt idx="4">
                  <c:v>2811612.4267333183</c:v>
                </c:pt>
                <c:pt idx="5">
                  <c:v>3121762.5671341149</c:v>
                </c:pt>
                <c:pt idx="6">
                  <c:v>3349120.3568350635</c:v>
                </c:pt>
                <c:pt idx="7">
                  <c:v>3495712.9949727161</c:v>
                </c:pt>
                <c:pt idx="8">
                  <c:v>3567412.3388223061</c:v>
                </c:pt>
                <c:pt idx="9">
                  <c:v>3568564.1319300956</c:v>
                </c:pt>
                <c:pt idx="10">
                  <c:v>3509568.6792137255</c:v>
                </c:pt>
                <c:pt idx="11">
                  <c:v>3389387.7933631777</c:v>
                </c:pt>
                <c:pt idx="12">
                  <c:v>3206967.6510158819</c:v>
                </c:pt>
                <c:pt idx="13">
                  <c:v>2961238.6060669273</c:v>
                </c:pt>
                <c:pt idx="14">
                  <c:v>2651115.0015893071</c:v>
                </c:pt>
                <c:pt idx="15">
                  <c:v>2275494.9803752024</c:v>
                </c:pt>
                <c:pt idx="16">
                  <c:v>1833260.2941101664</c:v>
                </c:pt>
                <c:pt idx="17">
                  <c:v>1323276.1111928695</c:v>
                </c:pt>
                <c:pt idx="18">
                  <c:v>744390.82321399916</c:v>
                </c:pt>
                <c:pt idx="19">
                  <c:v>95435.850108748302</c:v>
                </c:pt>
                <c:pt idx="20">
                  <c:v>-624774.55600168649</c:v>
                </c:pt>
              </c:numCache>
            </c:numRef>
          </c:val>
          <c:smooth val="0"/>
          <c:extLst>
            <c:ext xmlns:c16="http://schemas.microsoft.com/office/drawing/2014/chart" uri="{C3380CC4-5D6E-409C-BE32-E72D297353CC}">
              <c16:uniqueId val="{00000003-5AB9-486F-934B-BF1A25638FCE}"/>
            </c:ext>
          </c:extLst>
        </c:ser>
        <c:dLbls>
          <c:showLegendKey val="0"/>
          <c:showVal val="0"/>
          <c:showCatName val="0"/>
          <c:showSerName val="0"/>
          <c:showPercent val="0"/>
          <c:showBubbleSize val="0"/>
        </c:dLbls>
        <c:smooth val="0"/>
        <c:axId val="1119566040"/>
        <c:axId val="1119560464"/>
      </c:lineChart>
      <c:catAx>
        <c:axId val="1119566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9560464"/>
        <c:crosses val="autoZero"/>
        <c:auto val="1"/>
        <c:lblAlgn val="ctr"/>
        <c:lblOffset val="100"/>
        <c:noMultiLvlLbl val="0"/>
      </c:catAx>
      <c:valAx>
        <c:axId val="1119560464"/>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Revenue Requirement ($)</a:t>
                </a:r>
              </a:p>
            </c:rich>
          </c:tx>
          <c:layout>
            <c:manualLayout>
              <c:xMode val="edge"/>
              <c:yMode val="edge"/>
              <c:x val="2.0285843066278512E-2"/>
              <c:y val="0.4092351919333042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956604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16</xdr:col>
      <xdr:colOff>238124</xdr:colOff>
      <xdr:row>4</xdr:row>
      <xdr:rowOff>414336</xdr:rowOff>
    </xdr:from>
    <xdr:to>
      <xdr:col>27</xdr:col>
      <xdr:colOff>419100</xdr:colOff>
      <xdr:row>22</xdr:row>
      <xdr:rowOff>57150</xdr:rowOff>
    </xdr:to>
    <xdr:graphicFrame macro="">
      <xdr:nvGraphicFramePr>
        <xdr:cNvPr id="3" name="Chart 2">
          <a:extLst>
            <a:ext uri="{FF2B5EF4-FFF2-40B4-BE49-F238E27FC236}">
              <a16:creationId xmlns:a16="http://schemas.microsoft.com/office/drawing/2014/main" id="{86236222-FD32-4394-820E-AB2E0059C4E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2:W30"/>
  <sheetViews>
    <sheetView tabSelected="1" view="pageLayout" topLeftCell="Z1" zoomScaleNormal="100" workbookViewId="0">
      <selection activeCell="J2" sqref="J1:J1048576"/>
    </sheetView>
  </sheetViews>
  <sheetFormatPr defaultRowHeight="14.5" x14ac:dyDescent="0.35"/>
  <cols>
    <col min="2" max="2" width="5.6328125" customWidth="1"/>
    <col min="3" max="3" width="15.90625" customWidth="1"/>
    <col min="4" max="4" width="2.90625" customWidth="1"/>
    <col min="5" max="5" width="11.08984375" customWidth="1"/>
    <col min="6" max="6" width="12.90625" customWidth="1"/>
    <col min="7" max="7" width="13" customWidth="1"/>
    <col min="8" max="8" width="10" customWidth="1"/>
    <col min="9" max="9" width="2.08984375" customWidth="1"/>
    <col min="10" max="10" width="12.54296875" customWidth="1"/>
    <col min="11" max="11" width="13.453125" customWidth="1"/>
    <col min="12" max="12" width="12.90625" customWidth="1"/>
    <col min="13" max="13" width="11.453125" customWidth="1"/>
    <col min="14" max="14" width="2.453125" customWidth="1"/>
    <col min="15" max="15" width="16.90625" customWidth="1"/>
    <col min="16" max="16" width="14.36328125" bestFit="1" customWidth="1"/>
  </cols>
  <sheetData>
    <row r="2" spans="2:23" x14ac:dyDescent="0.35">
      <c r="B2" s="13" t="s">
        <v>12</v>
      </c>
      <c r="C2" t="s">
        <v>8</v>
      </c>
    </row>
    <row r="4" spans="2:23" x14ac:dyDescent="0.35">
      <c r="E4" s="14" t="s">
        <v>5</v>
      </c>
      <c r="F4" s="14"/>
      <c r="G4" s="14"/>
      <c r="H4" s="14"/>
      <c r="J4" s="14" t="s">
        <v>7</v>
      </c>
      <c r="K4" s="14"/>
      <c r="L4" s="14"/>
      <c r="M4" s="14"/>
    </row>
    <row r="5" spans="2:23" ht="29" x14ac:dyDescent="0.35">
      <c r="B5" s="11" t="s">
        <v>13</v>
      </c>
      <c r="C5" s="7" t="s">
        <v>0</v>
      </c>
      <c r="D5" s="5"/>
      <c r="E5" s="7" t="s">
        <v>1</v>
      </c>
      <c r="F5" s="7" t="s">
        <v>2</v>
      </c>
      <c r="G5" s="7" t="s">
        <v>3</v>
      </c>
      <c r="H5" s="7" t="s">
        <v>4</v>
      </c>
      <c r="I5" s="5"/>
      <c r="J5" s="7" t="s">
        <v>1</v>
      </c>
      <c r="K5" s="7" t="s">
        <v>2</v>
      </c>
      <c r="L5" s="7" t="s">
        <v>3</v>
      </c>
      <c r="M5" s="7" t="s">
        <v>4</v>
      </c>
      <c r="N5" s="5"/>
      <c r="O5" s="7" t="s">
        <v>6</v>
      </c>
      <c r="P5" s="7" t="s">
        <v>9</v>
      </c>
    </row>
    <row r="6" spans="2:23" x14ac:dyDescent="0.35">
      <c r="B6" s="11">
        <v>2020</v>
      </c>
      <c r="C6" s="10">
        <v>1608391.5637754228</v>
      </c>
      <c r="D6" s="1"/>
      <c r="E6" s="8">
        <v>24214.577850000001</v>
      </c>
      <c r="F6" s="8">
        <v>5860.8000000000011</v>
      </c>
      <c r="G6" s="8">
        <v>19695</v>
      </c>
      <c r="H6" s="8">
        <v>132000</v>
      </c>
      <c r="I6" s="3"/>
      <c r="J6" s="9">
        <v>6.6832610502550001</v>
      </c>
      <c r="K6" s="9">
        <v>4.3604625749131793</v>
      </c>
      <c r="L6" s="9">
        <v>3.8492406268834776</v>
      </c>
      <c r="M6" s="9">
        <v>7.2212550281444576E-2</v>
      </c>
      <c r="N6" s="6"/>
      <c r="O6" s="10">
        <f>SUMPRODUCT(E6:H6,J6:M6)</f>
        <v>272730.99483594444</v>
      </c>
      <c r="P6" s="10">
        <f>C6-O6</f>
        <v>1335660.5689394784</v>
      </c>
      <c r="T6" s="2"/>
      <c r="U6" s="2"/>
      <c r="V6" s="2"/>
      <c r="W6" s="2"/>
    </row>
    <row r="7" spans="2:23" x14ac:dyDescent="0.35">
      <c r="B7" s="11">
        <v>2021</v>
      </c>
      <c r="C7" s="10">
        <v>1953591.1600415346</v>
      </c>
      <c r="D7" s="1"/>
      <c r="E7" s="8">
        <v>106327.76931262499</v>
      </c>
      <c r="F7" s="8">
        <v>25395.152999999998</v>
      </c>
      <c r="G7" s="8">
        <v>62557.547500000001</v>
      </c>
      <c r="H7" s="8">
        <v>600000</v>
      </c>
      <c r="I7" s="3"/>
      <c r="J7" s="9">
        <v>6.7835099660088245</v>
      </c>
      <c r="K7" s="9">
        <v>4.4258695135368766</v>
      </c>
      <c r="L7" s="9">
        <v>3.9069792362867295</v>
      </c>
      <c r="M7" s="9">
        <v>7.3295738535666233E-2</v>
      </c>
      <c r="N7" s="6"/>
      <c r="O7" s="10">
        <f t="shared" ref="O7:O26" si="0">SUMPRODUCT(E7:H7,J7:M7)</f>
        <v>1122059.5985269039</v>
      </c>
      <c r="P7" s="10">
        <f t="shared" ref="P7:P26" si="1">C7-O7+P6</f>
        <v>2167192.1304541091</v>
      </c>
      <c r="T7" s="2"/>
      <c r="U7" s="2"/>
      <c r="V7" s="2"/>
      <c r="W7" s="2"/>
    </row>
    <row r="8" spans="2:23" x14ac:dyDescent="0.35">
      <c r="B8" s="11">
        <v>2022</v>
      </c>
      <c r="C8" s="10">
        <v>2204033.0403358829</v>
      </c>
      <c r="D8" s="1"/>
      <c r="E8" s="8">
        <v>184826.01286012499</v>
      </c>
      <c r="F8" s="8">
        <v>48813.8126175</v>
      </c>
      <c r="G8" s="8">
        <v>70270.326393750016</v>
      </c>
      <c r="H8" s="8">
        <v>816000</v>
      </c>
      <c r="I8" s="3"/>
      <c r="J8" s="9">
        <v>6.8852626154989558</v>
      </c>
      <c r="K8" s="9">
        <v>4.4922575562399292</v>
      </c>
      <c r="L8" s="9">
        <v>3.9655839248310301</v>
      </c>
      <c r="M8" s="9">
        <v>7.4395174613701223E-2</v>
      </c>
      <c r="N8" s="6"/>
      <c r="O8" s="10">
        <f t="shared" si="0"/>
        <v>1831229.1945218572</v>
      </c>
      <c r="P8" s="10">
        <f t="shared" si="1"/>
        <v>2539995.976268135</v>
      </c>
      <c r="T8" s="2"/>
      <c r="U8" s="2"/>
      <c r="V8" s="2"/>
      <c r="W8" s="2"/>
    </row>
    <row r="9" spans="2:23" x14ac:dyDescent="0.35">
      <c r="B9" s="11">
        <v>2023</v>
      </c>
      <c r="C9" s="10">
        <v>2338723.5485923989</v>
      </c>
      <c r="D9" s="1"/>
      <c r="E9" s="8">
        <v>210534.33105985395</v>
      </c>
      <c r="F9" s="8">
        <v>70132.167785925005</v>
      </c>
      <c r="G9" s="8">
        <v>70094.650577765628</v>
      </c>
      <c r="H9" s="8">
        <v>816000</v>
      </c>
      <c r="I9" s="3"/>
      <c r="J9" s="9">
        <v>6.9885415547314391</v>
      </c>
      <c r="K9" s="9">
        <v>4.559641419583528</v>
      </c>
      <c r="L9" s="9">
        <v>4.0250676837034955</v>
      </c>
      <c r="M9" s="9">
        <v>7.5511102232906732E-2</v>
      </c>
      <c r="N9" s="6"/>
      <c r="O9" s="10">
        <f t="shared" si="0"/>
        <v>2134858.2306543654</v>
      </c>
      <c r="P9" s="10">
        <f t="shared" si="1"/>
        <v>2743861.2942061685</v>
      </c>
      <c r="T9" s="2"/>
      <c r="U9" s="2"/>
      <c r="V9" s="2"/>
      <c r="W9" s="2"/>
    </row>
    <row r="10" spans="2:23" x14ac:dyDescent="0.35">
      <c r="B10" s="11">
        <v>2024</v>
      </c>
      <c r="C10" s="10">
        <v>2370798.5584454453</v>
      </c>
      <c r="D10" s="1"/>
      <c r="E10" s="8">
        <v>219781.85534705105</v>
      </c>
      <c r="F10" s="8">
        <v>85535.27445362485</v>
      </c>
      <c r="G10" s="8">
        <v>69919.413951321214</v>
      </c>
      <c r="H10" s="8">
        <v>816000</v>
      </c>
      <c r="I10" s="3"/>
      <c r="J10" s="9">
        <v>7.0933696780524098</v>
      </c>
      <c r="K10" s="9">
        <v>4.62803604087728</v>
      </c>
      <c r="L10" s="9">
        <v>4.0854436989590477</v>
      </c>
      <c r="M10" s="9">
        <v>7.6643768766400319E-2</v>
      </c>
      <c r="N10" s="6"/>
      <c r="O10" s="10">
        <f t="shared" si="0"/>
        <v>2303047.4259182955</v>
      </c>
      <c r="P10" s="10">
        <f t="shared" si="1"/>
        <v>2811612.4267333183</v>
      </c>
      <c r="T10" s="2"/>
      <c r="U10" s="2"/>
      <c r="V10" s="2"/>
      <c r="W10" s="2"/>
    </row>
    <row r="11" spans="2:23" x14ac:dyDescent="0.35">
      <c r="B11" s="11">
        <v>2025</v>
      </c>
      <c r="C11" s="10">
        <v>2739120.3631895934</v>
      </c>
      <c r="D11" s="1"/>
      <c r="E11" s="8">
        <v>226354.94722380233</v>
      </c>
      <c r="F11" s="8">
        <v>95067.49152741734</v>
      </c>
      <c r="G11" s="8">
        <v>69744.615416442932</v>
      </c>
      <c r="H11" s="8">
        <v>816000</v>
      </c>
      <c r="I11" s="3"/>
      <c r="J11" s="9">
        <v>7.1997702232231955</v>
      </c>
      <c r="K11" s="9">
        <v>4.6974565814904388</v>
      </c>
      <c r="L11" s="9">
        <v>4.1467253544434328</v>
      </c>
      <c r="M11" s="9">
        <v>7.7793425297896318E-2</v>
      </c>
      <c r="N11" s="6"/>
      <c r="O11" s="10">
        <f t="shared" si="0"/>
        <v>2428970.2227887968</v>
      </c>
      <c r="P11" s="10">
        <f t="shared" si="1"/>
        <v>3121762.5671341149</v>
      </c>
      <c r="T11" s="2"/>
      <c r="U11" s="2"/>
      <c r="V11" s="2"/>
      <c r="W11" s="2"/>
    </row>
    <row r="12" spans="2:23" x14ac:dyDescent="0.35">
      <c r="B12" s="11">
        <v>2026</v>
      </c>
      <c r="C12" s="10">
        <v>2764982.2498634756</v>
      </c>
      <c r="D12" s="1"/>
      <c r="E12" s="8">
        <v>232893.80000457392</v>
      </c>
      <c r="F12" s="8">
        <v>100346.34605187677</v>
      </c>
      <c r="G12" s="8">
        <v>69570.253877901821</v>
      </c>
      <c r="H12" s="8">
        <v>816000</v>
      </c>
      <c r="I12" s="3"/>
      <c r="J12" s="9">
        <v>7.3077667765715431</v>
      </c>
      <c r="K12" s="9">
        <v>4.767918430212795</v>
      </c>
      <c r="L12" s="9">
        <v>4.2089262347600842</v>
      </c>
      <c r="M12" s="9">
        <v>7.8960326677364759E-2</v>
      </c>
      <c r="N12" s="6"/>
      <c r="O12" s="10">
        <f t="shared" si="0"/>
        <v>2537624.4601625269</v>
      </c>
      <c r="P12" s="10">
        <f t="shared" si="1"/>
        <v>3349120.3568350635</v>
      </c>
      <c r="T12" s="2"/>
      <c r="U12" s="2"/>
      <c r="V12" s="2"/>
      <c r="W12" s="2"/>
    </row>
    <row r="13" spans="2:23" x14ac:dyDescent="0.35">
      <c r="B13" s="11">
        <v>2027</v>
      </c>
      <c r="C13" s="10">
        <v>2791495.8089552484</v>
      </c>
      <c r="D13" s="1"/>
      <c r="E13" s="8">
        <v>238898.78676865724</v>
      </c>
      <c r="F13" s="8">
        <v>105598.21213189184</v>
      </c>
      <c r="G13" s="8">
        <v>69396.32824320707</v>
      </c>
      <c r="H13" s="8">
        <v>816000</v>
      </c>
      <c r="I13" s="3"/>
      <c r="J13" s="9">
        <v>7.4173832782201155</v>
      </c>
      <c r="K13" s="9">
        <v>4.8394372066659868</v>
      </c>
      <c r="L13" s="9">
        <v>4.2720601282814847</v>
      </c>
      <c r="M13" s="9">
        <v>8.0144731577525219E-2</v>
      </c>
      <c r="N13" s="6"/>
      <c r="O13" s="10">
        <f t="shared" si="0"/>
        <v>2644903.1708175959</v>
      </c>
      <c r="P13" s="10">
        <f t="shared" si="1"/>
        <v>3495712.9949727161</v>
      </c>
      <c r="T13" s="2"/>
      <c r="U13" s="2"/>
      <c r="V13" s="2"/>
      <c r="W13" s="2"/>
    </row>
    <row r="14" spans="2:23" x14ac:dyDescent="0.35">
      <c r="B14" s="11">
        <v>2028</v>
      </c>
      <c r="C14" s="10">
        <v>2818643.989996993</v>
      </c>
      <c r="D14" s="1"/>
      <c r="E14" s="8">
        <v>243873.78070916809</v>
      </c>
      <c r="F14" s="8">
        <v>110823.19171684404</v>
      </c>
      <c r="G14" s="8">
        <v>69222.837422599056</v>
      </c>
      <c r="H14" s="8">
        <v>816000</v>
      </c>
      <c r="I14" s="3"/>
      <c r="J14" s="9">
        <v>7.5286440273934163</v>
      </c>
      <c r="K14" s="9">
        <v>4.9120287647659762</v>
      </c>
      <c r="L14" s="9">
        <v>4.3361410302057068</v>
      </c>
      <c r="M14" s="9">
        <v>8.1346902551188094E-2</v>
      </c>
      <c r="N14" s="6"/>
      <c r="O14" s="10">
        <f t="shared" si="0"/>
        <v>2746944.6461474029</v>
      </c>
      <c r="P14" s="10">
        <f t="shared" si="1"/>
        <v>3567412.3388223061</v>
      </c>
      <c r="T14" s="2"/>
      <c r="U14" s="2"/>
      <c r="V14" s="2"/>
      <c r="W14" s="2"/>
    </row>
    <row r="15" spans="2:23" x14ac:dyDescent="0.35">
      <c r="B15" s="11">
        <v>2029</v>
      </c>
      <c r="C15" s="10">
        <v>2846427.2035763781</v>
      </c>
      <c r="D15" s="1"/>
      <c r="E15" s="8">
        <v>248822.40656255913</v>
      </c>
      <c r="F15" s="8">
        <v>114849.29125258503</v>
      </c>
      <c r="G15" s="8">
        <v>69049.780329042565</v>
      </c>
      <c r="H15" s="8">
        <v>816000</v>
      </c>
      <c r="I15" s="3"/>
      <c r="J15" s="9">
        <v>7.6415736878043168</v>
      </c>
      <c r="K15" s="9">
        <v>4.9857091962374653</v>
      </c>
      <c r="L15" s="9">
        <v>4.4011831456587922</v>
      </c>
      <c r="M15" s="9">
        <v>8.2567106089455902E-2</v>
      </c>
      <c r="N15" s="6"/>
      <c r="O15" s="10">
        <f t="shared" si="0"/>
        <v>2845275.4104685886</v>
      </c>
      <c r="P15" s="10">
        <f t="shared" si="1"/>
        <v>3568564.1319300956</v>
      </c>
      <c r="T15" s="2"/>
      <c r="U15" s="2"/>
      <c r="V15" s="2"/>
      <c r="W15" s="2"/>
    </row>
    <row r="16" spans="2:23" x14ac:dyDescent="0.35">
      <c r="B16" s="11">
        <v>2030</v>
      </c>
      <c r="C16" s="10">
        <v>2874784.5315308506</v>
      </c>
      <c r="D16" s="1"/>
      <c r="E16" s="8">
        <v>253744.76507555367</v>
      </c>
      <c r="F16" s="8">
        <v>116512.7267908107</v>
      </c>
      <c r="G16" s="8">
        <v>68877.155878219957</v>
      </c>
      <c r="H16" s="8">
        <v>816000</v>
      </c>
      <c r="I16" s="3"/>
      <c r="J16" s="9">
        <v>7.7561972931213807</v>
      </c>
      <c r="K16" s="9">
        <v>5.0604948341810267</v>
      </c>
      <c r="L16" s="9">
        <v>4.4672008928436737</v>
      </c>
      <c r="M16" s="9">
        <v>8.3805612680797739E-2</v>
      </c>
      <c r="N16" s="6"/>
      <c r="O16" s="10">
        <f t="shared" si="0"/>
        <v>2933779.9842472207</v>
      </c>
      <c r="P16" s="10">
        <f t="shared" si="1"/>
        <v>3509568.6792137255</v>
      </c>
      <c r="T16" s="2"/>
      <c r="U16" s="2"/>
      <c r="V16" s="2"/>
      <c r="W16" s="2"/>
    </row>
    <row r="17" spans="2:23" x14ac:dyDescent="0.35">
      <c r="B17" s="11">
        <v>2031</v>
      </c>
      <c r="C17" s="10">
        <v>2903868.171658136</v>
      </c>
      <c r="D17" s="1"/>
      <c r="E17" s="8">
        <v>258640.95665594231</v>
      </c>
      <c r="F17" s="8">
        <v>118167.12734327491</v>
      </c>
      <c r="G17" s="8">
        <v>68704.962988524421</v>
      </c>
      <c r="H17" s="8">
        <v>816000</v>
      </c>
      <c r="I17" s="3"/>
      <c r="J17" s="9">
        <v>7.8725402525182009</v>
      </c>
      <c r="K17" s="9">
        <v>5.1364022566937413</v>
      </c>
      <c r="L17" s="9">
        <v>4.5342089062363282</v>
      </c>
      <c r="M17" s="9">
        <v>8.5062696871009702E-2</v>
      </c>
      <c r="N17" s="6"/>
      <c r="O17" s="10">
        <f t="shared" si="0"/>
        <v>3024049.0575086838</v>
      </c>
      <c r="P17" s="10">
        <f t="shared" si="1"/>
        <v>3389387.7933631777</v>
      </c>
      <c r="T17" s="2"/>
      <c r="U17" s="2"/>
      <c r="V17" s="2"/>
      <c r="W17" s="2"/>
    </row>
    <row r="18" spans="2:23" x14ac:dyDescent="0.35">
      <c r="B18" s="11">
        <v>2032</v>
      </c>
      <c r="C18" s="10">
        <v>2933692.7285715113</v>
      </c>
      <c r="D18" s="1"/>
      <c r="E18" s="8">
        <v>263511.08137364726</v>
      </c>
      <c r="F18" s="8">
        <v>119812.52768843436</v>
      </c>
      <c r="G18" s="8">
        <v>68533.200581053097</v>
      </c>
      <c r="H18" s="8">
        <v>816000</v>
      </c>
      <c r="I18" s="3"/>
      <c r="J18" s="9">
        <v>7.9906283563059732</v>
      </c>
      <c r="K18" s="9">
        <v>5.2134482905441466</v>
      </c>
      <c r="L18" s="9">
        <v>4.602222039829873</v>
      </c>
      <c r="M18" s="9">
        <v>8.6338637324074846E-2</v>
      </c>
      <c r="N18" s="6"/>
      <c r="O18" s="10">
        <f t="shared" si="0"/>
        <v>3116112.8709188071</v>
      </c>
      <c r="P18" s="10">
        <f t="shared" si="1"/>
        <v>3206967.6510158819</v>
      </c>
      <c r="T18" s="2"/>
      <c r="U18" s="2"/>
      <c r="V18" s="2"/>
      <c r="W18" s="2"/>
    </row>
    <row r="19" spans="2:23" x14ac:dyDescent="0.35">
      <c r="B19" s="11">
        <v>2033</v>
      </c>
      <c r="C19" s="10">
        <v>2964273.0999893663</v>
      </c>
      <c r="D19" s="1"/>
      <c r="E19" s="8">
        <v>268355.23896178458</v>
      </c>
      <c r="F19" s="8">
        <v>121448.96248732213</v>
      </c>
      <c r="G19" s="8">
        <v>68361.867579600483</v>
      </c>
      <c r="H19" s="8">
        <v>816000</v>
      </c>
      <c r="I19" s="3"/>
      <c r="J19" s="9">
        <v>8.1104877816505621</v>
      </c>
      <c r="K19" s="9">
        <v>5.2916500149023085</v>
      </c>
      <c r="L19" s="9">
        <v>4.6712553704273203</v>
      </c>
      <c r="M19" s="9">
        <v>8.7633716883935966E-2</v>
      </c>
      <c r="N19" s="6"/>
      <c r="O19" s="10">
        <f t="shared" si="0"/>
        <v>3210002.1449383209</v>
      </c>
      <c r="P19" s="10">
        <f t="shared" si="1"/>
        <v>2961238.6060669273</v>
      </c>
      <c r="T19" s="2"/>
      <c r="U19" s="2"/>
      <c r="V19" s="2"/>
      <c r="W19" s="2"/>
    </row>
    <row r="20" spans="2:23" x14ac:dyDescent="0.35">
      <c r="B20" s="11">
        <v>2034</v>
      </c>
      <c r="C20" s="10">
        <v>2995624.4826087872</v>
      </c>
      <c r="D20" s="1"/>
      <c r="E20" s="8">
        <v>273173.52881772263</v>
      </c>
      <c r="F20" s="8">
        <v>123076.46628391741</v>
      </c>
      <c r="G20" s="8">
        <v>68190.962910651491</v>
      </c>
      <c r="H20" s="8">
        <v>816000</v>
      </c>
      <c r="I20" s="3"/>
      <c r="J20" s="9">
        <v>8.2321450983753195</v>
      </c>
      <c r="K20" s="9">
        <v>5.3710247651258429</v>
      </c>
      <c r="L20" s="9">
        <v>4.7413242009837298</v>
      </c>
      <c r="M20" s="9">
        <v>8.8948222637194999E-2</v>
      </c>
      <c r="N20" s="6"/>
      <c r="O20" s="10">
        <f t="shared" si="0"/>
        <v>3305748.0870864075</v>
      </c>
      <c r="P20" s="10">
        <f t="shared" si="1"/>
        <v>2651115.0015893071</v>
      </c>
      <c r="T20" s="2"/>
      <c r="U20" s="2"/>
      <c r="V20" s="2"/>
      <c r="W20" s="2"/>
    </row>
    <row r="21" spans="2:23" x14ac:dyDescent="0.35">
      <c r="B21" s="11">
        <v>2035</v>
      </c>
      <c r="C21" s="10">
        <v>3027762.3780967048</v>
      </c>
      <c r="D21" s="1"/>
      <c r="E21" s="8">
        <v>277966.05000413751</v>
      </c>
      <c r="F21" s="8">
        <v>124695.07350551416</v>
      </c>
      <c r="G21" s="8">
        <v>68020.485503374861</v>
      </c>
      <c r="H21" s="8">
        <v>816000</v>
      </c>
      <c r="I21" s="3"/>
      <c r="J21" s="9">
        <v>8.3556272748509492</v>
      </c>
      <c r="K21" s="9">
        <v>5.4515901366027304</v>
      </c>
      <c r="L21" s="9">
        <v>4.8124440639984849</v>
      </c>
      <c r="M21" s="9">
        <v>9.0282445976752917E-2</v>
      </c>
      <c r="N21" s="6"/>
      <c r="O21" s="10">
        <f t="shared" si="0"/>
        <v>3403382.3993108096</v>
      </c>
      <c r="P21" s="10">
        <f t="shared" si="1"/>
        <v>2275494.9803752024</v>
      </c>
      <c r="T21" s="2"/>
      <c r="U21" s="2"/>
      <c r="V21" s="2"/>
      <c r="W21" s="2"/>
    </row>
    <row r="22" spans="2:23" x14ac:dyDescent="0.35">
      <c r="B22" s="11">
        <v>2036</v>
      </c>
      <c r="C22" s="10">
        <v>3060702.5992009654</v>
      </c>
      <c r="D22" s="1"/>
      <c r="E22" s="8">
        <v>282732.90125006519</v>
      </c>
      <c r="F22" s="8">
        <v>126304.81846308865</v>
      </c>
      <c r="G22" s="8">
        <v>67850.434289616416</v>
      </c>
      <c r="H22" s="8">
        <v>816000</v>
      </c>
      <c r="I22" s="3"/>
      <c r="J22" s="9">
        <v>8.4809616839737121</v>
      </c>
      <c r="K22" s="9">
        <v>5.5333639886517707</v>
      </c>
      <c r="L22" s="9">
        <v>4.8846307249584617</v>
      </c>
      <c r="M22" s="9">
        <v>9.1636682666404207E-2</v>
      </c>
      <c r="N22" s="6"/>
      <c r="O22" s="10">
        <f t="shared" si="0"/>
        <v>3502937.2854660014</v>
      </c>
      <c r="P22" s="10">
        <f t="shared" si="1"/>
        <v>1833260.2941101664</v>
      </c>
      <c r="T22" s="2"/>
      <c r="U22" s="2"/>
      <c r="V22" s="2"/>
      <c r="W22" s="2"/>
    </row>
    <row r="23" spans="2:23" x14ac:dyDescent="0.35">
      <c r="B23" s="11">
        <v>2037</v>
      </c>
      <c r="C23" s="10">
        <v>3094461.2759837043</v>
      </c>
      <c r="D23" s="1"/>
      <c r="E23" s="8">
        <v>287474.18095195072</v>
      </c>
      <c r="F23" s="8">
        <v>127905.73535166588</v>
      </c>
      <c r="G23" s="8">
        <v>67680.808203892389</v>
      </c>
      <c r="H23" s="8">
        <v>816000</v>
      </c>
      <c r="I23" s="3"/>
      <c r="J23" s="9">
        <v>8.6081761092333178</v>
      </c>
      <c r="K23" s="9">
        <v>5.6163644484815469</v>
      </c>
      <c r="L23" s="9">
        <v>4.9579001858328384</v>
      </c>
      <c r="M23" s="9">
        <v>9.301123290640026E-2</v>
      </c>
      <c r="N23" s="6"/>
      <c r="O23" s="10">
        <f t="shared" si="0"/>
        <v>3604445.4589010011</v>
      </c>
      <c r="P23" s="10">
        <f t="shared" si="1"/>
        <v>1323276.1111928695</v>
      </c>
      <c r="T23" s="2"/>
      <c r="U23" s="2"/>
      <c r="V23" s="2"/>
      <c r="W23" s="2"/>
    </row>
    <row r="24" spans="2:23" x14ac:dyDescent="0.35">
      <c r="B24" s="11">
        <v>2038</v>
      </c>
      <c r="C24" s="10">
        <v>3129054.8621794893</v>
      </c>
      <c r="D24" s="1"/>
      <c r="E24" s="8">
        <v>292189.98717469396</v>
      </c>
      <c r="F24" s="8">
        <v>129497.8582506848</v>
      </c>
      <c r="G24" s="8">
        <v>67511.606183382668</v>
      </c>
      <c r="H24" s="8">
        <v>816000</v>
      </c>
      <c r="I24" s="3"/>
      <c r="J24" s="9">
        <v>8.7372987508718172</v>
      </c>
      <c r="K24" s="9">
        <v>5.7006099152087693</v>
      </c>
      <c r="L24" s="9">
        <v>5.0322686886203307</v>
      </c>
      <c r="M24" s="9">
        <v>9.4406401399996259E-2</v>
      </c>
      <c r="N24" s="6"/>
      <c r="O24" s="10">
        <f t="shared" si="0"/>
        <v>3707940.1501583597</v>
      </c>
      <c r="P24" s="10">
        <f t="shared" si="1"/>
        <v>744390.82321399916</v>
      </c>
      <c r="T24" s="2"/>
      <c r="U24" s="2"/>
      <c r="V24" s="2"/>
      <c r="W24" s="2"/>
    </row>
    <row r="25" spans="2:23" x14ac:dyDescent="0.35">
      <c r="B25" s="11">
        <v>2039</v>
      </c>
      <c r="C25" s="10">
        <v>3164500.1416807072</v>
      </c>
      <c r="D25" s="1"/>
      <c r="E25" s="8">
        <v>296880.41765269259</v>
      </c>
      <c r="F25" s="8">
        <v>131081.22112436267</v>
      </c>
      <c r="G25" s="8">
        <v>67342.827167924203</v>
      </c>
      <c r="H25" s="8">
        <v>816000</v>
      </c>
      <c r="I25" s="3"/>
      <c r="J25" s="9">
        <v>8.8683582321348933</v>
      </c>
      <c r="K25" s="9">
        <v>5.7861190639369005</v>
      </c>
      <c r="L25" s="9">
        <v>5.1077527189496355</v>
      </c>
      <c r="M25" s="9">
        <v>9.5822497420996189E-2</v>
      </c>
      <c r="N25" s="6"/>
      <c r="O25" s="10">
        <f t="shared" si="0"/>
        <v>3813455.1147859581</v>
      </c>
      <c r="P25" s="10">
        <f t="shared" si="1"/>
        <v>95435.850108748302</v>
      </c>
      <c r="T25" s="2"/>
      <c r="U25" s="2"/>
      <c r="V25" s="2"/>
      <c r="W25" s="2"/>
    </row>
    <row r="26" spans="2:23" x14ac:dyDescent="0.35">
      <c r="B26" s="11">
        <v>2040</v>
      </c>
      <c r="C26" s="10">
        <v>3200814.2351527601</v>
      </c>
      <c r="D26" s="1"/>
      <c r="E26" s="8">
        <v>301545.56979088136</v>
      </c>
      <c r="F26" s="8">
        <v>132655.85782205811</v>
      </c>
      <c r="G26" s="8">
        <v>67174.470100004401</v>
      </c>
      <c r="H26" s="8">
        <v>816000</v>
      </c>
      <c r="I26" s="3"/>
      <c r="J26" s="9">
        <v>9.0013836056169154</v>
      </c>
      <c r="K26" s="9">
        <v>5.8729108498959537</v>
      </c>
      <c r="L26" s="9">
        <v>5.1843690097338797</v>
      </c>
      <c r="M26" s="9">
        <v>9.7259834882311116E-2</v>
      </c>
      <c r="N26" s="6"/>
      <c r="O26" s="10">
        <f t="shared" si="0"/>
        <v>3921024.6412631948</v>
      </c>
      <c r="P26" s="10">
        <f t="shared" si="1"/>
        <v>-624774.55600168649</v>
      </c>
      <c r="T26" s="2"/>
      <c r="U26" s="2"/>
      <c r="V26" s="2"/>
      <c r="W26" s="2"/>
    </row>
    <row r="27" spans="2:23" x14ac:dyDescent="0.35">
      <c r="J27" t="s">
        <v>11</v>
      </c>
    </row>
    <row r="28" spans="2:23" x14ac:dyDescent="0.35">
      <c r="C28" s="4"/>
      <c r="D28" s="4"/>
      <c r="E28" s="4"/>
      <c r="F28" s="4"/>
      <c r="G28" s="4"/>
      <c r="H28" s="4"/>
      <c r="I28" s="4"/>
      <c r="J28" s="4" t="s">
        <v>10</v>
      </c>
      <c r="K28" s="4"/>
      <c r="L28" s="4"/>
      <c r="M28" s="4"/>
      <c r="N28" s="4"/>
      <c r="O28" s="4"/>
      <c r="P28" s="4"/>
    </row>
    <row r="30" spans="2:23" x14ac:dyDescent="0.35">
      <c r="C30" s="5"/>
      <c r="O30" s="12"/>
    </row>
  </sheetData>
  <mergeCells count="2">
    <mergeCell ref="E4:H4"/>
    <mergeCell ref="J4:M4"/>
  </mergeCells>
  <pageMargins left="0.7" right="0.7" top="0.75" bottom="0.75" header="0.3" footer="0.3"/>
  <pageSetup paperSize="5" scale="59" orientation="landscape" r:id="rId1"/>
  <headerFooter>
    <oddHeader>&amp;REB-2018-0329
Attachment A to Response to SEC Interrogatory-7
Filed: 2019-11-26
Page A-1</oddHeader>
  </headerFooter>
  <colBreaks count="1" manualBreakCount="1">
    <brk id="10" max="2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SEC IR-7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Blair</dc:creator>
  <cp:lastModifiedBy>O'Reilly, Karen</cp:lastModifiedBy>
  <cp:lastPrinted>2019-11-25T22:56:53Z</cp:lastPrinted>
  <dcterms:created xsi:type="dcterms:W3CDTF">2019-11-22T15:54:51Z</dcterms:created>
  <dcterms:modified xsi:type="dcterms:W3CDTF">2019-11-26T16:35:51Z</dcterms:modified>
</cp:coreProperties>
</file>