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FFPC\Administration\Ontario Energy Board\RATE APPLICATIONS\2020 Application\"/>
    </mc:Choice>
  </mc:AlternateContent>
  <bookViews>
    <workbookView xWindow="0" yWindow="0" windowWidth="19200" windowHeight="7050"/>
  </bookViews>
  <sheets>
    <sheet name="Sheet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G4" i="1" s="1"/>
  <c r="F3" i="1"/>
  <c r="G3" i="1" s="1"/>
  <c r="G16" i="1"/>
  <c r="H16" i="1" s="1"/>
  <c r="I16" i="1" s="1"/>
  <c r="G15" i="1"/>
  <c r="H15" i="1" s="1"/>
  <c r="I15" i="1" s="1"/>
  <c r="D12" i="1"/>
  <c r="I17" i="1" l="1"/>
</calcChain>
</file>

<file path=xl/sharedStrings.xml><?xml version="1.0" encoding="utf-8"?>
<sst xmlns="http://schemas.openxmlformats.org/spreadsheetml/2006/main" count="29" uniqueCount="23">
  <si>
    <t>Default Rate Rider Recovery Period (in months)</t>
  </si>
  <si>
    <t>DVA Proposed Rate Rider Recovery Period (in months)</t>
  </si>
  <si>
    <t>Metered kW 
or kVA</t>
  </si>
  <si>
    <r>
      <t xml:space="preserve">Total Metered </t>
    </r>
    <r>
      <rPr>
        <b/>
        <sz val="10"/>
        <color rgb="FFFF0000"/>
        <rFont val="Arial"/>
        <family val="2"/>
      </rPr>
      <t xml:space="preserve">kWh </t>
    </r>
    <r>
      <rPr>
        <b/>
        <sz val="10"/>
        <rFont val="Arial"/>
        <family val="2"/>
      </rPr>
      <t xml:space="preserve">less WMP consumption </t>
    </r>
  </si>
  <si>
    <r>
      <t xml:space="preserve">Total Metered </t>
    </r>
    <r>
      <rPr>
        <b/>
        <sz val="10"/>
        <color rgb="FFFF0000"/>
        <rFont val="Arial"/>
        <family val="2"/>
      </rPr>
      <t xml:space="preserve">kW </t>
    </r>
    <r>
      <rPr>
        <b/>
        <sz val="10"/>
        <rFont val="Arial"/>
        <family val="2"/>
      </rPr>
      <t xml:space="preserve">less WMP consumption </t>
    </r>
  </si>
  <si>
    <t>Rate Class</t>
  </si>
  <si>
    <t>Unit</t>
  </si>
  <si>
    <t>GENERAL SERVICE 50 to 4,999 kW SERVICE CLASSIFICATION</t>
  </si>
  <si>
    <t>kWh</t>
  </si>
  <si>
    <t>STREET LIGHTING SERVICE CLASSIFICATION</t>
  </si>
  <si>
    <t>Allocated Balance to Rate Class as Approved by OEB</t>
  </si>
  <si>
    <t>Calculated Rate Rider as Approved by OEB</t>
  </si>
  <si>
    <t xml:space="preserve">Billed Consumption </t>
  </si>
  <si>
    <t>Variance</t>
  </si>
  <si>
    <t>Total Collected</t>
  </si>
  <si>
    <t># of Affected Customers</t>
  </si>
  <si>
    <t>Revenue 
Reconciliation:</t>
  </si>
  <si>
    <t xml:space="preserve">Proposed Deferral/Variance Account Rate Rider </t>
  </si>
  <si>
    <t xml:space="preserve">Allocation of Group 1 Account Balances to All Classes </t>
  </si>
  <si>
    <t>**FFPC used the Total Metered kWh from the 2020 Rate Model Tab 7. Calculation of Def-Var RR to calculate the proposed rate rider</t>
  </si>
  <si>
    <t>Total Metered kWh**</t>
  </si>
  <si>
    <t>Proposed Rate Rider Calculation</t>
  </si>
  <si>
    <t>RR Variance Calculation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</si>
</sst>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 #,##0;[Red]\(#,##0\)"/>
    <numFmt numFmtId="165" formatCode="_ #,##0.0000;[Red]\(#,##0.0000\)"/>
    <numFmt numFmtId="166" formatCode="_ #,##0.00;[Red]\(#,##0.00\)"/>
    <numFmt numFmtId="168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0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30">
    <xf numFmtId="0" fontId="0" fillId="0" borderId="0" xfId="0"/>
    <xf numFmtId="0" fontId="0" fillId="0" borderId="0" xfId="0" applyProtection="1"/>
    <xf numFmtId="0" fontId="5" fillId="0" borderId="0" xfId="2" applyFont="1" applyAlignment="1" applyProtection="1">
      <alignment horizontal="right" vertical="top" indent="2"/>
    </xf>
    <xf numFmtId="0" fontId="5" fillId="0" borderId="1" xfId="2" applyFont="1" applyBorder="1" applyAlignment="1" applyProtection="1">
      <alignment horizontal="right" vertical="top" indent="2"/>
    </xf>
    <xf numFmtId="0" fontId="5" fillId="2" borderId="2" xfId="2" applyFont="1" applyFill="1" applyBorder="1" applyAlignment="1" applyProtection="1">
      <alignment horizontal="center"/>
    </xf>
    <xf numFmtId="0" fontId="3" fillId="0" borderId="0" xfId="0" applyFont="1" applyAlignment="1" applyProtection="1">
      <alignment vertical="top" wrapText="1"/>
    </xf>
    <xf numFmtId="1" fontId="5" fillId="3" borderId="2" xfId="2" applyNumberFormat="1" applyFont="1" applyFill="1" applyBorder="1" applyAlignment="1" applyProtection="1">
      <alignment horizontal="center"/>
      <protection locked="0"/>
    </xf>
    <xf numFmtId="0" fontId="6" fillId="0" borderId="0" xfId="0" applyFont="1" applyProtection="1"/>
    <xf numFmtId="0" fontId="0" fillId="0" borderId="0" xfId="0" applyAlignment="1" applyProtection="1"/>
    <xf numFmtId="0" fontId="7" fillId="0" borderId="0" xfId="0" applyFont="1" applyAlignment="1" applyProtection="1"/>
    <xf numFmtId="0" fontId="5" fillId="0" borderId="0" xfId="2" applyFont="1" applyFill="1" applyAlignment="1" applyProtection="1">
      <alignment horizontal="right" wrapText="1"/>
    </xf>
    <xf numFmtId="0" fontId="5" fillId="0" borderId="3" xfId="2" applyFont="1" applyFill="1" applyBorder="1" applyAlignment="1" applyProtection="1">
      <alignment horizontal="right" wrapText="1"/>
    </xf>
    <xf numFmtId="0" fontId="5" fillId="0" borderId="0" xfId="2" applyFont="1" applyFill="1" applyAlignment="1" applyProtection="1">
      <alignment horizontal="center" wrapText="1"/>
    </xf>
    <xf numFmtId="0" fontId="5" fillId="4" borderId="0" xfId="2" applyFont="1" applyFill="1" applyAlignment="1" applyProtection="1">
      <alignment horizontal="center" wrapText="1"/>
    </xf>
    <xf numFmtId="0" fontId="5" fillId="0" borderId="0" xfId="2" applyFont="1" applyAlignment="1" applyProtection="1"/>
    <xf numFmtId="0" fontId="5" fillId="0" borderId="0" xfId="2" applyFont="1" applyFill="1" applyAlignment="1" applyProtection="1">
      <alignment horizontal="center"/>
    </xf>
    <xf numFmtId="0" fontId="2" fillId="0" borderId="0" xfId="0" applyFont="1" applyProtection="1"/>
    <xf numFmtId="0" fontId="0" fillId="0" borderId="0" xfId="0" applyAlignment="1" applyProtection="1">
      <alignment horizontal="left" vertical="top" wrapText="1"/>
    </xf>
    <xf numFmtId="0" fontId="0" fillId="0" borderId="0" xfId="0" applyAlignment="1" applyProtection="1">
      <alignment horizontal="center" vertical="top"/>
    </xf>
    <xf numFmtId="164" fontId="0" fillId="0" borderId="0" xfId="0" applyNumberFormat="1" applyAlignment="1" applyProtection="1">
      <alignment horizontal="right" vertical="top"/>
    </xf>
    <xf numFmtId="164" fontId="0" fillId="0" borderId="0" xfId="0" applyNumberFormat="1" applyAlignment="1" applyProtection="1">
      <alignment horizontal="center" vertical="center"/>
    </xf>
    <xf numFmtId="165" fontId="0" fillId="0" borderId="0" xfId="0" applyNumberFormat="1" applyAlignment="1" applyProtection="1">
      <alignment horizontal="center" vertical="center"/>
    </xf>
    <xf numFmtId="166" fontId="0" fillId="0" borderId="0" xfId="0" applyNumberFormat="1" applyAlignment="1" applyProtection="1">
      <alignment horizontal="right" vertical="center"/>
    </xf>
    <xf numFmtId="166" fontId="2" fillId="0" borderId="0" xfId="0" applyNumberFormat="1" applyFont="1" applyAlignment="1" applyProtection="1">
      <alignment horizontal="right" vertical="center"/>
    </xf>
    <xf numFmtId="43" fontId="0" fillId="0" borderId="0" xfId="1" applyFont="1" applyProtection="1"/>
    <xf numFmtId="0" fontId="5" fillId="0" borderId="2" xfId="0" applyFont="1" applyBorder="1" applyAlignment="1">
      <alignment horizontal="center" vertical="center" wrapText="1"/>
    </xf>
    <xf numFmtId="168" fontId="0" fillId="0" borderId="0" xfId="1" applyNumberFormat="1" applyFont="1" applyProtection="1"/>
    <xf numFmtId="43" fontId="0" fillId="0" borderId="0" xfId="0" applyNumberFormat="1" applyProtection="1"/>
    <xf numFmtId="0" fontId="5" fillId="0" borderId="2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center" wrapText="1"/>
    </xf>
  </cellXfs>
  <cellStyles count="3">
    <cellStyle name="Comma" xfId="1" builtinId="3"/>
    <cellStyle name="Normal" xfId="0" builtinId="0"/>
    <cellStyle name="Normal_Sheet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t%20Frances_2020%20Rate%20Model_ma_updated%20January%2014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595%20working%20pape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for Tab 1, 3 to 7"/>
      <sheetName val="1. Information Sheet"/>
      <sheetName val="Sheet1"/>
      <sheetName val="2. Current Tariff Schedule"/>
      <sheetName val="3. Continuity Schedule"/>
      <sheetName val="2016 List"/>
      <sheetName val="4. Billing Det. for Def-Var"/>
      <sheetName val="5. Allocating Def-Var Balances"/>
      <sheetName val="6. Class A Consumption Data"/>
      <sheetName val="6.1a GA Allocation"/>
      <sheetName val="6.1 GA"/>
      <sheetName val="6.2a CBR B_Allocation"/>
      <sheetName val="6.2 CBR B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Rate Rider Database"/>
      <sheetName val="19. Final Tariff Schedule"/>
      <sheetName val="20. Bill Impacts"/>
      <sheetName val="2 1 5 TotalConsumptionData_Dist"/>
      <sheetName val="212_Total_Connection_RollUp"/>
      <sheetName val="2.1.7 Filing"/>
      <sheetName val="20. HIDDEN"/>
      <sheetName val="20. Bill Impacts hidden"/>
      <sheetName val="Database"/>
      <sheetName val="lists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4"/>
      <sheetName val="Sheet3"/>
      <sheetName val="Sheet5"/>
      <sheetName val="Sheet6"/>
      <sheetName val="Sheet7"/>
    </sheetNames>
    <sheetDataSet>
      <sheetData sheetId="0"/>
      <sheetData sheetId="1"/>
      <sheetData sheetId="2"/>
      <sheetData sheetId="3"/>
      <sheetData sheetId="4"/>
      <sheetData sheetId="5">
        <row r="4">
          <cell r="G4">
            <v>1288.4063000000001</v>
          </cell>
        </row>
        <row r="5">
          <cell r="G5">
            <v>62118.526899999997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tabSelected="1" topLeftCell="A7" workbookViewId="0">
      <selection activeCell="B8" sqref="B8"/>
    </sheetView>
  </sheetViews>
  <sheetFormatPr defaultColWidth="9.26953125" defaultRowHeight="14.5" x14ac:dyDescent="0.35"/>
  <cols>
    <col min="1" max="1" width="56.7265625" style="1" bestFit="1" customWidth="1"/>
    <col min="2" max="2" width="9.26953125" style="1"/>
    <col min="3" max="3" width="14.26953125" style="1" customWidth="1"/>
    <col min="4" max="6" width="14.453125" style="1" customWidth="1"/>
    <col min="7" max="7" width="22.54296875" style="1" customWidth="1"/>
    <col min="8" max="8" width="16.7265625" style="1" customWidth="1"/>
    <col min="9" max="9" width="17.7265625" style="1" customWidth="1"/>
    <col min="10" max="16384" width="9.26953125" style="1"/>
  </cols>
  <sheetData>
    <row r="1" spans="1:9" x14ac:dyDescent="0.35">
      <c r="A1" s="16" t="s">
        <v>22</v>
      </c>
    </row>
    <row r="2" spans="1:9" ht="65" x14ac:dyDescent="0.35">
      <c r="A2" s="14" t="s">
        <v>5</v>
      </c>
      <c r="C2" s="25" t="s">
        <v>10</v>
      </c>
      <c r="D2" s="28" t="s">
        <v>11</v>
      </c>
      <c r="E2" s="28" t="s">
        <v>12</v>
      </c>
      <c r="F2" s="28" t="s">
        <v>14</v>
      </c>
      <c r="G2" s="28" t="s">
        <v>13</v>
      </c>
      <c r="H2" s="28" t="s">
        <v>15</v>
      </c>
    </row>
    <row r="3" spans="1:9" x14ac:dyDescent="0.35">
      <c r="A3" s="17" t="s">
        <v>7</v>
      </c>
      <c r="B3" s="18" t="s">
        <v>8</v>
      </c>
      <c r="C3" s="24">
        <v>62316</v>
      </c>
      <c r="D3" s="1">
        <v>3.0999999999999999E-3</v>
      </c>
      <c r="E3" s="26">
        <v>63701</v>
      </c>
      <c r="F3" s="27">
        <f>E3*D3</f>
        <v>197.47309999999999</v>
      </c>
      <c r="G3" s="27">
        <f>C3-F3</f>
        <v>62118.526899999997</v>
      </c>
      <c r="H3" s="27">
        <v>39</v>
      </c>
    </row>
    <row r="4" spans="1:9" x14ac:dyDescent="0.35">
      <c r="A4" s="17" t="s">
        <v>9</v>
      </c>
      <c r="B4" s="18" t="s">
        <v>8</v>
      </c>
      <c r="C4" s="24">
        <v>1295</v>
      </c>
      <c r="D4" s="1">
        <v>3.0999999999999999E-3</v>
      </c>
      <c r="E4" s="26">
        <v>2127</v>
      </c>
      <c r="F4" s="27">
        <f>E4*D4</f>
        <v>6.5937000000000001</v>
      </c>
      <c r="G4" s="27">
        <f>C4-F4</f>
        <v>1288.4063000000001</v>
      </c>
      <c r="H4" s="27">
        <v>1</v>
      </c>
    </row>
    <row r="9" spans="1:9" x14ac:dyDescent="0.35">
      <c r="A9" s="16" t="s">
        <v>21</v>
      </c>
    </row>
    <row r="11" spans="1:9" ht="15" customHeight="1" x14ac:dyDescent="0.35">
      <c r="A11" s="2" t="s">
        <v>0</v>
      </c>
      <c r="B11" s="3"/>
      <c r="C11" s="4">
        <v>12</v>
      </c>
      <c r="D11" s="5"/>
      <c r="E11" s="5"/>
      <c r="F11" s="5"/>
      <c r="G11" s="5"/>
      <c r="H11" s="5"/>
    </row>
    <row r="12" spans="1:9" x14ac:dyDescent="0.35">
      <c r="A12" s="2" t="s">
        <v>1</v>
      </c>
      <c r="B12" s="3"/>
      <c r="C12" s="6">
        <v>12</v>
      </c>
      <c r="D12" s="7" t="str">
        <f>IF(C12&gt;0, "Rate Rider Recovery to be used below", "If no rate rider recovery period is proposed then the default recovery period of 12 months will be used")</f>
        <v>Rate Rider Recovery to be used below</v>
      </c>
      <c r="E12" s="7"/>
      <c r="F12" s="7"/>
    </row>
    <row r="13" spans="1:9" ht="42" customHeight="1" x14ac:dyDescent="0.35">
      <c r="A13" s="8"/>
      <c r="B13" s="9"/>
      <c r="C13" s="10" t="s">
        <v>20</v>
      </c>
      <c r="D13" s="11" t="s">
        <v>2</v>
      </c>
      <c r="E13" s="11" t="s">
        <v>3</v>
      </c>
      <c r="F13" s="11" t="s">
        <v>4</v>
      </c>
      <c r="G13" s="12" t="s">
        <v>18</v>
      </c>
      <c r="H13" s="13" t="s">
        <v>17</v>
      </c>
    </row>
    <row r="14" spans="1:9" ht="27" customHeight="1" x14ac:dyDescent="0.35">
      <c r="A14" s="14" t="s">
        <v>5</v>
      </c>
      <c r="B14" s="15" t="s">
        <v>6</v>
      </c>
      <c r="C14" s="10"/>
      <c r="D14" s="11"/>
      <c r="E14" s="11"/>
      <c r="F14" s="11"/>
      <c r="G14" s="12"/>
      <c r="H14" s="13"/>
      <c r="I14" s="29" t="s">
        <v>16</v>
      </c>
    </row>
    <row r="15" spans="1:9" ht="15.75" customHeight="1" x14ac:dyDescent="0.35">
      <c r="A15" s="17" t="s">
        <v>7</v>
      </c>
      <c r="B15" s="18" t="s">
        <v>8</v>
      </c>
      <c r="C15" s="19">
        <v>21717741</v>
      </c>
      <c r="D15" s="19">
        <v>47888</v>
      </c>
      <c r="E15" s="19">
        <v>21717741</v>
      </c>
      <c r="F15" s="19">
        <v>47888</v>
      </c>
      <c r="G15" s="20">
        <f>[2]Sheet6!G5</f>
        <v>62118.526899999997</v>
      </c>
      <c r="H15" s="21">
        <f>ROUND(IF(ISERROR(G15/C15),0,IF(OR(ISBLANK(C12), OR(C12=0, C12="")), G15/C15/(C11/12), G15/C15/(C12/12))),4)</f>
        <v>2.8999999999999998E-3</v>
      </c>
      <c r="I15" s="22">
        <f>C15*H15*(C12/12)</f>
        <v>62981.448899999996</v>
      </c>
    </row>
    <row r="16" spans="1:9" ht="15.75" customHeight="1" x14ac:dyDescent="0.35">
      <c r="A16" s="17" t="s">
        <v>9</v>
      </c>
      <c r="B16" s="18" t="s">
        <v>8</v>
      </c>
      <c r="C16" s="19">
        <v>432172</v>
      </c>
      <c r="D16" s="19">
        <v>1159</v>
      </c>
      <c r="E16" s="19">
        <v>432172</v>
      </c>
      <c r="F16" s="19">
        <v>1159</v>
      </c>
      <c r="G16" s="20">
        <f>[2]Sheet6!G4</f>
        <v>1288.4063000000001</v>
      </c>
      <c r="H16" s="21">
        <f>ROUND(IF(ISERROR(G16/C16),0,IF(OR(ISBLANK(C12), OR(C12=0, C12="")), G16/C16/(C11/12), G16/C16/(C12/12))),4)</f>
        <v>3.0000000000000001E-3</v>
      </c>
      <c r="I16" s="22">
        <f>C16*H16*(C12/12)</f>
        <v>1296.5160000000001</v>
      </c>
    </row>
    <row r="17" spans="1:9" x14ac:dyDescent="0.35">
      <c r="I17" s="23">
        <f>SUM(I15:I16)</f>
        <v>64277.964899999999</v>
      </c>
    </row>
    <row r="18" spans="1:9" x14ac:dyDescent="0.35">
      <c r="A18" s="1" t="s">
        <v>19</v>
      </c>
    </row>
  </sheetData>
  <mergeCells count="8">
    <mergeCell ref="H13:H14"/>
    <mergeCell ref="A11:B11"/>
    <mergeCell ref="A12:B12"/>
    <mergeCell ref="C13:C14"/>
    <mergeCell ref="D13:D14"/>
    <mergeCell ref="E13:E14"/>
    <mergeCell ref="F13:F14"/>
    <mergeCell ref="G13:G14"/>
  </mergeCells>
  <pageMargins left="0.7" right="0.7" top="0.75" bottom="0.75" header="0.3" footer="0.3"/>
  <pageSetup paperSize="5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Marah Trivers</dc:creator>
  <cp:lastModifiedBy>Marah Trivers</cp:lastModifiedBy>
  <cp:lastPrinted>2020-01-22T15:13:26Z</cp:lastPrinted>
  <dcterms:created xsi:type="dcterms:W3CDTF">2020-01-22T14:56:07Z</dcterms:created>
  <dcterms:modified xsi:type="dcterms:W3CDTF">2020-01-22T15:15:42Z</dcterms:modified>
</cp:coreProperties>
</file>