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20 Electricity Rates\IRM\IRM Applications\Price Cap IR\Brantford Power\Final Decision and Model\Final\ICM Decision\"/>
    </mc:Choice>
  </mc:AlternateContent>
  <bookViews>
    <workbookView xWindow="0" yWindow="0" windowWidth="30720" windowHeight="135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 s="1"/>
  <c r="C7" i="1" s="1"/>
  <c r="H14" i="1" l="1"/>
  <c r="F12" i="1" l="1"/>
  <c r="G17" i="1"/>
  <c r="F20" i="1"/>
  <c r="G13" i="1"/>
  <c r="F17" i="1"/>
  <c r="H17" i="1"/>
  <c r="F13" i="1"/>
  <c r="H13" i="1"/>
  <c r="G20" i="1"/>
  <c r="H20" i="1"/>
  <c r="H16" i="1"/>
  <c r="H12" i="1"/>
  <c r="F16" i="1"/>
  <c r="G16" i="1"/>
  <c r="F19" i="1"/>
  <c r="F15" i="1"/>
  <c r="G19" i="1"/>
  <c r="G15" i="1"/>
  <c r="H19" i="1"/>
  <c r="H15" i="1"/>
  <c r="G12" i="1"/>
  <c r="F18" i="1"/>
  <c r="F14" i="1"/>
  <c r="G18" i="1"/>
  <c r="G14" i="1"/>
  <c r="H18" i="1"/>
  <c r="I20" i="1" l="1"/>
  <c r="M20" i="1" s="1"/>
  <c r="H21" i="1"/>
  <c r="I16" i="1"/>
  <c r="M16" i="1" s="1"/>
  <c r="I15" i="1"/>
  <c r="M15" i="1" s="1"/>
  <c r="C21" i="1"/>
  <c r="J21" i="1"/>
  <c r="D21" i="1"/>
  <c r="K21" i="1"/>
  <c r="I18" i="1"/>
  <c r="M18" i="1" s="1"/>
  <c r="I19" i="1"/>
  <c r="M19" i="1" s="1"/>
  <c r="I14" i="1"/>
  <c r="M14" i="1" s="1"/>
  <c r="E21" i="1"/>
  <c r="L21" i="1"/>
  <c r="I17" i="1"/>
  <c r="M17" i="1" s="1"/>
  <c r="I13" i="1"/>
  <c r="M13" i="1" s="1"/>
  <c r="F21" i="1"/>
  <c r="I12" i="1" l="1"/>
  <c r="M12" i="1" s="1"/>
  <c r="G21" i="1"/>
  <c r="I21" i="1" l="1"/>
</calcChain>
</file>

<file path=xl/sharedStrings.xml><?xml version="1.0" encoding="utf-8"?>
<sst xmlns="http://schemas.openxmlformats.org/spreadsheetml/2006/main" count="40" uniqueCount="35">
  <si>
    <t>Rate Class</t>
  </si>
  <si>
    <t>Service Charge % Revenue</t>
  </si>
  <si>
    <t>Distribution Volumetric Rate % Revenue kWh</t>
  </si>
  <si>
    <t>Distribution Volumetric Rate % Revenue kW</t>
  </si>
  <si>
    <t>Service Charge Revenue</t>
  </si>
  <si>
    <t>Distribution Volumetric Rate Revenue kWh</t>
  </si>
  <si>
    <t>Distribution Volumetric Rate Revenue kW</t>
  </si>
  <si>
    <t>Total Revenue by Rate Class</t>
  </si>
  <si>
    <t>Billed Customers or Connections</t>
  </si>
  <si>
    <t>Billed kWh</t>
  </si>
  <si>
    <t>Billed kW</t>
  </si>
  <si>
    <r>
      <t>Col I</t>
    </r>
    <r>
      <rPr>
        <b/>
        <i/>
        <vertAlign val="subscript"/>
        <sz val="10"/>
        <color theme="4"/>
        <rFont val="Calibri"/>
        <family val="2"/>
        <scheme val="minor"/>
      </rPr>
      <t>total</t>
    </r>
  </si>
  <si>
    <t>RESIDENTIAL</t>
  </si>
  <si>
    <t>GENERAL SERVICE LESS THAN 50 kW</t>
  </si>
  <si>
    <t>GENERAL SERVICE 50 TO 999 kW</t>
  </si>
  <si>
    <t>GENERAL SERVICE 1,000 TO 4,999 kW</t>
  </si>
  <si>
    <t>LARGE USE</t>
  </si>
  <si>
    <t>STREET LIGHTING</t>
  </si>
  <si>
    <t>UNMETERED SCATTERED LOAD</t>
  </si>
  <si>
    <t>SENTINEL LIGHTING</t>
  </si>
  <si>
    <t>EMBEDDED DISTRIBUTOR</t>
  </si>
  <si>
    <t>Total</t>
  </si>
  <si>
    <t>Gain on Sale Fixed Rate Rider Calculations</t>
  </si>
  <si>
    <t>Number of months for disposition:</t>
  </si>
  <si>
    <t>Total claim:</t>
  </si>
  <si>
    <t>Amount per month:</t>
  </si>
  <si>
    <t>From ICM Model</t>
  </si>
  <si>
    <t>Col C * Cell C5</t>
  </si>
  <si>
    <t>Col  E * Cell C5</t>
  </si>
  <si>
    <t>Col  D * Cell C5</t>
  </si>
  <si>
    <t>Col I / Col J</t>
  </si>
  <si>
    <t>Monthly Service Charge Rate Rider</t>
  </si>
  <si>
    <t>Gain on Sale:</t>
  </si>
  <si>
    <t>Projected Interest (January 1, 2019 - February 29, 2020):</t>
  </si>
  <si>
    <t>(March 1, 2020 to December 31,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</si>
</sst>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i/>
      <vertAlign val="subscript"/>
      <sz val="10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4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wrapText="1"/>
    </xf>
    <xf numFmtId="0" fontId="1" fillId="0" borderId="0" xfId="0" applyFont="1" applyProtection="1"/>
    <xf numFmtId="0" fontId="0" fillId="0" borderId="0" xfId="0" applyProtection="1"/>
    <xf numFmtId="39" fontId="0" fillId="0" borderId="0" xfId="0" applyNumberFormat="1" applyAlignment="1" applyProtection="1">
      <alignment horizontal="right"/>
    </xf>
    <xf numFmtId="37" fontId="0" fillId="0" borderId="0" xfId="0" applyNumberFormat="1" applyAlignment="1" applyProtection="1">
      <alignment horizontal="right"/>
    </xf>
    <xf numFmtId="0" fontId="0" fillId="0" borderId="1" xfId="0" applyBorder="1" applyProtection="1"/>
    <xf numFmtId="10" fontId="0" fillId="0" borderId="1" xfId="0" applyNumberFormat="1" applyBorder="1" applyAlignment="1" applyProtection="1">
      <alignment horizontal="center" vertical="center"/>
    </xf>
    <xf numFmtId="3" fontId="0" fillId="0" borderId="1" xfId="0" applyNumberForma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0" fontId="0" fillId="0" borderId="2" xfId="0" applyBorder="1" applyProtection="1"/>
    <xf numFmtId="10" fontId="0" fillId="0" borderId="2" xfId="0" applyNumberFormat="1" applyBorder="1" applyAlignment="1" applyProtection="1">
      <alignment horizontal="center" vertical="center"/>
    </xf>
    <xf numFmtId="3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center" vertical="center"/>
    </xf>
    <xf numFmtId="0" fontId="1" fillId="0" borderId="2" xfId="0" applyFont="1" applyBorder="1" applyProtection="1"/>
    <xf numFmtId="10" fontId="1" fillId="0" borderId="2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D14" sqref="D14"/>
    </sheetView>
  </sheetViews>
  <sheetFormatPr defaultRowHeight="14.4" x14ac:dyDescent="0.3"/>
  <cols>
    <col min="1" max="1" width="20.5546875" style="7" customWidth="1"/>
    <col min="2" max="2" width="25.5546875" style="7" customWidth="1"/>
    <col min="3" max="13" width="20.5546875" style="7" customWidth="1"/>
    <col min="14" max="16384" width="8.88671875" style="7"/>
  </cols>
  <sheetData>
    <row r="1" spans="1:13" x14ac:dyDescent="0.3">
      <c r="A1" s="6" t="s">
        <v>22</v>
      </c>
    </row>
    <row r="3" spans="1:13" x14ac:dyDescent="0.3">
      <c r="A3" s="7" t="s">
        <v>32</v>
      </c>
      <c r="C3" s="8">
        <v>-430230</v>
      </c>
    </row>
    <row r="4" spans="1:13" x14ac:dyDescent="0.3">
      <c r="A4" s="7" t="s">
        <v>33</v>
      </c>
      <c r="C4" s="23">
        <f>C3*(0.0245*3/12 + 0.0218*11/12)</f>
        <v>-11232.588250000003</v>
      </c>
    </row>
    <row r="5" spans="1:13" x14ac:dyDescent="0.3">
      <c r="A5" s="7" t="s">
        <v>24</v>
      </c>
      <c r="C5" s="23">
        <f>SUM(C3:C4)</f>
        <v>-441462.58825000003</v>
      </c>
    </row>
    <row r="6" spans="1:13" x14ac:dyDescent="0.3">
      <c r="A6" s="7" t="s">
        <v>23</v>
      </c>
      <c r="C6" s="9">
        <v>22</v>
      </c>
      <c r="D6" s="7" t="s">
        <v>34</v>
      </c>
    </row>
    <row r="7" spans="1:13" x14ac:dyDescent="0.3">
      <c r="A7" s="7" t="s">
        <v>25</v>
      </c>
      <c r="C7" s="8">
        <f>C5/C6</f>
        <v>-20066.481284090911</v>
      </c>
    </row>
    <row r="10" spans="1:13" ht="46.8" x14ac:dyDescent="0.3">
      <c r="A10" s="1" t="s">
        <v>0</v>
      </c>
      <c r="B10" s="2"/>
      <c r="C10" s="2" t="s">
        <v>1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8</v>
      </c>
      <c r="K10" s="2" t="s">
        <v>9</v>
      </c>
      <c r="L10" s="2" t="s">
        <v>10</v>
      </c>
      <c r="M10" s="2" t="s">
        <v>31</v>
      </c>
    </row>
    <row r="11" spans="1:13" ht="16.2" x14ac:dyDescent="0.35">
      <c r="A11" s="2"/>
      <c r="B11" s="2"/>
      <c r="C11" s="3" t="s">
        <v>26</v>
      </c>
      <c r="D11" s="3" t="s">
        <v>26</v>
      </c>
      <c r="E11" s="3" t="s">
        <v>26</v>
      </c>
      <c r="F11" s="4" t="s">
        <v>27</v>
      </c>
      <c r="G11" s="4" t="s">
        <v>29</v>
      </c>
      <c r="H11" s="4" t="s">
        <v>28</v>
      </c>
      <c r="I11" s="5" t="s">
        <v>11</v>
      </c>
      <c r="J11" s="3" t="s">
        <v>26</v>
      </c>
      <c r="K11" s="3" t="s">
        <v>26</v>
      </c>
      <c r="L11" s="3" t="s">
        <v>26</v>
      </c>
      <c r="M11" s="4" t="s">
        <v>30</v>
      </c>
    </row>
    <row r="12" spans="1:13" x14ac:dyDescent="0.3">
      <c r="A12" s="10" t="s">
        <v>12</v>
      </c>
      <c r="B12" s="10"/>
      <c r="C12" s="11">
        <v>0.52756621889826338</v>
      </c>
      <c r="D12" s="11">
        <v>3.4859364137143994E-2</v>
      </c>
      <c r="E12" s="11">
        <v>0</v>
      </c>
      <c r="F12" s="12">
        <f>C12*$C$7</f>
        <v>-10586.397657640611</v>
      </c>
      <c r="G12" s="12">
        <f>D12*$C$7</f>
        <v>-699.50477803330989</v>
      </c>
      <c r="H12" s="12">
        <f>E12*$C$7</f>
        <v>0</v>
      </c>
      <c r="I12" s="12">
        <f t="shared" ref="I12:I20" si="0">ROUND(F12+G12+H12, 2)</f>
        <v>-11285.9</v>
      </c>
      <c r="J12" s="13">
        <v>58677.228383541995</v>
      </c>
      <c r="K12" s="13">
        <v>461453715.88431847</v>
      </c>
      <c r="L12" s="13">
        <v>0</v>
      </c>
      <c r="M12" s="14">
        <f>IF(ISERROR(ROUND(I12 / J12, 2)),0,ROUND(I12 / J12, 2))</f>
        <v>-0.19</v>
      </c>
    </row>
    <row r="13" spans="1:13" x14ac:dyDescent="0.3">
      <c r="A13" s="15" t="s">
        <v>13</v>
      </c>
      <c r="B13" s="15"/>
      <c r="C13" s="16">
        <v>3.3277406634957131E-2</v>
      </c>
      <c r="D13" s="16">
        <v>8.9066040184144532E-2</v>
      </c>
      <c r="E13" s="16">
        <v>0</v>
      </c>
      <c r="F13" s="12">
        <f t="shared" ref="F13:F20" si="1">C13*$C$7</f>
        <v>-667.76045742344991</v>
      </c>
      <c r="G13" s="12">
        <f t="shared" ref="G13:H20" si="2">D13*$C$7</f>
        <v>-1787.2420284032253</v>
      </c>
      <c r="H13" s="12">
        <f t="shared" si="2"/>
        <v>0</v>
      </c>
      <c r="I13" s="17">
        <f t="shared" si="0"/>
        <v>-2455</v>
      </c>
      <c r="J13" s="18">
        <v>6450.8004596378669</v>
      </c>
      <c r="K13" s="18">
        <v>193967011.30428866</v>
      </c>
      <c r="L13" s="18">
        <v>0</v>
      </c>
      <c r="M13" s="14">
        <f t="shared" ref="M13:M20" si="3">IF(ISERROR(ROUND(I13 / J13, 2)),0,ROUND(I13 / J13, 2))</f>
        <v>-0.38</v>
      </c>
    </row>
    <row r="14" spans="1:13" x14ac:dyDescent="0.3">
      <c r="A14" s="15" t="s">
        <v>14</v>
      </c>
      <c r="B14" s="15"/>
      <c r="C14" s="16">
        <v>2.8240524407436053E-2</v>
      </c>
      <c r="D14" s="16">
        <v>0</v>
      </c>
      <c r="E14" s="16">
        <v>0.17012776976559049</v>
      </c>
      <c r="F14" s="12">
        <f t="shared" si="1"/>
        <v>-566.68795447472814</v>
      </c>
      <c r="G14" s="12">
        <f t="shared" si="2"/>
        <v>0</v>
      </c>
      <c r="H14" s="12">
        <f t="shared" si="2"/>
        <v>-3413.8657079053492</v>
      </c>
      <c r="I14" s="17">
        <f t="shared" si="0"/>
        <v>-3980.55</v>
      </c>
      <c r="J14" s="18">
        <v>800.39940723505379</v>
      </c>
      <c r="K14" s="18">
        <v>490088356.1165024</v>
      </c>
      <c r="L14" s="18">
        <v>1564768.8659615966</v>
      </c>
      <c r="M14" s="14">
        <f t="shared" si="3"/>
        <v>-4.97</v>
      </c>
    </row>
    <row r="15" spans="1:13" x14ac:dyDescent="0.3">
      <c r="A15" s="15" t="s">
        <v>15</v>
      </c>
      <c r="B15" s="15"/>
      <c r="C15" s="16">
        <v>8.0451358038350646E-3</v>
      </c>
      <c r="D15" s="16">
        <v>0</v>
      </c>
      <c r="E15" s="16">
        <v>6.0525882376547165E-2</v>
      </c>
      <c r="F15" s="12">
        <f t="shared" si="1"/>
        <v>-161.43756703562602</v>
      </c>
      <c r="G15" s="12">
        <f t="shared" si="2"/>
        <v>0</v>
      </c>
      <c r="H15" s="12">
        <f t="shared" si="2"/>
        <v>-1214.5414859120715</v>
      </c>
      <c r="I15" s="17">
        <f t="shared" si="0"/>
        <v>-1375.98</v>
      </c>
      <c r="J15" s="18">
        <v>26.996108365352548</v>
      </c>
      <c r="K15" s="18">
        <v>214108990.23506707</v>
      </c>
      <c r="L15" s="18">
        <v>552368.59617165977</v>
      </c>
      <c r="M15" s="14">
        <f t="shared" si="3"/>
        <v>-50.97</v>
      </c>
    </row>
    <row r="16" spans="1:13" x14ac:dyDescent="0.3">
      <c r="A16" s="15" t="s">
        <v>16</v>
      </c>
      <c r="B16" s="15"/>
      <c r="C16" s="16">
        <v>6.1891451807660827E-3</v>
      </c>
      <c r="D16" s="16">
        <v>0</v>
      </c>
      <c r="E16" s="16">
        <v>1.5848858433119766E-2</v>
      </c>
      <c r="F16" s="12">
        <f t="shared" si="1"/>
        <v>-124.19436593436406</v>
      </c>
      <c r="G16" s="12">
        <f t="shared" si="2"/>
        <v>0</v>
      </c>
      <c r="H16" s="12">
        <f t="shared" si="2"/>
        <v>-318.03082112240418</v>
      </c>
      <c r="I16" s="17">
        <f t="shared" si="0"/>
        <v>-442.23</v>
      </c>
      <c r="J16" s="18">
        <v>2</v>
      </c>
      <c r="K16" s="18">
        <v>145141006.46077192</v>
      </c>
      <c r="L16" s="18">
        <v>330833.23069675616</v>
      </c>
      <c r="M16" s="14">
        <f t="shared" si="3"/>
        <v>-221.12</v>
      </c>
    </row>
    <row r="17" spans="1:13" x14ac:dyDescent="0.3">
      <c r="A17" s="15" t="s">
        <v>17</v>
      </c>
      <c r="B17" s="15"/>
      <c r="C17" s="16">
        <v>1.065558239429136E-2</v>
      </c>
      <c r="D17" s="16">
        <v>0</v>
      </c>
      <c r="E17" s="16">
        <v>4.8138893268278599E-3</v>
      </c>
      <c r="F17" s="12">
        <f t="shared" si="1"/>
        <v>-213.82004468613619</v>
      </c>
      <c r="G17" s="12">
        <f t="shared" si="2"/>
        <v>0</v>
      </c>
      <c r="H17" s="12">
        <f t="shared" si="2"/>
        <v>-96.597820080476239</v>
      </c>
      <c r="I17" s="17">
        <f t="shared" si="0"/>
        <v>-310.42</v>
      </c>
      <c r="J17" s="18">
        <v>16259.561065048532</v>
      </c>
      <c r="K17" s="18">
        <v>3798280.8279070691</v>
      </c>
      <c r="L17" s="18">
        <v>10945.463296866632</v>
      </c>
      <c r="M17" s="14">
        <f t="shared" si="3"/>
        <v>-0.02</v>
      </c>
    </row>
    <row r="18" spans="1:13" x14ac:dyDescent="0.3">
      <c r="A18" s="15" t="s">
        <v>18</v>
      </c>
      <c r="B18" s="15"/>
      <c r="C18" s="16">
        <v>1.0013502647361618E-3</v>
      </c>
      <c r="D18" s="16">
        <v>9.361854768187239E-4</v>
      </c>
      <c r="E18" s="16">
        <v>0</v>
      </c>
      <c r="F18" s="12">
        <f t="shared" si="1"/>
        <v>-20.093576346147671</v>
      </c>
      <c r="G18" s="12">
        <f t="shared" si="2"/>
        <v>-18.78594834902065</v>
      </c>
      <c r="H18" s="12">
        <f t="shared" si="2"/>
        <v>0</v>
      </c>
      <c r="I18" s="17">
        <f t="shared" si="0"/>
        <v>-38.880000000000003</v>
      </c>
      <c r="J18" s="18">
        <v>499</v>
      </c>
      <c r="K18" s="18">
        <v>2273987.9970972422</v>
      </c>
      <c r="L18" s="18">
        <v>0</v>
      </c>
      <c r="M18" s="14">
        <f t="shared" si="3"/>
        <v>-0.08</v>
      </c>
    </row>
    <row r="19" spans="1:13" x14ac:dyDescent="0.3">
      <c r="A19" s="15" t="s">
        <v>19</v>
      </c>
      <c r="B19" s="15"/>
      <c r="C19" s="16">
        <v>1.631267507888054E-4</v>
      </c>
      <c r="D19" s="16">
        <v>0</v>
      </c>
      <c r="E19" s="16">
        <v>4.1489386488878879E-4</v>
      </c>
      <c r="F19" s="12">
        <f t="shared" si="1"/>
        <v>-3.2733798916381258</v>
      </c>
      <c r="G19" s="12">
        <f t="shared" si="2"/>
        <v>0</v>
      </c>
      <c r="H19" s="12">
        <f t="shared" si="2"/>
        <v>-8.3254599746750237</v>
      </c>
      <c r="I19" s="17">
        <f t="shared" si="0"/>
        <v>-11.6</v>
      </c>
      <c r="J19" s="18">
        <v>168</v>
      </c>
      <c r="K19" s="18">
        <v>126989.00000000001</v>
      </c>
      <c r="L19" s="18">
        <v>342.92000000000007</v>
      </c>
      <c r="M19" s="14">
        <f t="shared" si="3"/>
        <v>-7.0000000000000007E-2</v>
      </c>
    </row>
    <row r="20" spans="1:13" x14ac:dyDescent="0.3">
      <c r="A20" s="15" t="s">
        <v>20</v>
      </c>
      <c r="B20" s="15"/>
      <c r="C20" s="16">
        <v>1.2030948781175367E-4</v>
      </c>
      <c r="D20" s="16">
        <v>0</v>
      </c>
      <c r="E20" s="16">
        <v>8.1483166120329947E-3</v>
      </c>
      <c r="F20" s="12">
        <f t="shared" si="1"/>
        <v>-2.4141880854731186</v>
      </c>
      <c r="G20" s="12">
        <f t="shared" si="2"/>
        <v>0</v>
      </c>
      <c r="H20" s="12">
        <f t="shared" si="2"/>
        <v>-163.50804279220714</v>
      </c>
      <c r="I20" s="17">
        <f t="shared" si="0"/>
        <v>-165.92</v>
      </c>
      <c r="J20" s="18">
        <v>5</v>
      </c>
      <c r="K20" s="18">
        <v>126523142.21807548</v>
      </c>
      <c r="L20" s="18">
        <v>272102.98667387018</v>
      </c>
      <c r="M20" s="14">
        <f t="shared" si="3"/>
        <v>-33.18</v>
      </c>
    </row>
    <row r="21" spans="1:13" x14ac:dyDescent="0.3">
      <c r="A21" s="19" t="s">
        <v>21</v>
      </c>
      <c r="B21" s="19"/>
      <c r="C21" s="20">
        <f t="shared" ref="C21:I21" si="4">SUM(C12:C20)</f>
        <v>0.61525879982288567</v>
      </c>
      <c r="D21" s="20">
        <f t="shared" si="4"/>
        <v>0.12486158979810726</v>
      </c>
      <c r="E21" s="20">
        <f t="shared" si="4"/>
        <v>0.25987961037900703</v>
      </c>
      <c r="F21" s="21">
        <f t="shared" si="4"/>
        <v>-12346.079191518173</v>
      </c>
      <c r="G21" s="21">
        <f t="shared" si="4"/>
        <v>-2505.5327547855559</v>
      </c>
      <c r="H21" s="21">
        <f>SUM(H12:H20)</f>
        <v>-5214.8693377871832</v>
      </c>
      <c r="I21" s="21">
        <f t="shared" si="4"/>
        <v>-20066.479999999996</v>
      </c>
      <c r="J21" s="21">
        <f>SUM(J12:J20)</f>
        <v>82888.985423828795</v>
      </c>
      <c r="K21" s="21">
        <f>SUM(K12:K20)</f>
        <v>1637481480.0440283</v>
      </c>
      <c r="L21" s="21">
        <f>SUM(L12:L20)</f>
        <v>2731362.0628007487</v>
      </c>
      <c r="M21" s="2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 Wang</dc:creator>
  <cp:lastModifiedBy>Jerry Wang</cp:lastModifiedBy>
  <dcterms:created xsi:type="dcterms:W3CDTF">2020-01-13T14:24:49Z</dcterms:created>
  <dcterms:modified xsi:type="dcterms:W3CDTF">2020-01-21T17:19:33Z</dcterms:modified>
</cp:coreProperties>
</file>