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bacon\Documents\Newmarket\Cost Allocation\Interrogatories\"/>
    </mc:Choice>
  </mc:AlternateContent>
  <bookViews>
    <workbookView xWindow="-120" yWindow="-120" windowWidth="29040" windowHeight="15840"/>
  </bookViews>
  <sheets>
    <sheet name="Sheet1" sheetId="1" r:id="rId1"/>
    <sheet name="Sheet2" sheetId="2" r:id="rId2"/>
  </sheets>
  <externalReferences>
    <externalReference r:id="rId3"/>
    <externalReference r:id="rId4"/>
  </externalReferences>
  <calcPr calcId="162913" iterate="1" iterateDelta="9.9999999999999995E-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7" i="1" l="1"/>
  <c r="K8" i="1"/>
  <c r="E16" i="1"/>
  <c r="D16" i="1"/>
  <c r="Q29" i="2" l="1"/>
  <c r="Q28" i="2"/>
  <c r="Q24" i="2"/>
  <c r="Q23" i="2"/>
  <c r="Q22" i="2"/>
  <c r="Q19" i="2"/>
  <c r="Q18" i="2"/>
  <c r="Q13" i="2"/>
  <c r="Q10" i="2"/>
  <c r="Q7" i="2"/>
  <c r="O29" i="2"/>
  <c r="O28" i="2"/>
  <c r="O25" i="2"/>
  <c r="O24" i="2"/>
  <c r="O23" i="2"/>
  <c r="O22" i="2"/>
  <c r="O19" i="2"/>
  <c r="O18" i="2"/>
  <c r="O13" i="2"/>
  <c r="O10" i="2"/>
  <c r="O7" i="2"/>
  <c r="M29" i="2"/>
  <c r="M28" i="2"/>
  <c r="M25" i="2"/>
  <c r="M24" i="2"/>
  <c r="M23" i="2"/>
  <c r="M22" i="2"/>
  <c r="M19" i="2"/>
  <c r="M18" i="2"/>
  <c r="M13" i="2"/>
  <c r="M10" i="2"/>
  <c r="M7" i="2"/>
  <c r="K29" i="2"/>
  <c r="K28" i="2"/>
  <c r="K25" i="2"/>
  <c r="K24" i="2"/>
  <c r="K23" i="2"/>
  <c r="K22" i="2"/>
  <c r="K19" i="2"/>
  <c r="K18" i="2"/>
  <c r="K13" i="2"/>
  <c r="K10" i="2"/>
  <c r="K7" i="2"/>
  <c r="F17" i="1" l="1"/>
  <c r="E17" i="1"/>
  <c r="D17" i="1"/>
  <c r="K16" i="1"/>
  <c r="N16" i="1"/>
  <c r="N17" i="1" s="1"/>
  <c r="O17" i="1" s="1"/>
  <c r="L16" i="1"/>
  <c r="M16" i="1" s="1"/>
  <c r="J16" i="1"/>
  <c r="J17" i="1" s="1"/>
  <c r="K17" i="1" s="1"/>
  <c r="I16" i="1"/>
  <c r="F16" i="1"/>
  <c r="C16" i="1"/>
  <c r="N37" i="1"/>
  <c r="O37" i="1" s="1"/>
  <c r="L37" i="1"/>
  <c r="M37" i="1" s="1"/>
  <c r="J37" i="1"/>
  <c r="F37" i="1"/>
  <c r="E37" i="1"/>
  <c r="D37" i="1"/>
  <c r="M28" i="1"/>
  <c r="N28" i="1"/>
  <c r="O28" i="1" s="1"/>
  <c r="L28" i="1"/>
  <c r="J28" i="1"/>
  <c r="K28" i="1" s="1"/>
  <c r="F28" i="1"/>
  <c r="E28" i="1"/>
  <c r="D28" i="1"/>
  <c r="O16" i="1" l="1"/>
  <c r="L17" i="1"/>
  <c r="M17" i="1" s="1"/>
  <c r="O11" i="1"/>
  <c r="M11" i="1"/>
  <c r="K11" i="1"/>
  <c r="O48" i="1"/>
  <c r="O46" i="1"/>
  <c r="O44" i="1"/>
  <c r="O42" i="1"/>
  <c r="O40" i="1"/>
  <c r="O39" i="1"/>
  <c r="O36" i="1"/>
  <c r="O35" i="1"/>
  <c r="O34" i="1"/>
  <c r="O33" i="1"/>
  <c r="O32" i="1"/>
  <c r="O27" i="1"/>
  <c r="O25" i="1"/>
  <c r="O21" i="1"/>
  <c r="O20" i="1"/>
  <c r="O19" i="1"/>
  <c r="O18" i="1"/>
  <c r="O15" i="1"/>
  <c r="O14" i="1"/>
  <c r="O13" i="1"/>
  <c r="O10" i="1"/>
  <c r="O9" i="1"/>
  <c r="O8" i="1"/>
  <c r="K10" i="1"/>
  <c r="M48" i="1"/>
  <c r="M46" i="1"/>
  <c r="M44" i="1"/>
  <c r="M42" i="1"/>
  <c r="M40" i="1"/>
  <c r="M39" i="1"/>
  <c r="M36" i="1"/>
  <c r="M35" i="1"/>
  <c r="M34" i="1"/>
  <c r="M33" i="1"/>
  <c r="M32" i="1"/>
  <c r="M27" i="1"/>
  <c r="M25" i="1"/>
  <c r="M21" i="1"/>
  <c r="M20" i="1"/>
  <c r="M19" i="1"/>
  <c r="M18" i="1"/>
  <c r="M15" i="1"/>
  <c r="M14" i="1"/>
  <c r="M13" i="1"/>
  <c r="M10" i="1"/>
  <c r="M9" i="1"/>
  <c r="M8" i="1"/>
  <c r="K48" i="1"/>
  <c r="K46" i="1"/>
  <c r="K44" i="1"/>
  <c r="K42" i="1"/>
  <c r="K40" i="1"/>
  <c r="K39" i="1"/>
  <c r="K36" i="1"/>
  <c r="K35" i="1"/>
  <c r="K34" i="1"/>
  <c r="K33" i="1"/>
  <c r="K32" i="1"/>
  <c r="K27" i="1"/>
  <c r="K25" i="1"/>
  <c r="K21" i="1"/>
  <c r="K20" i="1"/>
  <c r="K19" i="1"/>
  <c r="K18" i="1"/>
  <c r="K15" i="1"/>
  <c r="K14" i="1"/>
  <c r="K13" i="1"/>
  <c r="K9" i="1"/>
  <c r="N7" i="1"/>
  <c r="L7" i="1"/>
  <c r="J7" i="1"/>
  <c r="F7" i="1" l="1"/>
  <c r="E7" i="1"/>
  <c r="D7" i="1"/>
</calcChain>
</file>

<file path=xl/sharedStrings.xml><?xml version="1.0" encoding="utf-8"?>
<sst xmlns="http://schemas.openxmlformats.org/spreadsheetml/2006/main" count="181" uniqueCount="101">
  <si>
    <t>2010 Cost Allocation Update Information Filing</t>
  </si>
  <si>
    <t>Newmarket Tay Power Distribution Ltd.</t>
  </si>
  <si>
    <t xml:space="preserve">N/A   </t>
  </si>
  <si>
    <t xml:space="preserve">Sheet O1 Revenue to Cost Summary Worksheet  - First Run  </t>
  </si>
  <si>
    <t>Rate Base Assets</t>
  </si>
  <si>
    <t>crev</t>
  </si>
  <si>
    <t>Distribution Revenue  (sale)</t>
  </si>
  <si>
    <t>mi</t>
  </si>
  <si>
    <t>Miscellaneous Revenue (mi)</t>
  </si>
  <si>
    <t>Total Revenue</t>
  </si>
  <si>
    <t>Expenses</t>
  </si>
  <si>
    <t>di</t>
  </si>
  <si>
    <t>Distribution Costs (di)</t>
  </si>
  <si>
    <t>cu</t>
  </si>
  <si>
    <t>Customer Related Costs (cu)</t>
  </si>
  <si>
    <t>ad</t>
  </si>
  <si>
    <t>General and Administration (ad)</t>
  </si>
  <si>
    <t>dep</t>
  </si>
  <si>
    <t>Depreciation and Amortization (dep)</t>
  </si>
  <si>
    <t>INPUT</t>
  </si>
  <si>
    <t>PILs  (INPUT)</t>
  </si>
  <si>
    <t>INT</t>
  </si>
  <si>
    <t>Interest</t>
  </si>
  <si>
    <t>Total Expenses</t>
  </si>
  <si>
    <t>Direct Allocation</t>
  </si>
  <si>
    <t>NI</t>
  </si>
  <si>
    <t>Allocated Net Income  (NI)</t>
  </si>
  <si>
    <t>Revenue Requirement (includes NI)</t>
  </si>
  <si>
    <t>Revenue Requirement Input equals Output</t>
  </si>
  <si>
    <t>Rate Base Calculation</t>
  </si>
  <si>
    <t>Net Assets</t>
  </si>
  <si>
    <t>dp</t>
  </si>
  <si>
    <t xml:space="preserve">Distribution Plant - Gross </t>
  </si>
  <si>
    <t>gp</t>
  </si>
  <si>
    <t>General Plant - Gross</t>
  </si>
  <si>
    <t>accum dep</t>
  </si>
  <si>
    <t>Accumulated Depreciation</t>
  </si>
  <si>
    <t>co</t>
  </si>
  <si>
    <t xml:space="preserve">Capital Contribution </t>
  </si>
  <si>
    <t>Total Net Plant</t>
  </si>
  <si>
    <t>Directly Allocated Net Fixed Assets</t>
  </si>
  <si>
    <t>COP</t>
  </si>
  <si>
    <t>Cost of Power  (COP)</t>
  </si>
  <si>
    <t>OM&amp;A Expenses</t>
  </si>
  <si>
    <t xml:space="preserve">Directly Allocated Expenses </t>
  </si>
  <si>
    <t xml:space="preserve">Subtotal </t>
  </si>
  <si>
    <t>Working Capital</t>
  </si>
  <si>
    <t>Total Rate Base</t>
  </si>
  <si>
    <t>Rate Base Input equals Output</t>
  </si>
  <si>
    <t>Equity Component of Rate Base</t>
  </si>
  <si>
    <t>Net Income on Allocated Assets</t>
  </si>
  <si>
    <t>Net Income on Direct Allocation Assets</t>
  </si>
  <si>
    <t>Net Income</t>
  </si>
  <si>
    <t>RATIOS ANALYSIS</t>
  </si>
  <si>
    <t>REVENUE TO EXPENSES %</t>
  </si>
  <si>
    <t>EXISTING REVENUE MINUS ALLOCATED COSTS</t>
  </si>
  <si>
    <t>RETURN ON EQUITY COMPONENT OF RATE BASE</t>
  </si>
  <si>
    <t>Total</t>
  </si>
  <si>
    <t>Distribution Revenue at Status Quo Rates</t>
  </si>
  <si>
    <t>Total Revenue at Status Quo Rates</t>
  </si>
  <si>
    <t>REVENUE TO EXPENSES STATUS QUO%</t>
  </si>
  <si>
    <t>STATUS QUO REVENUE MINUS ALLOCATED COSTS</t>
  </si>
  <si>
    <t>Residential Increase</t>
  </si>
  <si>
    <t>GS&lt;50 Increase</t>
  </si>
  <si>
    <t>2018 Cost Allocation Update Information Filing</t>
  </si>
  <si>
    <t>Number of Customers (from Sheet I6.2)</t>
  </si>
  <si>
    <t>Revenue Requirement per customer (calculated)</t>
  </si>
  <si>
    <t>Number of Customers (from Sheet I6)</t>
  </si>
  <si>
    <t>Total Net Plant per customer (calculated)</t>
  </si>
  <si>
    <t>OM&amp;A per customer (calculated)</t>
  </si>
  <si>
    <t>SUBTOTAL OM&amp;A (calculated)</t>
  </si>
  <si>
    <t>Changes in Allocators</t>
  </si>
  <si>
    <t>Customer Classes</t>
  </si>
  <si>
    <t>Residential</t>
  </si>
  <si>
    <t>GS &lt;50</t>
  </si>
  <si>
    <t>GS&gt;50-Regular</t>
  </si>
  <si>
    <t>CO-INCIDENT PEAK</t>
  </si>
  <si>
    <t>1 CP</t>
  </si>
  <si>
    <t xml:space="preserve">Total Sytem CP </t>
  </si>
  <si>
    <t>DCP1</t>
  </si>
  <si>
    <t>4 CP</t>
  </si>
  <si>
    <t>DCP4</t>
  </si>
  <si>
    <t>12 CP</t>
  </si>
  <si>
    <t>DCP12</t>
  </si>
  <si>
    <t>NON CO_INCIDENT PEAK</t>
  </si>
  <si>
    <t>1 NCP</t>
  </si>
  <si>
    <t>Classification NCP from 
 Load Data Provider</t>
  </si>
  <si>
    <t>DNCP1</t>
  </si>
  <si>
    <t>Primary NCP</t>
  </si>
  <si>
    <t>PNCP1</t>
  </si>
  <si>
    <t xml:space="preserve"> Line Transformer NCP</t>
  </si>
  <si>
    <t>Secondary NCP</t>
  </si>
  <si>
    <t>4 NCP</t>
  </si>
  <si>
    <t>DNCP4</t>
  </si>
  <si>
    <t>PNCP4</t>
  </si>
  <si>
    <t>LTNCP4</t>
  </si>
  <si>
    <t>SNCP4</t>
  </si>
  <si>
    <t>12 NCP</t>
  </si>
  <si>
    <t>DNCP12</t>
  </si>
  <si>
    <t>PNCP12</t>
  </si>
  <si>
    <t>GENERAL SERVICE 50 TO 4,999 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</si>
</sst>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43" formatCode="_-* #,##0.00_-;\-* #,##0.00_-;_-* &quot;-&quot;??_-;_-@_-"/>
    <numFmt numFmtId="164" formatCode="[$-F800]dddd\,\ mmmm\ dd\,\ yyyy"/>
    <numFmt numFmtId="165" formatCode="&quot;$&quot;#,##0_);[Red]\(&quot;$&quot;#,##0\)"/>
    <numFmt numFmtId="166" formatCode="#,##0;[Red]#,##0"/>
    <numFmt numFmtId="167" formatCode="&quot;$&quot;#,##0.00;[Red]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indexed="12"/>
      <name val="Algerian"/>
      <family val="5"/>
    </font>
    <font>
      <sz val="8"/>
      <name val="Arial"/>
      <family val="2"/>
    </font>
    <font>
      <sz val="16"/>
      <name val="Cooper Black"/>
      <family val="1"/>
    </font>
    <font>
      <sz val="14"/>
      <name val="Cooper Black"/>
      <family val="1"/>
    </font>
    <font>
      <b/>
      <sz val="16"/>
      <color indexed="10"/>
      <name val="Cooper Black"/>
      <family val="1"/>
    </font>
    <font>
      <b/>
      <sz val="16"/>
      <name val="Cooper Black"/>
      <family val="1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indexed="17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b/>
      <i/>
      <sz val="10"/>
      <color indexed="12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3" fillId="2" borderId="0" xfId="0" applyFont="1" applyFill="1"/>
    <xf numFmtId="0" fontId="6" fillId="2" borderId="0" xfId="0" applyFont="1" applyFill="1" applyAlignment="1">
      <alignment horizontal="left" indent="10"/>
    </xf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left" indent="5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0" xfId="0" applyFont="1" applyFill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165" fontId="9" fillId="2" borderId="3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11" fillId="2" borderId="3" xfId="0" applyFont="1" applyFill="1" applyBorder="1"/>
    <xf numFmtId="165" fontId="12" fillId="2" borderId="5" xfId="0" applyNumberFormat="1" applyFont="1" applyFill="1" applyBorder="1"/>
    <xf numFmtId="165" fontId="11" fillId="2" borderId="1" xfId="0" applyNumberFormat="1" applyFont="1" applyFill="1" applyBorder="1"/>
    <xf numFmtId="165" fontId="12" fillId="2" borderId="6" xfId="0" applyNumberFormat="1" applyFont="1" applyFill="1" applyBorder="1"/>
    <xf numFmtId="165" fontId="11" fillId="2" borderId="7" xfId="0" applyNumberFormat="1" applyFont="1" applyFill="1" applyBorder="1"/>
    <xf numFmtId="0" fontId="9" fillId="3" borderId="3" xfId="0" applyFont="1" applyFill="1" applyBorder="1"/>
    <xf numFmtId="165" fontId="12" fillId="3" borderId="8" xfId="0" applyNumberFormat="1" applyFont="1" applyFill="1" applyBorder="1"/>
    <xf numFmtId="165" fontId="9" fillId="3" borderId="9" xfId="0" applyNumberFormat="1" applyFont="1" applyFill="1" applyBorder="1"/>
    <xf numFmtId="0" fontId="9" fillId="2" borderId="3" xfId="0" applyFont="1" applyFill="1" applyBorder="1"/>
    <xf numFmtId="165" fontId="12" fillId="2" borderId="3" xfId="0" applyNumberFormat="1" applyFont="1" applyFill="1" applyBorder="1"/>
    <xf numFmtId="165" fontId="11" fillId="2" borderId="10" xfId="0" applyNumberFormat="1" applyFont="1" applyFill="1" applyBorder="1"/>
    <xf numFmtId="165" fontId="12" fillId="2" borderId="3" xfId="0" applyNumberFormat="1" applyFont="1" applyFill="1" applyBorder="1" applyAlignment="1">
      <alignment horizontal="right"/>
    </xf>
    <xf numFmtId="165" fontId="11" fillId="2" borderId="10" xfId="0" applyNumberFormat="1" applyFont="1" applyFill="1" applyBorder="1" applyAlignment="1">
      <alignment horizontal="right"/>
    </xf>
    <xf numFmtId="165" fontId="9" fillId="2" borderId="10" xfId="0" applyNumberFormat="1" applyFont="1" applyFill="1" applyBorder="1"/>
    <xf numFmtId="165" fontId="11" fillId="2" borderId="3" xfId="0" applyNumberFormat="1" applyFont="1" applyFill="1" applyBorder="1"/>
    <xf numFmtId="165" fontId="11" fillId="2" borderId="10" xfId="1" applyNumberFormat="1" applyFont="1" applyFill="1" applyBorder="1"/>
    <xf numFmtId="0" fontId="10" fillId="0" borderId="0" xfId="0" applyFont="1" applyAlignment="1">
      <alignment horizontal="center"/>
    </xf>
    <xf numFmtId="0" fontId="9" fillId="4" borderId="11" xfId="0" applyFont="1" applyFill="1" applyBorder="1"/>
    <xf numFmtId="0" fontId="9" fillId="4" borderId="0" xfId="0" applyFont="1" applyFill="1"/>
    <xf numFmtId="0" fontId="9" fillId="4" borderId="3" xfId="0" applyFont="1" applyFill="1" applyBorder="1"/>
    <xf numFmtId="0" fontId="13" fillId="2" borderId="3" xfId="0" applyFont="1" applyFill="1" applyBorder="1"/>
    <xf numFmtId="165" fontId="12" fillId="2" borderId="6" xfId="0" applyNumberFormat="1" applyFont="1" applyFill="1" applyBorder="1" applyAlignment="1">
      <alignment horizontal="right"/>
    </xf>
    <xf numFmtId="165" fontId="11" fillId="2" borderId="7" xfId="0" applyNumberFormat="1" applyFont="1" applyFill="1" applyBorder="1" applyAlignment="1">
      <alignment horizontal="right"/>
    </xf>
    <xf numFmtId="0" fontId="11" fillId="2" borderId="3" xfId="0" applyFont="1" applyFill="1" applyBorder="1" applyAlignment="1">
      <alignment vertical="center" wrapText="1"/>
    </xf>
    <xf numFmtId="0" fontId="14" fillId="3" borderId="3" xfId="0" applyFont="1" applyFill="1" applyBorder="1" applyAlignment="1">
      <alignment vertical="center" wrapText="1"/>
    </xf>
    <xf numFmtId="165" fontId="15" fillId="3" borderId="3" xfId="0" applyNumberFormat="1" applyFont="1" applyFill="1" applyBorder="1"/>
    <xf numFmtId="165" fontId="14" fillId="3" borderId="10" xfId="0" applyNumberFormat="1" applyFont="1" applyFill="1" applyBorder="1"/>
    <xf numFmtId="165" fontId="12" fillId="3" borderId="12" xfId="0" applyNumberFormat="1" applyFont="1" applyFill="1" applyBorder="1"/>
    <xf numFmtId="165" fontId="9" fillId="3" borderId="13" xfId="0" applyNumberFormat="1" applyFont="1" applyFill="1" applyBorder="1"/>
    <xf numFmtId="0" fontId="9" fillId="4" borderId="14" xfId="0" applyFont="1" applyFill="1" applyBorder="1" applyAlignment="1">
      <alignment vertical="center"/>
    </xf>
    <xf numFmtId="0" fontId="9" fillId="4" borderId="15" xfId="0" applyFont="1" applyFill="1" applyBorder="1" applyAlignment="1">
      <alignment vertical="center"/>
    </xf>
    <xf numFmtId="0" fontId="9" fillId="4" borderId="16" xfId="0" applyFont="1" applyFill="1" applyBorder="1" applyAlignment="1">
      <alignment vertical="center"/>
    </xf>
    <xf numFmtId="165" fontId="12" fillId="3" borderId="3" xfId="0" applyNumberFormat="1" applyFont="1" applyFill="1" applyBorder="1"/>
    <xf numFmtId="165" fontId="9" fillId="3" borderId="10" xfId="0" applyNumberFormat="1" applyFont="1" applyFill="1" applyBorder="1"/>
    <xf numFmtId="10" fontId="10" fillId="2" borderId="0" xfId="2" applyNumberFormat="1" applyFont="1" applyFill="1" applyBorder="1" applyAlignment="1">
      <alignment horizontal="center"/>
    </xf>
    <xf numFmtId="10" fontId="11" fillId="2" borderId="3" xfId="2" applyNumberFormat="1" applyFont="1" applyFill="1" applyBorder="1"/>
    <xf numFmtId="10" fontId="12" fillId="2" borderId="3" xfId="2" applyNumberFormat="1" applyFont="1" applyFill="1" applyBorder="1" applyAlignment="1">
      <alignment horizontal="right"/>
    </xf>
    <xf numFmtId="10" fontId="11" fillId="2" borderId="10" xfId="2" applyNumberFormat="1" applyFont="1" applyFill="1" applyBorder="1" applyAlignment="1">
      <alignment horizontal="right"/>
    </xf>
    <xf numFmtId="10" fontId="11" fillId="2" borderId="6" xfId="2" applyNumberFormat="1" applyFont="1" applyFill="1" applyBorder="1" applyAlignment="1">
      <alignment horizontal="right"/>
    </xf>
    <xf numFmtId="0" fontId="9" fillId="2" borderId="0" xfId="0" applyFont="1" applyFill="1" applyAlignment="1">
      <alignment horizontal="center"/>
    </xf>
    <xf numFmtId="0" fontId="11" fillId="2" borderId="0" xfId="0" applyFont="1" applyFill="1"/>
    <xf numFmtId="165" fontId="8" fillId="2" borderId="0" xfId="0" applyNumberFormat="1" applyFont="1" applyFill="1"/>
    <xf numFmtId="165" fontId="16" fillId="2" borderId="0" xfId="0" applyNumberFormat="1" applyFont="1" applyFill="1"/>
    <xf numFmtId="15" fontId="9" fillId="5" borderId="17" xfId="0" applyNumberFormat="1" applyFont="1" applyFill="1" applyBorder="1" applyAlignment="1">
      <alignment horizontal="center"/>
    </xf>
    <xf numFmtId="10" fontId="8" fillId="5" borderId="18" xfId="0" applyNumberFormat="1" applyFont="1" applyFill="1" applyBorder="1"/>
    <xf numFmtId="10" fontId="16" fillId="5" borderId="18" xfId="0" applyNumberFormat="1" applyFont="1" applyFill="1" applyBorder="1"/>
    <xf numFmtId="0" fontId="9" fillId="2" borderId="3" xfId="0" applyFont="1" applyFill="1" applyBorder="1" applyAlignment="1">
      <alignment horizontal="center" vertical="center"/>
    </xf>
    <xf numFmtId="10" fontId="9" fillId="2" borderId="3" xfId="2" applyNumberFormat="1" applyFont="1" applyFill="1" applyBorder="1"/>
    <xf numFmtId="10" fontId="9" fillId="2" borderId="10" xfId="2" applyNumberFormat="1" applyFont="1" applyFill="1" applyBorder="1" applyAlignment="1">
      <alignment horizontal="right"/>
    </xf>
    <xf numFmtId="0" fontId="9" fillId="2" borderId="10" xfId="0" applyFont="1" applyFill="1" applyBorder="1" applyAlignment="1">
      <alignment horizontal="center" vertical="center" wrapText="1"/>
    </xf>
    <xf numFmtId="0" fontId="11" fillId="2" borderId="0" xfId="0" applyFont="1" applyFill="1" applyBorder="1"/>
    <xf numFmtId="0" fontId="9" fillId="7" borderId="10" xfId="0" applyFont="1" applyFill="1" applyBorder="1" applyAlignment="1">
      <alignment horizontal="center" vertical="center" wrapText="1"/>
    </xf>
    <xf numFmtId="10" fontId="11" fillId="7" borderId="1" xfId="0" applyNumberFormat="1" applyFont="1" applyFill="1" applyBorder="1"/>
    <xf numFmtId="10" fontId="11" fillId="7" borderId="7" xfId="0" applyNumberFormat="1" applyFont="1" applyFill="1" applyBorder="1"/>
    <xf numFmtId="10" fontId="9" fillId="7" borderId="9" xfId="0" applyNumberFormat="1" applyFont="1" applyFill="1" applyBorder="1"/>
    <xf numFmtId="165" fontId="11" fillId="7" borderId="10" xfId="0" applyNumberFormat="1" applyFont="1" applyFill="1" applyBorder="1"/>
    <xf numFmtId="10" fontId="11" fillId="7" borderId="10" xfId="0" applyNumberFormat="1" applyFont="1" applyFill="1" applyBorder="1"/>
    <xf numFmtId="10" fontId="11" fillId="7" borderId="10" xfId="0" applyNumberFormat="1" applyFont="1" applyFill="1" applyBorder="1" applyAlignment="1">
      <alignment horizontal="right"/>
    </xf>
    <xf numFmtId="165" fontId="9" fillId="7" borderId="10" xfId="0" applyNumberFormat="1" applyFont="1" applyFill="1" applyBorder="1"/>
    <xf numFmtId="10" fontId="11" fillId="7" borderId="10" xfId="1" applyNumberFormat="1" applyFont="1" applyFill="1" applyBorder="1"/>
    <xf numFmtId="0" fontId="9" fillId="7" borderId="3" xfId="0" applyFont="1" applyFill="1" applyBorder="1" applyAlignment="1">
      <alignment horizontal="center"/>
    </xf>
    <xf numFmtId="10" fontId="11" fillId="7" borderId="7" xfId="0" applyNumberFormat="1" applyFont="1" applyFill="1" applyBorder="1" applyAlignment="1">
      <alignment horizontal="right"/>
    </xf>
    <xf numFmtId="10" fontId="14" fillId="7" borderId="10" xfId="0" applyNumberFormat="1" applyFont="1" applyFill="1" applyBorder="1"/>
    <xf numFmtId="10" fontId="9" fillId="7" borderId="10" xfId="0" applyNumberFormat="1" applyFont="1" applyFill="1" applyBorder="1"/>
    <xf numFmtId="10" fontId="9" fillId="7" borderId="13" xfId="0" applyNumberFormat="1" applyFont="1" applyFill="1" applyBorder="1"/>
    <xf numFmtId="0" fontId="9" fillId="7" borderId="3" xfId="0" applyFont="1" applyFill="1" applyBorder="1" applyAlignment="1">
      <alignment horizontal="center" vertical="center"/>
    </xf>
    <xf numFmtId="10" fontId="9" fillId="7" borderId="10" xfId="2" applyNumberFormat="1" applyFont="1" applyFill="1" applyBorder="1" applyAlignment="1">
      <alignment horizontal="right"/>
    </xf>
    <xf numFmtId="10" fontId="11" fillId="7" borderId="6" xfId="2" applyNumberFormat="1" applyFont="1" applyFill="1" applyBorder="1" applyAlignment="1">
      <alignment horizontal="right"/>
    </xf>
    <xf numFmtId="0" fontId="0" fillId="0" borderId="0" xfId="0" applyFill="1" applyBorder="1"/>
    <xf numFmtId="0" fontId="11" fillId="0" borderId="0" xfId="0" applyFont="1" applyFill="1" applyBorder="1"/>
    <xf numFmtId="165" fontId="12" fillId="0" borderId="0" xfId="0" applyNumberFormat="1" applyFont="1" applyFill="1" applyBorder="1"/>
    <xf numFmtId="165" fontId="11" fillId="0" borderId="0" xfId="0" applyNumberFormat="1" applyFont="1" applyFill="1" applyBorder="1"/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/>
    <xf numFmtId="165" fontId="9" fillId="0" borderId="0" xfId="0" applyNumberFormat="1" applyFont="1" applyFill="1" applyBorder="1"/>
    <xf numFmtId="166" fontId="9" fillId="3" borderId="10" xfId="0" applyNumberFormat="1" applyFont="1" applyFill="1" applyBorder="1"/>
    <xf numFmtId="41" fontId="12" fillId="3" borderId="3" xfId="0" applyNumberFormat="1" applyFont="1" applyFill="1" applyBorder="1"/>
    <xf numFmtId="41" fontId="9" fillId="3" borderId="10" xfId="0" applyNumberFormat="1" applyFont="1" applyFill="1" applyBorder="1"/>
    <xf numFmtId="167" fontId="12" fillId="2" borderId="0" xfId="0" applyNumberFormat="1" applyFont="1" applyFill="1" applyBorder="1"/>
    <xf numFmtId="165" fontId="12" fillId="8" borderId="3" xfId="0" applyNumberFormat="1" applyFont="1" applyFill="1" applyBorder="1"/>
    <xf numFmtId="167" fontId="12" fillId="8" borderId="3" xfId="0" applyNumberFormat="1" applyFont="1" applyFill="1" applyBorder="1"/>
    <xf numFmtId="0" fontId="9" fillId="8" borderId="3" xfId="0" applyFont="1" applyFill="1" applyBorder="1"/>
    <xf numFmtId="41" fontId="0" fillId="0" borderId="0" xfId="0" applyNumberFormat="1"/>
    <xf numFmtId="43" fontId="0" fillId="0" borderId="0" xfId="0" applyNumberFormat="1"/>
    <xf numFmtId="0" fontId="0" fillId="7" borderId="0" xfId="0" applyFill="1"/>
    <xf numFmtId="41" fontId="0" fillId="7" borderId="0" xfId="0" applyNumberFormat="1" applyFill="1"/>
    <xf numFmtId="10" fontId="0" fillId="7" borderId="0" xfId="0" applyNumberFormat="1" applyFill="1"/>
    <xf numFmtId="0" fontId="17" fillId="0" borderId="0" xfId="0" applyFont="1" applyAlignment="1">
      <alignment wrapText="1"/>
    </xf>
    <xf numFmtId="41" fontId="17" fillId="0" borderId="0" xfId="0" applyNumberFormat="1" applyFont="1" applyAlignment="1">
      <alignment wrapText="1"/>
    </xf>
    <xf numFmtId="41" fontId="17" fillId="7" borderId="0" xfId="0" applyNumberFormat="1" applyFont="1" applyFill="1" applyAlignment="1">
      <alignment wrapText="1"/>
    </xf>
    <xf numFmtId="0" fontId="17" fillId="7" borderId="0" xfId="0" applyFont="1" applyFill="1" applyAlignment="1">
      <alignment wrapText="1"/>
    </xf>
    <xf numFmtId="0" fontId="0" fillId="0" borderId="0" xfId="0" applyFill="1"/>
    <xf numFmtId="0" fontId="18" fillId="0" borderId="0" xfId="0" applyFont="1"/>
    <xf numFmtId="0" fontId="2" fillId="2" borderId="0" xfId="0" applyFont="1" applyFill="1" applyAlignment="1">
      <alignment horizontal="left" vertical="top" wrapText="1" indent="10"/>
    </xf>
    <xf numFmtId="0" fontId="4" fillId="2" borderId="0" xfId="0" applyFont="1" applyFill="1" applyAlignment="1">
      <alignment horizontal="left" indent="10"/>
    </xf>
    <xf numFmtId="0" fontId="5" fillId="2" borderId="0" xfId="0" applyFont="1" applyFill="1" applyAlignment="1">
      <alignment horizontal="left" wrapText="1" indent="10"/>
    </xf>
    <xf numFmtId="164" fontId="5" fillId="2" borderId="0" xfId="0" applyNumberFormat="1" applyFont="1" applyFill="1" applyAlignment="1">
      <alignment horizontal="left" indent="10"/>
    </xf>
    <xf numFmtId="0" fontId="9" fillId="0" borderId="0" xfId="0" applyFont="1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6" borderId="14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Files/Client%20Files/School%20Energy%20Coalition/Newmarket/Newmarket%20Midland%202020/Background%20Materials/Copy%20of%20Newmarket_Tay_CA_model_201009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Files/Client%20Files/School%20Energy%20Coalition/Newmarket/Newmarket%20Midland%202020/Prefiled%20Evidence/Copy%20of%20NTPowerNTRZ_SUB_CA_2019111%20-%20links%20brok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1 Intro"/>
      <sheetName val="I2 LDC class"/>
      <sheetName val="I3 TB Data"/>
      <sheetName val="I4 BO ASSETS"/>
      <sheetName val="I5 Misc Data"/>
      <sheetName val="I6 Customer Data"/>
      <sheetName val="I7.1 Meter Capital"/>
      <sheetName val="I7.2 Meter Reading"/>
      <sheetName val="I8 Demand Data"/>
      <sheetName val="I9 Direct Allocation"/>
      <sheetName val="O1 Revenue to cost|RR"/>
      <sheetName val="O2 Fixed Charge|Floor|Ceiling"/>
      <sheetName val="O2.1 Line Tran PLCC Adj"/>
      <sheetName val="O2.2 Primary Cost PLCC Adj"/>
      <sheetName val="O2.3 Secondary Cost PLCC Adj"/>
      <sheetName val="O3.1 Line Tran Unit Cost"/>
      <sheetName val="O3.2 Substat Tran Unit Cost "/>
      <sheetName val="O3.3 Primary Cost Pool"/>
      <sheetName val="O3.4 Secondary Cost Pool"/>
      <sheetName val="O3.5 USL Metering Credit"/>
      <sheetName val="O4 Summary by Class &amp; Accounts"/>
      <sheetName val="O5 Details by Class &amp; Accounts"/>
      <sheetName val="O6 Source Data for E2"/>
      <sheetName val="O7 Amortization"/>
      <sheetName val="E1 Categorization"/>
      <sheetName val="E2 Allocators"/>
      <sheetName val="E3 PLCC"/>
      <sheetName val="E4 TB Allocation Details"/>
      <sheetName val="E5 Reconciliation"/>
      <sheetName val="Click here if completed"/>
    </sheetNames>
    <sheetDataSet>
      <sheetData sheetId="0"/>
      <sheetData sheetId="1">
        <row r="20">
          <cell r="C20" t="str">
            <v>Residential</v>
          </cell>
        </row>
        <row r="21">
          <cell r="C21" t="str">
            <v>GS &lt;50</v>
          </cell>
        </row>
        <row r="22">
          <cell r="C22" t="str">
            <v>GS&gt;50-Regular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1 Intro"/>
      <sheetName val="I2 LDC class"/>
      <sheetName val="I3 TB Data"/>
      <sheetName val="I4 BO ASSETS"/>
      <sheetName val="I5.1 Misc Data"/>
      <sheetName val="I5.2 Weighting Factors"/>
      <sheetName val="I6.1 Revenue"/>
      <sheetName val="I6.2 Customer Data"/>
      <sheetName val="I7.1 Meter Capital"/>
      <sheetName val="I7.2 Meter Reading"/>
      <sheetName val="I8 Demand Data"/>
      <sheetName val="I9 Direct Allocation"/>
      <sheetName val="O1 Revenue to cost|RR"/>
      <sheetName val="O2 Fixed Charge|Floor|Ceiling"/>
      <sheetName val="O2.1 Line Tran PLCC Adj"/>
      <sheetName val="O2.2 Primary Cost PLCC Adj"/>
      <sheetName val="O2.3 Secondary Cost PLCC Adj"/>
      <sheetName val="O3.1 Line Tran Unit Cost"/>
      <sheetName val="O3.2 Substat Tran Unit Cost "/>
      <sheetName val="O3.3 Primary Cost Pool"/>
      <sheetName val="O3.4 Secondary Cost Pool"/>
      <sheetName val="O3.5 USL Metering Credit"/>
      <sheetName val="O3.6 MicroFIT Charge"/>
      <sheetName val="O4 Summary by Class &amp; Accounts"/>
      <sheetName val="O5 Details by Class &amp; Accounts"/>
      <sheetName val="O6 Source Data for E2"/>
      <sheetName val="O7 Amortization"/>
      <sheetName val="E1 Categorization"/>
      <sheetName val="E2 Allocators"/>
      <sheetName val="E3 PLCC"/>
      <sheetName val="E4 TB Allocation Details"/>
      <sheetName val="E5 Reconciliation"/>
      <sheetName val="Click here if completed"/>
    </sheetNames>
    <sheetDataSet>
      <sheetData sheetId="0"/>
      <sheetData sheetId="1"/>
      <sheetData sheetId="2">
        <row r="20">
          <cell r="C20" t="str">
            <v>Residential</v>
          </cell>
        </row>
        <row r="21">
          <cell r="C21" t="str">
            <v>GS &lt;50</v>
          </cell>
        </row>
        <row r="22">
          <cell r="C22" t="str">
            <v>GS&gt;50-Regular</v>
          </cell>
          <cell r="D22" t="str">
            <v>GENERAL SERVICE 50 TO 4,999 KW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5"/>
  <sheetViews>
    <sheetView tabSelected="1" topLeftCell="F23" workbookViewId="0">
      <selection activeCell="B33" sqref="B33"/>
    </sheetView>
  </sheetViews>
  <sheetFormatPr defaultRowHeight="14.5" x14ac:dyDescent="0.35"/>
  <cols>
    <col min="1" max="1" width="9.1796875" customWidth="1"/>
    <col min="2" max="2" width="46" customWidth="1"/>
    <col min="3" max="3" width="15.54296875" customWidth="1"/>
    <col min="4" max="4" width="13" customWidth="1"/>
    <col min="5" max="5" width="13.26953125" customWidth="1"/>
    <col min="6" max="6" width="13.81640625" customWidth="1"/>
    <col min="7" max="7" width="9.1796875" customWidth="1"/>
    <col min="8" max="8" width="46.81640625" customWidth="1"/>
    <col min="9" max="9" width="16.26953125" customWidth="1"/>
    <col min="10" max="11" width="13.54296875" customWidth="1"/>
    <col min="12" max="13" width="13.1796875" customWidth="1"/>
    <col min="14" max="15" width="14.26953125" customWidth="1"/>
  </cols>
  <sheetData>
    <row r="1" spans="1:15" ht="23" x14ac:dyDescent="0.35">
      <c r="A1" s="107" t="s">
        <v>0</v>
      </c>
      <c r="B1" s="107"/>
      <c r="C1" s="107"/>
      <c r="D1" s="107"/>
      <c r="E1" s="107"/>
      <c r="F1" s="107"/>
      <c r="H1" s="107" t="s">
        <v>64</v>
      </c>
      <c r="I1" s="107"/>
      <c r="J1" s="107"/>
      <c r="K1" s="107"/>
      <c r="L1" s="107"/>
      <c r="M1" s="107"/>
      <c r="N1" s="82"/>
      <c r="O1" s="82"/>
    </row>
    <row r="2" spans="1:15" ht="20" x14ac:dyDescent="0.4">
      <c r="A2" s="108" t="s">
        <v>1</v>
      </c>
      <c r="B2" s="108"/>
      <c r="C2" s="108"/>
      <c r="D2" s="108"/>
      <c r="E2" s="108"/>
      <c r="F2" s="1"/>
      <c r="H2" s="108" t="s">
        <v>1</v>
      </c>
      <c r="I2" s="108"/>
      <c r="J2" s="108"/>
      <c r="K2" s="108"/>
      <c r="L2" s="108"/>
      <c r="M2" s="1"/>
      <c r="N2" s="85"/>
      <c r="O2" s="85"/>
    </row>
    <row r="3" spans="1:15" ht="17.5" x14ac:dyDescent="0.35">
      <c r="A3" s="109" t="s">
        <v>2</v>
      </c>
      <c r="B3" s="109"/>
      <c r="C3" s="109"/>
      <c r="D3" s="109"/>
      <c r="E3" s="109"/>
      <c r="F3" s="1"/>
      <c r="H3" s="83"/>
      <c r="I3" s="84"/>
      <c r="J3" s="85"/>
      <c r="K3" s="85"/>
      <c r="L3" s="85"/>
      <c r="M3" s="85"/>
      <c r="N3" s="85"/>
      <c r="O3" s="85"/>
    </row>
    <row r="4" spans="1:15" ht="17.5" x14ac:dyDescent="0.35">
      <c r="A4" s="110">
        <v>40056</v>
      </c>
      <c r="B4" s="110"/>
      <c r="C4" s="110"/>
      <c r="D4" s="110"/>
      <c r="E4" s="110"/>
      <c r="F4" s="1"/>
      <c r="H4" s="83"/>
      <c r="I4" s="111"/>
      <c r="J4" s="111"/>
      <c r="K4" s="111"/>
      <c r="L4" s="111"/>
      <c r="M4" s="111"/>
      <c r="N4" s="111"/>
      <c r="O4" s="86"/>
    </row>
    <row r="5" spans="1:15" ht="20.5" thickBot="1" x14ac:dyDescent="0.45">
      <c r="A5" s="2"/>
      <c r="B5" s="2" t="s">
        <v>3</v>
      </c>
      <c r="C5" s="3"/>
      <c r="D5" s="3"/>
      <c r="E5" s="4"/>
      <c r="F5" s="1"/>
      <c r="H5" s="87"/>
      <c r="I5" s="84"/>
      <c r="J5" s="88"/>
      <c r="K5" s="88"/>
      <c r="L5" s="88"/>
      <c r="M5" s="88"/>
      <c r="N5" s="88"/>
      <c r="O5" s="88"/>
    </row>
    <row r="6" spans="1:15" x14ac:dyDescent="0.35">
      <c r="A6" s="5"/>
      <c r="B6" s="6"/>
      <c r="C6" s="7"/>
      <c r="D6" s="8">
        <v>1</v>
      </c>
      <c r="E6" s="8">
        <v>2</v>
      </c>
      <c r="F6" s="8">
        <v>3</v>
      </c>
      <c r="H6" s="64"/>
      <c r="I6" s="7"/>
      <c r="J6" s="8">
        <v>1</v>
      </c>
      <c r="L6" s="8">
        <v>2</v>
      </c>
      <c r="N6" s="8">
        <v>3</v>
      </c>
    </row>
    <row r="7" spans="1:15" ht="77.25" customHeight="1" thickBot="1" x14ac:dyDescent="0.4">
      <c r="A7" s="9" t="s">
        <v>4</v>
      </c>
      <c r="B7" s="10"/>
      <c r="C7" s="11"/>
      <c r="D7" s="12" t="str">
        <f>IF('[1]I2 LDC class'!$D$20="",'[1]I2 LDC class'!$C$20,'[1]I2 LDC class'!$D$20)</f>
        <v>Residential</v>
      </c>
      <c r="E7" s="12" t="str">
        <f>IF('[1]I2 LDC class'!$D$21="",'[1]I2 LDC class'!$C$21,'[1]I2 LDC class'!$D$21)</f>
        <v>GS &lt;50</v>
      </c>
      <c r="F7" s="12" t="str">
        <f>IF('[1]I2 LDC class'!$D$22="",'[1]I2 LDC class'!$C$22,'[1]I2 LDC class'!$D$22)</f>
        <v>GS&gt;50-Regular</v>
      </c>
      <c r="H7" s="10"/>
      <c r="I7" s="60" t="s">
        <v>57</v>
      </c>
      <c r="J7" s="63" t="str">
        <f>IF('[2]I2 LDC class'!$D$20="",'[2]I2 LDC class'!$C$20,'[2]I2 LDC class'!$D$20)</f>
        <v>Residential</v>
      </c>
      <c r="K7" s="65" t="s">
        <v>62</v>
      </c>
      <c r="L7" s="63" t="str">
        <f>IF('[2]I2 LDC class'!$D$21="",'[2]I2 LDC class'!$C$21,'[2]I2 LDC class'!$D$21)</f>
        <v>GS &lt;50</v>
      </c>
      <c r="M7" s="65" t="s">
        <v>63</v>
      </c>
      <c r="N7" s="63" t="str">
        <f>IF('[2]I2 LDC class'!$D$22="",'[2]I2 LDC class'!$C$22,'[2]I2 LDC class'!$D$22)</f>
        <v>GENERAL SERVICE 50 TO 4,999 KW</v>
      </c>
      <c r="O7" s="65"/>
    </row>
    <row r="8" spans="1:15" x14ac:dyDescent="0.35">
      <c r="A8" s="13" t="s">
        <v>5</v>
      </c>
      <c r="B8" s="14" t="s">
        <v>6</v>
      </c>
      <c r="C8" s="15">
        <v>16203643.06207978</v>
      </c>
      <c r="D8" s="16">
        <v>9148384.470255198</v>
      </c>
      <c r="E8" s="16">
        <v>2810096.663197625</v>
      </c>
      <c r="F8" s="16">
        <v>3655008.4619591348</v>
      </c>
      <c r="H8" s="14" t="s">
        <v>58</v>
      </c>
      <c r="I8" s="15">
        <v>17363223.70327419</v>
      </c>
      <c r="J8" s="16">
        <v>10320343.835754212</v>
      </c>
      <c r="K8" s="66">
        <f>+(J8-D8)/D8</f>
        <v>0.12810560917170569</v>
      </c>
      <c r="L8" s="16">
        <v>2986410.343522069</v>
      </c>
      <c r="M8" s="66">
        <f>+(L8-E8)/E8</f>
        <v>6.2742923627337341E-2</v>
      </c>
      <c r="N8" s="16">
        <v>3508876.5776420007</v>
      </c>
      <c r="O8" s="66">
        <f>+(N8-F8)/F8</f>
        <v>-3.9981271134678947E-2</v>
      </c>
    </row>
    <row r="9" spans="1:15" ht="15" thickBot="1" x14ac:dyDescent="0.4">
      <c r="A9" s="13" t="s">
        <v>7</v>
      </c>
      <c r="B9" s="14" t="s">
        <v>8</v>
      </c>
      <c r="C9" s="17">
        <v>846356.57264514512</v>
      </c>
      <c r="D9" s="18">
        <v>575900.04947639373</v>
      </c>
      <c r="E9" s="18">
        <v>149208.95906335695</v>
      </c>
      <c r="F9" s="18">
        <v>108234.21234830479</v>
      </c>
      <c r="H9" s="14" t="s">
        <v>8</v>
      </c>
      <c r="I9" s="17">
        <v>2985612.5299999989</v>
      </c>
      <c r="J9" s="18">
        <v>2135462.1555759003</v>
      </c>
      <c r="K9" s="67">
        <f>+(J9-D9)/D9</f>
        <v>2.7080430146124401</v>
      </c>
      <c r="L9" s="18">
        <v>379602.40008163982</v>
      </c>
      <c r="M9" s="67">
        <f>+(L9-E9)/E9</f>
        <v>1.5440992448747897</v>
      </c>
      <c r="N9" s="18">
        <v>409122.55055268935</v>
      </c>
      <c r="O9" s="67">
        <f>+(N9-F9)/F9</f>
        <v>2.7799743877296965</v>
      </c>
    </row>
    <row r="10" spans="1:15" ht="15" thickBot="1" x14ac:dyDescent="0.4">
      <c r="A10" s="13"/>
      <c r="B10" s="19" t="s">
        <v>9</v>
      </c>
      <c r="C10" s="20">
        <v>17049999.634724926</v>
      </c>
      <c r="D10" s="21">
        <v>9724284.5197315924</v>
      </c>
      <c r="E10" s="21">
        <v>2959305.6222609817</v>
      </c>
      <c r="F10" s="21">
        <v>3763242.6743074395</v>
      </c>
      <c r="H10" s="19" t="s">
        <v>59</v>
      </c>
      <c r="I10" s="20">
        <v>20348836.233274188</v>
      </c>
      <c r="J10" s="21">
        <v>12455805.991330113</v>
      </c>
      <c r="K10" s="68">
        <f>+(J10-D10)/D10</f>
        <v>0.28089690979896542</v>
      </c>
      <c r="L10" s="21">
        <v>3366012.7436037087</v>
      </c>
      <c r="M10" s="68">
        <f>+(L10-E10)/E10</f>
        <v>0.13743329458212322</v>
      </c>
      <c r="N10" s="21">
        <v>3917999.1281946902</v>
      </c>
      <c r="O10" s="68">
        <f>+(N10-F10)/F10</f>
        <v>4.1123166184261831E-2</v>
      </c>
    </row>
    <row r="11" spans="1:15" ht="15" thickTop="1" x14ac:dyDescent="0.35">
      <c r="A11" s="13"/>
      <c r="B11" s="19" t="s">
        <v>67</v>
      </c>
      <c r="C11" s="90">
        <v>32841.5</v>
      </c>
      <c r="D11" s="91">
        <v>29335.5</v>
      </c>
      <c r="E11" s="91">
        <v>2895.5</v>
      </c>
      <c r="F11" s="91">
        <v>401.5</v>
      </c>
      <c r="H11" s="19" t="s">
        <v>65</v>
      </c>
      <c r="I11" s="46"/>
      <c r="J11" s="89">
        <v>32622</v>
      </c>
      <c r="K11" s="77">
        <f>+(J11-D11)/D11</f>
        <v>0.1120314976734673</v>
      </c>
      <c r="L11" s="89">
        <v>3186</v>
      </c>
      <c r="M11" s="77">
        <f>+(L11-E11)/E11</f>
        <v>0.10032809532032465</v>
      </c>
      <c r="N11" s="89">
        <v>384</v>
      </c>
      <c r="O11" s="77">
        <f>+(N11-F11)/F11</f>
        <v>-4.3586550435865505E-2</v>
      </c>
    </row>
    <row r="12" spans="1:15" x14ac:dyDescent="0.35">
      <c r="A12" s="13"/>
      <c r="B12" s="22" t="s">
        <v>10</v>
      </c>
      <c r="C12" s="23"/>
      <c r="D12" s="24"/>
      <c r="E12" s="24"/>
      <c r="F12" s="24"/>
      <c r="H12" s="22" t="s">
        <v>10</v>
      </c>
      <c r="I12" s="23"/>
      <c r="J12" s="24"/>
      <c r="K12" s="69"/>
      <c r="L12" s="24"/>
      <c r="M12" s="69"/>
      <c r="N12" s="24"/>
      <c r="O12" s="69"/>
    </row>
    <row r="13" spans="1:15" x14ac:dyDescent="0.35">
      <c r="A13" s="13" t="s">
        <v>11</v>
      </c>
      <c r="B13" s="14" t="s">
        <v>12</v>
      </c>
      <c r="C13" s="23">
        <v>1945599.6666666672</v>
      </c>
      <c r="D13" s="24">
        <v>1089558.6472256414</v>
      </c>
      <c r="E13" s="24">
        <v>340778.07953572267</v>
      </c>
      <c r="F13" s="24">
        <v>405401.72117102466</v>
      </c>
      <c r="H13" s="14" t="s">
        <v>12</v>
      </c>
      <c r="I13" s="23">
        <v>2807591.2000000007</v>
      </c>
      <c r="J13" s="24">
        <v>1756412.0053876892</v>
      </c>
      <c r="K13" s="70">
        <f t="shared" ref="K13:K21" si="0">+(J13-D13)/D13</f>
        <v>0.6120398932724419</v>
      </c>
      <c r="L13" s="24">
        <v>442008.07839260605</v>
      </c>
      <c r="M13" s="70">
        <f t="shared" ref="M13:M21" si="1">+(L13-E13)/E13</f>
        <v>0.29705548841286833</v>
      </c>
      <c r="N13" s="24">
        <v>573072.58388202731</v>
      </c>
      <c r="O13" s="70">
        <f t="shared" ref="O13:O21" si="2">+(N13-F13)/F13</f>
        <v>0.41359188665177926</v>
      </c>
    </row>
    <row r="14" spans="1:15" x14ac:dyDescent="0.35">
      <c r="A14" s="13" t="s">
        <v>13</v>
      </c>
      <c r="B14" s="14" t="s">
        <v>14</v>
      </c>
      <c r="C14" s="23">
        <v>2506555.1458866694</v>
      </c>
      <c r="D14" s="24">
        <v>1790599.6968821848</v>
      </c>
      <c r="E14" s="24">
        <v>370619.47257427569</v>
      </c>
      <c r="F14" s="24">
        <v>292170.9100074126</v>
      </c>
      <c r="H14" s="14" t="s">
        <v>14</v>
      </c>
      <c r="I14" s="23">
        <v>2314333.3200000003</v>
      </c>
      <c r="J14" s="24">
        <v>1958170.3447148926</v>
      </c>
      <c r="K14" s="70">
        <f t="shared" si="0"/>
        <v>9.3583534122385861E-2</v>
      </c>
      <c r="L14" s="24">
        <v>211769.00254920637</v>
      </c>
      <c r="M14" s="70">
        <f t="shared" si="1"/>
        <v>-0.428607997636266</v>
      </c>
      <c r="N14" s="24">
        <v>114368.09022129962</v>
      </c>
      <c r="O14" s="70">
        <f t="shared" si="2"/>
        <v>-0.6085575726262481</v>
      </c>
    </row>
    <row r="15" spans="1:15" x14ac:dyDescent="0.35">
      <c r="A15" s="13" t="s">
        <v>15</v>
      </c>
      <c r="B15" s="14" t="s">
        <v>16</v>
      </c>
      <c r="C15" s="23">
        <v>2829009.8569606668</v>
      </c>
      <c r="D15" s="24">
        <v>1800903.9610598709</v>
      </c>
      <c r="E15" s="24">
        <v>460439.32772560645</v>
      </c>
      <c r="F15" s="24">
        <v>454608.714094961</v>
      </c>
      <c r="H15" s="14" t="s">
        <v>16</v>
      </c>
      <c r="I15" s="23">
        <v>5283157.2299999986</v>
      </c>
      <c r="J15" s="24">
        <v>3790617.3091911902</v>
      </c>
      <c r="K15" s="70">
        <f t="shared" si="0"/>
        <v>1.1048414524894099</v>
      </c>
      <c r="L15" s="24">
        <v>686712.40627954318</v>
      </c>
      <c r="M15" s="70">
        <f t="shared" si="1"/>
        <v>0.49142865287298304</v>
      </c>
      <c r="N15" s="24">
        <v>739624.5346312339</v>
      </c>
      <c r="O15" s="70">
        <f t="shared" si="2"/>
        <v>0.62694755225641652</v>
      </c>
    </row>
    <row r="16" spans="1:15" x14ac:dyDescent="0.35">
      <c r="A16" s="13"/>
      <c r="B16" s="95" t="s">
        <v>70</v>
      </c>
      <c r="C16" s="93">
        <f>SUM(C13:C15)</f>
        <v>7281164.6695140041</v>
      </c>
      <c r="D16" s="93">
        <f>SUM(D13:D15)</f>
        <v>4681062.3051676974</v>
      </c>
      <c r="E16" s="93">
        <f>SUM(E13:E15)</f>
        <v>1171836.8798356049</v>
      </c>
      <c r="F16" s="93">
        <f t="shared" ref="D16:F16" si="3">SUM(F13:F15)</f>
        <v>1152181.3452733983</v>
      </c>
      <c r="H16" s="95" t="s">
        <v>70</v>
      </c>
      <c r="I16" s="93">
        <f t="shared" ref="I16" si="4">SUM(I13:I15)</f>
        <v>10405081.75</v>
      </c>
      <c r="J16" s="93">
        <f t="shared" ref="J16" si="5">SUM(J13:J15)</f>
        <v>7505199.6592937727</v>
      </c>
      <c r="K16" s="70">
        <f t="shared" si="0"/>
        <v>0.60331120801539972</v>
      </c>
      <c r="L16" s="93">
        <f t="shared" ref="L16" si="6">SUM(L13:L15)</f>
        <v>1340489.4872213555</v>
      </c>
      <c r="M16" s="70">
        <f t="shared" si="1"/>
        <v>0.14392157329048275</v>
      </c>
      <c r="N16" s="93">
        <f t="shared" ref="N16" si="7">SUM(N13:N15)</f>
        <v>1427065.2087345608</v>
      </c>
      <c r="O16" s="70">
        <f t="shared" si="2"/>
        <v>0.23857690856462868</v>
      </c>
    </row>
    <row r="17" spans="1:15" x14ac:dyDescent="0.35">
      <c r="A17" s="13"/>
      <c r="B17" s="95" t="s">
        <v>69</v>
      </c>
      <c r="C17" s="93"/>
      <c r="D17" s="94">
        <f>+D16/D11</f>
        <v>159.56988308253472</v>
      </c>
      <c r="E17" s="94">
        <f t="shared" ref="E17:F17" si="8">+E16/E11</f>
        <v>404.70968048199097</v>
      </c>
      <c r="F17" s="94">
        <f t="shared" si="8"/>
        <v>2869.6920181155624</v>
      </c>
      <c r="H17" s="95" t="s">
        <v>69</v>
      </c>
      <c r="I17" s="93"/>
      <c r="J17" s="94">
        <f>+J16/J11</f>
        <v>230.06558945784357</v>
      </c>
      <c r="K17" s="70">
        <f t="shared" si="0"/>
        <v>0.44178578697614379</v>
      </c>
      <c r="L17" s="94">
        <f>+L16/L11</f>
        <v>420.74371852522142</v>
      </c>
      <c r="M17" s="70">
        <f t="shared" si="1"/>
        <v>3.9618617533770474E-2</v>
      </c>
      <c r="N17" s="94">
        <f>+N16/N11</f>
        <v>3716.3156477462521</v>
      </c>
      <c r="O17" s="70">
        <f t="shared" si="2"/>
        <v>0.2950224708039022</v>
      </c>
    </row>
    <row r="18" spans="1:15" x14ac:dyDescent="0.35">
      <c r="A18" s="13" t="s">
        <v>17</v>
      </c>
      <c r="B18" s="14" t="s">
        <v>18</v>
      </c>
      <c r="C18" s="25">
        <v>4434750.7239064518</v>
      </c>
      <c r="D18" s="26">
        <v>2584288.5658906838</v>
      </c>
      <c r="E18" s="26">
        <v>806862.79852875182</v>
      </c>
      <c r="F18" s="26">
        <v>775168.32990099944</v>
      </c>
      <c r="H18" s="14" t="s">
        <v>18</v>
      </c>
      <c r="I18" s="25">
        <v>4273253.43</v>
      </c>
      <c r="J18" s="26">
        <v>2939751.4649187704</v>
      </c>
      <c r="K18" s="70">
        <f t="shared" si="0"/>
        <v>0.13754768090519917</v>
      </c>
      <c r="L18" s="26">
        <v>587555.2047874144</v>
      </c>
      <c r="M18" s="71">
        <f t="shared" si="1"/>
        <v>-0.27180283208152223</v>
      </c>
      <c r="N18" s="26">
        <v>684858.69171501428</v>
      </c>
      <c r="O18" s="71">
        <f t="shared" si="2"/>
        <v>-0.1165032609078844</v>
      </c>
    </row>
    <row r="19" spans="1:15" x14ac:dyDescent="0.35">
      <c r="A19" s="13" t="s">
        <v>19</v>
      </c>
      <c r="B19" s="14" t="s">
        <v>20</v>
      </c>
      <c r="C19" s="23">
        <v>974930.73607563064</v>
      </c>
      <c r="D19" s="24">
        <v>551484.3003574349</v>
      </c>
      <c r="E19" s="24">
        <v>177826.95093507896</v>
      </c>
      <c r="F19" s="24">
        <v>191713.0032117157</v>
      </c>
      <c r="H19" s="14" t="s">
        <v>20</v>
      </c>
      <c r="I19" s="23">
        <v>877088.99999999988</v>
      </c>
      <c r="J19" s="24">
        <v>509628.94286566949</v>
      </c>
      <c r="K19" s="70">
        <f t="shared" si="0"/>
        <v>-7.589582779534719E-2</v>
      </c>
      <c r="L19" s="24">
        <v>150308.29451709348</v>
      </c>
      <c r="M19" s="70">
        <f t="shared" si="1"/>
        <v>-0.15474963875431899</v>
      </c>
      <c r="N19" s="24">
        <v>213310.63242591932</v>
      </c>
      <c r="O19" s="70">
        <f t="shared" si="2"/>
        <v>0.11265604759397865</v>
      </c>
    </row>
    <row r="20" spans="1:15" ht="15" thickBot="1" x14ac:dyDescent="0.4">
      <c r="A20" s="13" t="s">
        <v>21</v>
      </c>
      <c r="B20" s="14" t="s">
        <v>22</v>
      </c>
      <c r="C20" s="17">
        <v>1963169.353615769</v>
      </c>
      <c r="D20" s="18">
        <v>1110496.4049240546</v>
      </c>
      <c r="E20" s="18">
        <v>358081.25378006353</v>
      </c>
      <c r="F20" s="18">
        <v>386042.90404245193</v>
      </c>
      <c r="H20" s="14" t="s">
        <v>22</v>
      </c>
      <c r="I20" s="17">
        <v>1832657</v>
      </c>
      <c r="J20" s="18">
        <v>1064857.7847235221</v>
      </c>
      <c r="K20" s="67">
        <f t="shared" si="0"/>
        <v>-4.1097494776359635E-2</v>
      </c>
      <c r="L20" s="18">
        <v>314065.67418450461</v>
      </c>
      <c r="M20" s="67">
        <f t="shared" si="1"/>
        <v>-0.12292064756507376</v>
      </c>
      <c r="N20" s="18">
        <v>445707.58918398019</v>
      </c>
      <c r="O20" s="67">
        <f t="shared" si="2"/>
        <v>0.15455454436993646</v>
      </c>
    </row>
    <row r="21" spans="1:15" ht="15" thickBot="1" x14ac:dyDescent="0.4">
      <c r="A21" s="13"/>
      <c r="B21" s="19" t="s">
        <v>23</v>
      </c>
      <c r="C21" s="20">
        <v>14654015.483111855</v>
      </c>
      <c r="D21" s="21">
        <v>8927331.5763398707</v>
      </c>
      <c r="E21" s="21">
        <v>2514607.8830794995</v>
      </c>
      <c r="F21" s="21">
        <v>2505105.5824285657</v>
      </c>
      <c r="H21" s="19" t="s">
        <v>23</v>
      </c>
      <c r="I21" s="20">
        <v>17388081.18</v>
      </c>
      <c r="J21" s="21">
        <v>12019437.851801734</v>
      </c>
      <c r="K21" s="68">
        <f t="shared" si="0"/>
        <v>0.34636400015172292</v>
      </c>
      <c r="L21" s="21">
        <v>2392418.6607103683</v>
      </c>
      <c r="M21" s="68">
        <f t="shared" si="1"/>
        <v>-4.859175984905164E-2</v>
      </c>
      <c r="N21" s="21">
        <v>2770942.1220594742</v>
      </c>
      <c r="O21" s="68">
        <f t="shared" si="2"/>
        <v>0.10611789838143039</v>
      </c>
    </row>
    <row r="22" spans="1:15" ht="15" thickTop="1" x14ac:dyDescent="0.35">
      <c r="A22" s="13"/>
      <c r="B22" s="22"/>
      <c r="C22" s="23"/>
      <c r="D22" s="27"/>
      <c r="E22" s="27"/>
      <c r="F22" s="27"/>
      <c r="H22" s="22"/>
      <c r="I22" s="23"/>
      <c r="J22" s="27"/>
      <c r="K22" s="72"/>
      <c r="L22" s="27"/>
      <c r="M22" s="72"/>
      <c r="N22" s="27"/>
      <c r="O22" s="72"/>
    </row>
    <row r="23" spans="1:15" x14ac:dyDescent="0.35">
      <c r="A23" s="13"/>
      <c r="B23" s="22" t="s">
        <v>24</v>
      </c>
      <c r="C23" s="23">
        <v>0</v>
      </c>
      <c r="D23" s="27">
        <v>0</v>
      </c>
      <c r="E23" s="27">
        <v>0</v>
      </c>
      <c r="F23" s="27">
        <v>0</v>
      </c>
      <c r="H23" s="22" t="s">
        <v>24</v>
      </c>
      <c r="I23" s="23">
        <v>0</v>
      </c>
      <c r="J23" s="27">
        <v>0</v>
      </c>
      <c r="K23" s="72"/>
      <c r="L23" s="27">
        <v>0</v>
      </c>
      <c r="M23" s="72"/>
      <c r="N23" s="27">
        <v>0</v>
      </c>
      <c r="O23" s="72"/>
    </row>
    <row r="24" spans="1:15" x14ac:dyDescent="0.35">
      <c r="A24" s="13"/>
      <c r="B24" s="28"/>
      <c r="C24" s="23"/>
      <c r="D24" s="23"/>
      <c r="E24" s="23"/>
      <c r="F24" s="23"/>
      <c r="H24" s="14"/>
      <c r="I24" s="23"/>
      <c r="J24" s="24"/>
      <c r="K24" s="69"/>
      <c r="L24" s="24"/>
      <c r="M24" s="69"/>
      <c r="N24" s="24"/>
      <c r="O24" s="69"/>
    </row>
    <row r="25" spans="1:15" x14ac:dyDescent="0.35">
      <c r="A25" s="13" t="s">
        <v>25</v>
      </c>
      <c r="B25" s="14" t="s">
        <v>26</v>
      </c>
      <c r="C25" s="23">
        <v>2395984.327975784</v>
      </c>
      <c r="D25" s="24">
        <v>1355324.7342471723</v>
      </c>
      <c r="E25" s="24">
        <v>437026.52072209911</v>
      </c>
      <c r="F25" s="24">
        <v>471152.80518636591</v>
      </c>
      <c r="H25" s="14" t="s">
        <v>26</v>
      </c>
      <c r="I25" s="23">
        <v>2960756.0000000005</v>
      </c>
      <c r="J25" s="24">
        <v>1720335.0519310904</v>
      </c>
      <c r="K25" s="70">
        <f>+(J25-D25)/D25</f>
        <v>0.26931576504184923</v>
      </c>
      <c r="L25" s="24">
        <v>507389.99672923912</v>
      </c>
      <c r="M25" s="70">
        <f>+(L25-E25)/E25</f>
        <v>0.1610050481395921</v>
      </c>
      <c r="N25" s="24">
        <v>720064.59415046265</v>
      </c>
      <c r="O25" s="70">
        <f>+(N25-F25)/F25</f>
        <v>0.52830373972970179</v>
      </c>
    </row>
    <row r="26" spans="1:15" x14ac:dyDescent="0.35">
      <c r="A26" s="13"/>
      <c r="B26" s="14"/>
      <c r="C26" s="23"/>
      <c r="D26" s="24"/>
      <c r="E26" s="24"/>
      <c r="F26" s="24"/>
      <c r="H26" s="14"/>
      <c r="I26" s="23"/>
      <c r="J26" s="24"/>
      <c r="K26" s="69"/>
      <c r="L26" s="24"/>
      <c r="M26" s="69"/>
      <c r="N26" s="24"/>
      <c r="O26" s="69"/>
    </row>
    <row r="27" spans="1:15" x14ac:dyDescent="0.35">
      <c r="A27" s="13"/>
      <c r="B27" s="22" t="s">
        <v>27</v>
      </c>
      <c r="C27" s="23">
        <v>17049999.811087642</v>
      </c>
      <c r="D27" s="29">
        <v>10282656.310587043</v>
      </c>
      <c r="E27" s="29">
        <v>2951634.4038015986</v>
      </c>
      <c r="F27" s="29">
        <v>2976258.3876149314</v>
      </c>
      <c r="H27" s="22" t="s">
        <v>27</v>
      </c>
      <c r="I27" s="23">
        <v>20348837.18</v>
      </c>
      <c r="J27" s="29">
        <v>13739772.903732825</v>
      </c>
      <c r="K27" s="70">
        <f>+(J27-D27)/D27</f>
        <v>0.33620851351282921</v>
      </c>
      <c r="L27" s="29">
        <v>2899808.6574396072</v>
      </c>
      <c r="M27" s="73">
        <f>+(L27-E27)/E27</f>
        <v>-1.7558321686195859E-2</v>
      </c>
      <c r="N27" s="29">
        <v>3491006.7162099369</v>
      </c>
      <c r="O27" s="73">
        <f>+(N27-F27)/F27</f>
        <v>0.17295149195950912</v>
      </c>
    </row>
    <row r="28" spans="1:15" x14ac:dyDescent="0.35">
      <c r="A28" s="13"/>
      <c r="B28" s="22" t="s">
        <v>66</v>
      </c>
      <c r="C28" s="92"/>
      <c r="D28" s="92">
        <f t="shared" ref="D28:F28" si="9">+D27/D11</f>
        <v>350.51921087375513</v>
      </c>
      <c r="E28" s="92">
        <f t="shared" si="9"/>
        <v>1019.3867738910718</v>
      </c>
      <c r="F28" s="92">
        <f t="shared" si="9"/>
        <v>7412.8477898254832</v>
      </c>
      <c r="H28" s="22" t="s">
        <v>66</v>
      </c>
      <c r="I28" s="92"/>
      <c r="J28" s="92">
        <f>+J27/J11</f>
        <v>421.18119378740806</v>
      </c>
      <c r="K28" s="70">
        <f>+(J28-D28)/D28</f>
        <v>0.2015923256745632</v>
      </c>
      <c r="L28" s="92">
        <f>+L27/L11</f>
        <v>910.17220886365578</v>
      </c>
      <c r="M28" s="73">
        <f>+(L28-E28)/E28</f>
        <v>-0.10713751426314495</v>
      </c>
      <c r="N28" s="92">
        <f>+N27/N11</f>
        <v>9091.1633234633773</v>
      </c>
      <c r="O28" s="73">
        <f>+(N28-F28)/F28</f>
        <v>0.22640631255662216</v>
      </c>
    </row>
    <row r="29" spans="1:15" x14ac:dyDescent="0.35">
      <c r="A29" s="30"/>
      <c r="B29" s="14"/>
      <c r="C29" s="31" t="s">
        <v>28</v>
      </c>
      <c r="D29" s="32"/>
      <c r="E29" s="33"/>
      <c r="F29" s="24"/>
      <c r="H29" s="14"/>
      <c r="I29" s="112" t="s">
        <v>28</v>
      </c>
      <c r="J29" s="113"/>
      <c r="K29" s="113"/>
      <c r="L29" s="114"/>
      <c r="M29" s="74"/>
      <c r="N29" s="24"/>
      <c r="O29" s="69"/>
    </row>
    <row r="30" spans="1:15" x14ac:dyDescent="0.35">
      <c r="A30" s="13"/>
      <c r="B30" s="22" t="s">
        <v>29</v>
      </c>
      <c r="C30" s="23"/>
      <c r="D30" s="24"/>
      <c r="E30" s="24"/>
      <c r="F30" s="24"/>
      <c r="H30" s="22" t="s">
        <v>29</v>
      </c>
      <c r="I30" s="23"/>
      <c r="J30" s="24"/>
      <c r="K30" s="69"/>
      <c r="L30" s="24"/>
      <c r="M30" s="69"/>
      <c r="N30" s="24"/>
      <c r="O30" s="69"/>
    </row>
    <row r="31" spans="1:15" x14ac:dyDescent="0.35">
      <c r="A31" s="13"/>
      <c r="B31" s="34" t="s">
        <v>30</v>
      </c>
      <c r="C31" s="23"/>
      <c r="D31" s="24"/>
      <c r="E31" s="24"/>
      <c r="F31" s="24"/>
      <c r="H31" s="34" t="s">
        <v>30</v>
      </c>
      <c r="I31" s="23"/>
      <c r="J31" s="24"/>
      <c r="K31" s="69"/>
      <c r="L31" s="24"/>
      <c r="M31" s="69"/>
      <c r="N31" s="24"/>
      <c r="O31" s="69"/>
    </row>
    <row r="32" spans="1:15" x14ac:dyDescent="0.35">
      <c r="A32" s="13" t="s">
        <v>31</v>
      </c>
      <c r="B32" s="14" t="s">
        <v>32</v>
      </c>
      <c r="C32" s="23">
        <v>119248777.64999999</v>
      </c>
      <c r="D32" s="24">
        <v>68116078.978949353</v>
      </c>
      <c r="E32" s="24">
        <v>21757279.120528273</v>
      </c>
      <c r="F32" s="24">
        <v>21603635.410680659</v>
      </c>
      <c r="H32" s="14" t="s">
        <v>32</v>
      </c>
      <c r="I32" s="23">
        <v>106157484.37</v>
      </c>
      <c r="J32" s="24">
        <v>67722282.165196121</v>
      </c>
      <c r="K32" s="70">
        <f t="shared" ref="K32:K37" si="10">+(J32-D32)/D32</f>
        <v>-5.7812607486542444E-3</v>
      </c>
      <c r="L32" s="24">
        <v>16360697.565756954</v>
      </c>
      <c r="M32" s="70">
        <f t="shared" ref="M32:M37" si="11">+(L32-E32)/E32</f>
        <v>-0.24803568152414676</v>
      </c>
      <c r="N32" s="24">
        <v>20959655.010168154</v>
      </c>
      <c r="O32" s="70">
        <f t="shared" ref="O32:O37" si="12">+(N32-F32)/F32</f>
        <v>-2.9808890414533044E-2</v>
      </c>
    </row>
    <row r="33" spans="1:15" x14ac:dyDescent="0.35">
      <c r="A33" s="13" t="s">
        <v>33</v>
      </c>
      <c r="B33" s="14" t="s">
        <v>34</v>
      </c>
      <c r="C33" s="23">
        <v>10036027.290000003</v>
      </c>
      <c r="D33" s="24">
        <v>5735877.6976163583</v>
      </c>
      <c r="E33" s="24">
        <v>1827592.9369590245</v>
      </c>
      <c r="F33" s="24">
        <v>1793240.4994511907</v>
      </c>
      <c r="H33" s="14" t="s">
        <v>34</v>
      </c>
      <c r="I33" s="23">
        <v>5484954.5299999984</v>
      </c>
      <c r="J33" s="24">
        <v>3435775.460172357</v>
      </c>
      <c r="K33" s="70">
        <f t="shared" si="10"/>
        <v>-0.40100266405607776</v>
      </c>
      <c r="L33" s="24">
        <v>862950.69422340055</v>
      </c>
      <c r="M33" s="70">
        <f t="shared" si="11"/>
        <v>-0.52782117025507613</v>
      </c>
      <c r="N33" s="24">
        <v>1133840.2757854776</v>
      </c>
      <c r="O33" s="70">
        <f t="shared" si="12"/>
        <v>-0.36771432714547664</v>
      </c>
    </row>
    <row r="34" spans="1:15" x14ac:dyDescent="0.35">
      <c r="A34" s="13" t="s">
        <v>35</v>
      </c>
      <c r="B34" s="14" t="s">
        <v>36</v>
      </c>
      <c r="C34" s="25">
        <v>-58891353.783957668</v>
      </c>
      <c r="D34" s="26">
        <v>-33620078.576103747</v>
      </c>
      <c r="E34" s="26">
        <v>-10765997.574240142</v>
      </c>
      <c r="F34" s="26">
        <v>-10818952.010409739</v>
      </c>
      <c r="H34" s="14" t="s">
        <v>36</v>
      </c>
      <c r="I34" s="25">
        <v>-15757861.420000002</v>
      </c>
      <c r="J34" s="26">
        <v>-10777298.386163287</v>
      </c>
      <c r="K34" s="71">
        <f t="shared" si="10"/>
        <v>-0.67943863183521813</v>
      </c>
      <c r="L34" s="26">
        <v>-2236733.5564557929</v>
      </c>
      <c r="M34" s="71">
        <f t="shared" si="11"/>
        <v>-0.792240938098701</v>
      </c>
      <c r="N34" s="26">
        <v>-2528745.659350941</v>
      </c>
      <c r="O34" s="71">
        <f t="shared" si="12"/>
        <v>-0.76626704167669457</v>
      </c>
    </row>
    <row r="35" spans="1:15" ht="15" thickBot="1" x14ac:dyDescent="0.4">
      <c r="A35" s="13" t="s">
        <v>37</v>
      </c>
      <c r="B35" s="14" t="s">
        <v>38</v>
      </c>
      <c r="C35" s="35">
        <v>-18410090.949999999</v>
      </c>
      <c r="D35" s="36">
        <v>-10809474.056811843</v>
      </c>
      <c r="E35" s="36">
        <v>-3338002.5874714116</v>
      </c>
      <c r="F35" s="36">
        <v>-2408560.9161808114</v>
      </c>
      <c r="H35" s="14" t="s">
        <v>38</v>
      </c>
      <c r="I35" s="35">
        <v>-33832327.86999999</v>
      </c>
      <c r="J35" s="36">
        <v>-24189826.933488041</v>
      </c>
      <c r="K35" s="75">
        <f t="shared" si="10"/>
        <v>1.2378356991609833</v>
      </c>
      <c r="L35" s="36">
        <v>-4394931.366321126</v>
      </c>
      <c r="M35" s="75">
        <f t="shared" si="11"/>
        <v>0.3166350987314106</v>
      </c>
      <c r="N35" s="36">
        <v>-4582645.2044573156</v>
      </c>
      <c r="O35" s="75">
        <f t="shared" si="12"/>
        <v>0.90264866197525528</v>
      </c>
    </row>
    <row r="36" spans="1:15" ht="15" thickBot="1" x14ac:dyDescent="0.4">
      <c r="A36" s="13"/>
      <c r="B36" s="19" t="s">
        <v>39</v>
      </c>
      <c r="C36" s="20">
        <v>51983360.206042334</v>
      </c>
      <c r="D36" s="21">
        <v>29422404.043650117</v>
      </c>
      <c r="E36" s="21">
        <v>9480871.8957757428</v>
      </c>
      <c r="F36" s="21">
        <v>10169362.983541299</v>
      </c>
      <c r="H36" s="19" t="s">
        <v>39</v>
      </c>
      <c r="I36" s="20">
        <v>62052249.610000014</v>
      </c>
      <c r="J36" s="21">
        <v>36190932.305717148</v>
      </c>
      <c r="K36" s="68">
        <f t="shared" si="10"/>
        <v>0.23004674437974082</v>
      </c>
      <c r="L36" s="21">
        <v>10591983.337203436</v>
      </c>
      <c r="M36" s="68">
        <f t="shared" si="11"/>
        <v>0.11719506957189822</v>
      </c>
      <c r="N36" s="21">
        <v>14982104.42214537</v>
      </c>
      <c r="O36" s="68">
        <f t="shared" si="12"/>
        <v>0.47325889009894706</v>
      </c>
    </row>
    <row r="37" spans="1:15" ht="15" thickTop="1" x14ac:dyDescent="0.35">
      <c r="A37" s="13"/>
      <c r="B37" s="19" t="s">
        <v>68</v>
      </c>
      <c r="C37" s="46"/>
      <c r="D37" s="47">
        <f>+D36/D11</f>
        <v>1002.962419036666</v>
      </c>
      <c r="E37" s="47">
        <f t="shared" ref="E37:F37" si="13">+E36/E11</f>
        <v>3274.3470543173003</v>
      </c>
      <c r="F37" s="47">
        <f t="shared" si="13"/>
        <v>25328.42586187123</v>
      </c>
      <c r="H37" s="19" t="s">
        <v>68</v>
      </c>
      <c r="I37" s="46"/>
      <c r="J37" s="47">
        <f>+J36/J11</f>
        <v>1109.4026211059147</v>
      </c>
      <c r="K37" s="70">
        <f>+(J37-D37)/D37</f>
        <v>0.10612581294071148</v>
      </c>
      <c r="L37" s="47">
        <f>+L36/L11</f>
        <v>3324.5396538617188</v>
      </c>
      <c r="M37" s="73">
        <f t="shared" si="11"/>
        <v>1.5329040786387756E-2</v>
      </c>
      <c r="N37" s="47">
        <f>+N36/N11</f>
        <v>39015.896932670235</v>
      </c>
      <c r="O37" s="73">
        <f t="shared" si="12"/>
        <v>0.54039959472585219</v>
      </c>
    </row>
    <row r="38" spans="1:15" x14ac:dyDescent="0.35">
      <c r="A38" s="13"/>
      <c r="B38" s="22" t="s">
        <v>40</v>
      </c>
      <c r="C38" s="23">
        <v>0</v>
      </c>
      <c r="D38" s="27">
        <v>0</v>
      </c>
      <c r="E38" s="27">
        <v>0</v>
      </c>
      <c r="F38" s="27">
        <v>0</v>
      </c>
      <c r="H38" s="22" t="s">
        <v>40</v>
      </c>
      <c r="I38" s="23">
        <v>0</v>
      </c>
      <c r="J38" s="27">
        <v>0</v>
      </c>
      <c r="K38" s="72"/>
      <c r="L38" s="27">
        <v>0</v>
      </c>
      <c r="M38" s="72"/>
      <c r="N38" s="27">
        <v>0</v>
      </c>
      <c r="O38" s="72"/>
    </row>
    <row r="39" spans="1:15" x14ac:dyDescent="0.35">
      <c r="A39" s="13" t="s">
        <v>41</v>
      </c>
      <c r="B39" s="14" t="s">
        <v>42</v>
      </c>
      <c r="C39" s="23">
        <v>59548940.508938059</v>
      </c>
      <c r="D39" s="24">
        <v>24090000.67332476</v>
      </c>
      <c r="E39" s="24">
        <v>8120323.5531299897</v>
      </c>
      <c r="F39" s="24">
        <v>26826051.759055018</v>
      </c>
      <c r="H39" s="14" t="s">
        <v>42</v>
      </c>
      <c r="I39" s="23">
        <v>80511036.320000023</v>
      </c>
      <c r="J39" s="24">
        <v>34951707.503493972</v>
      </c>
      <c r="K39" s="71">
        <f>+(J39-D39)/D39</f>
        <v>0.45088030413367952</v>
      </c>
      <c r="L39" s="24">
        <v>11293069.570705833</v>
      </c>
      <c r="M39" s="70">
        <f>+(L39-E39)/E39</f>
        <v>0.39071669950305171</v>
      </c>
      <c r="N39" s="24">
        <v>33848564.393503591</v>
      </c>
      <c r="O39" s="70">
        <f>+(N39-F39)/F39</f>
        <v>0.26177958268041268</v>
      </c>
    </row>
    <row r="40" spans="1:15" x14ac:dyDescent="0.35">
      <c r="A40" s="13"/>
      <c r="B40" s="14" t="s">
        <v>43</v>
      </c>
      <c r="C40" s="23">
        <v>7281164.6695140032</v>
      </c>
      <c r="D40" s="24">
        <v>4681062.3051676974</v>
      </c>
      <c r="E40" s="24">
        <v>1171836.8798356049</v>
      </c>
      <c r="F40" s="24">
        <v>1152181.3452733983</v>
      </c>
      <c r="H40" s="14" t="s">
        <v>43</v>
      </c>
      <c r="I40" s="23">
        <v>10405081.75</v>
      </c>
      <c r="J40" s="24">
        <v>7505199.6592937727</v>
      </c>
      <c r="K40" s="71">
        <f>+(J40-D40)/D40</f>
        <v>0.60331120801539972</v>
      </c>
      <c r="L40" s="24">
        <v>1340489.4872213555</v>
      </c>
      <c r="M40" s="70">
        <f>+(L40-E40)/E40</f>
        <v>0.14392157329048275</v>
      </c>
      <c r="N40" s="24">
        <v>1427065.2087345608</v>
      </c>
      <c r="O40" s="70">
        <f>+(N40-F40)/F40</f>
        <v>0.23857690856462868</v>
      </c>
    </row>
    <row r="41" spans="1:15" x14ac:dyDescent="0.35">
      <c r="A41" s="13"/>
      <c r="B41" s="37" t="s">
        <v>44</v>
      </c>
      <c r="C41" s="23">
        <v>0</v>
      </c>
      <c r="D41" s="24">
        <v>0</v>
      </c>
      <c r="E41" s="24">
        <v>0</v>
      </c>
      <c r="F41" s="24">
        <v>0</v>
      </c>
      <c r="H41" s="37" t="s">
        <v>44</v>
      </c>
      <c r="I41" s="23">
        <v>0</v>
      </c>
      <c r="J41" s="24">
        <v>0</v>
      </c>
      <c r="K41" s="69"/>
      <c r="L41" s="24">
        <v>0</v>
      </c>
      <c r="M41" s="69"/>
      <c r="N41" s="24">
        <v>0</v>
      </c>
      <c r="O41" s="69"/>
    </row>
    <row r="42" spans="1:15" x14ac:dyDescent="0.35">
      <c r="A42" s="13"/>
      <c r="B42" s="38" t="s">
        <v>45</v>
      </c>
      <c r="C42" s="39">
        <v>66830105.178452067</v>
      </c>
      <c r="D42" s="40">
        <v>28771062.978492457</v>
      </c>
      <c r="E42" s="40">
        <v>9292160.4329655953</v>
      </c>
      <c r="F42" s="40">
        <v>27978233.104328416</v>
      </c>
      <c r="H42" s="38" t="s">
        <v>45</v>
      </c>
      <c r="I42" s="39">
        <v>90916118.070000008</v>
      </c>
      <c r="J42" s="40">
        <v>42456907.162787743</v>
      </c>
      <c r="K42" s="76">
        <f>+(J42-D42)/D42</f>
        <v>0.47568086707557561</v>
      </c>
      <c r="L42" s="40">
        <v>12633559.057927188</v>
      </c>
      <c r="M42" s="76">
        <f>+(L42-E42)/E42</f>
        <v>0.35959329900368325</v>
      </c>
      <c r="N42" s="40">
        <v>35275629.602238148</v>
      </c>
      <c r="O42" s="76">
        <f>+(N42-F42)/F42</f>
        <v>0.26082406529026941</v>
      </c>
    </row>
    <row r="43" spans="1:15" x14ac:dyDescent="0.35">
      <c r="A43" s="13"/>
      <c r="B43" s="22"/>
      <c r="C43" s="23"/>
      <c r="D43" s="24"/>
      <c r="E43" s="24"/>
      <c r="F43" s="24"/>
      <c r="H43" s="22"/>
      <c r="I43" s="23"/>
      <c r="J43" s="24"/>
      <c r="K43" s="69"/>
      <c r="L43" s="24"/>
      <c r="M43" s="69"/>
      <c r="N43" s="24"/>
      <c r="O43" s="69"/>
    </row>
    <row r="44" spans="1:15" x14ac:dyDescent="0.35">
      <c r="A44" s="13"/>
      <c r="B44" s="22" t="s">
        <v>46</v>
      </c>
      <c r="C44" s="23">
        <v>10024515.776767807</v>
      </c>
      <c r="D44" s="27">
        <v>4315659.4467738681</v>
      </c>
      <c r="E44" s="27">
        <v>1393824.0649448393</v>
      </c>
      <c r="F44" s="27">
        <v>4196734.9656492621</v>
      </c>
      <c r="H44" s="22" t="s">
        <v>46</v>
      </c>
      <c r="I44" s="23">
        <v>13637417.710500002</v>
      </c>
      <c r="J44" s="27">
        <v>6368536.0744181611</v>
      </c>
      <c r="K44" s="77">
        <f>+(J44-D44)/D44</f>
        <v>0.47568086707557572</v>
      </c>
      <c r="L44" s="27">
        <v>1895033.8586890781</v>
      </c>
      <c r="M44" s="77">
        <f>+(L44-E44)/E44</f>
        <v>0.3595932990036832</v>
      </c>
      <c r="N44" s="27">
        <v>5291344.4403357217</v>
      </c>
      <c r="O44" s="77">
        <f>+(N44-F44)/F44</f>
        <v>0.26082406529026941</v>
      </c>
    </row>
    <row r="45" spans="1:15" x14ac:dyDescent="0.35">
      <c r="A45" s="13"/>
      <c r="B45" s="28"/>
      <c r="C45" s="23"/>
      <c r="D45" s="24"/>
      <c r="E45" s="24"/>
      <c r="F45" s="24"/>
      <c r="H45" s="28"/>
      <c r="I45" s="23"/>
      <c r="J45" s="24"/>
      <c r="K45" s="69"/>
      <c r="L45" s="24"/>
      <c r="M45" s="69"/>
      <c r="N45" s="24"/>
      <c r="O45" s="69"/>
    </row>
    <row r="46" spans="1:15" ht="15" thickBot="1" x14ac:dyDescent="0.4">
      <c r="A46" s="13"/>
      <c r="B46" s="19" t="s">
        <v>47</v>
      </c>
      <c r="C46" s="41">
        <v>62007875.982810162</v>
      </c>
      <c r="D46" s="42">
        <v>33738063.490423985</v>
      </c>
      <c r="E46" s="42">
        <v>10874695.960720582</v>
      </c>
      <c r="F46" s="42">
        <v>14366097.949190561</v>
      </c>
      <c r="H46" s="19" t="s">
        <v>47</v>
      </c>
      <c r="I46" s="41">
        <v>75689667.320500016</v>
      </c>
      <c r="J46" s="42">
        <v>42559468.380135313</v>
      </c>
      <c r="K46" s="78">
        <f>+(J46-D46)/D46</f>
        <v>0.26146743402196582</v>
      </c>
      <c r="L46" s="42">
        <v>12487017.195892513</v>
      </c>
      <c r="M46" s="78">
        <f>+(L46-E46)/E46</f>
        <v>0.14826356902258578</v>
      </c>
      <c r="N46" s="42">
        <v>20273448.862481091</v>
      </c>
      <c r="O46" s="78">
        <f>+(N46-F46)/F46</f>
        <v>0.41120079608140025</v>
      </c>
    </row>
    <row r="47" spans="1:15" ht="15" thickTop="1" x14ac:dyDescent="0.35">
      <c r="A47" s="30"/>
      <c r="B47" s="22"/>
      <c r="C47" s="43" t="s">
        <v>48</v>
      </c>
      <c r="D47" s="44"/>
      <c r="E47" s="45"/>
      <c r="F47" s="27"/>
      <c r="H47" s="22"/>
      <c r="I47" s="115" t="s">
        <v>48</v>
      </c>
      <c r="J47" s="116"/>
      <c r="K47" s="116"/>
      <c r="L47" s="117"/>
      <c r="M47" s="79"/>
      <c r="N47" s="27"/>
      <c r="O47" s="72"/>
    </row>
    <row r="48" spans="1:15" x14ac:dyDescent="0.35">
      <c r="A48" s="13"/>
      <c r="B48" s="22" t="s">
        <v>49</v>
      </c>
      <c r="C48" s="23">
        <v>24803150.393124066</v>
      </c>
      <c r="D48" s="27">
        <v>13495225.396169595</v>
      </c>
      <c r="E48" s="27">
        <v>4349878.3842882328</v>
      </c>
      <c r="F48" s="27">
        <v>5746439.1796762245</v>
      </c>
      <c r="H48" s="22" t="s">
        <v>49</v>
      </c>
      <c r="I48" s="23">
        <v>30275866.928200003</v>
      </c>
      <c r="J48" s="27">
        <v>17023787.352054127</v>
      </c>
      <c r="K48" s="77">
        <f>+(J48-D48)/D48</f>
        <v>0.26146743402196582</v>
      </c>
      <c r="L48" s="27">
        <v>4994806.8783570053</v>
      </c>
      <c r="M48" s="77">
        <f>+(L48-E48)/E48</f>
        <v>0.14826356902258583</v>
      </c>
      <c r="N48" s="27">
        <v>8109379.5449924367</v>
      </c>
      <c r="O48" s="77">
        <f>+(N48-F48)/F48</f>
        <v>0.41120079608140025</v>
      </c>
    </row>
    <row r="49" spans="1:15" x14ac:dyDescent="0.35">
      <c r="A49" s="13"/>
      <c r="B49" s="22"/>
      <c r="C49" s="23"/>
      <c r="D49" s="27"/>
      <c r="E49" s="27"/>
      <c r="F49" s="27"/>
      <c r="H49" s="22"/>
      <c r="I49" s="23"/>
      <c r="J49" s="27"/>
      <c r="K49" s="72"/>
      <c r="L49" s="27"/>
      <c r="M49" s="72"/>
      <c r="N49" s="27"/>
      <c r="O49" s="72"/>
    </row>
    <row r="50" spans="1:15" x14ac:dyDescent="0.35">
      <c r="A50" s="13"/>
      <c r="B50" s="22" t="s">
        <v>50</v>
      </c>
      <c r="C50" s="23">
        <v>2395984.1516130697</v>
      </c>
      <c r="D50" s="27">
        <v>796952.9433917217</v>
      </c>
      <c r="E50" s="27">
        <v>444697.73918148223</v>
      </c>
      <c r="F50" s="27">
        <v>1258137.0918788738</v>
      </c>
      <c r="H50" s="22" t="s">
        <v>50</v>
      </c>
      <c r="I50" s="23">
        <v>2960755.9999999977</v>
      </c>
      <c r="J50" s="27">
        <v>436368.7022427693</v>
      </c>
      <c r="K50" s="77"/>
      <c r="L50" s="27">
        <v>973594.24572668271</v>
      </c>
      <c r="M50" s="77"/>
      <c r="N50" s="27">
        <v>1147057.1974559105</v>
      </c>
      <c r="O50" s="77"/>
    </row>
    <row r="51" spans="1:15" x14ac:dyDescent="0.35">
      <c r="A51" s="13"/>
      <c r="B51" s="22"/>
      <c r="C51" s="23"/>
      <c r="D51" s="27"/>
      <c r="E51" s="27"/>
      <c r="F51" s="27"/>
      <c r="H51" s="22"/>
      <c r="I51" s="23"/>
      <c r="J51" s="27"/>
      <c r="K51" s="72"/>
      <c r="L51" s="27"/>
      <c r="M51" s="72"/>
      <c r="N51" s="27"/>
      <c r="O51" s="72"/>
    </row>
    <row r="52" spans="1:15" x14ac:dyDescent="0.35">
      <c r="A52" s="13"/>
      <c r="B52" s="22" t="s">
        <v>51</v>
      </c>
      <c r="C52" s="23">
        <v>0</v>
      </c>
      <c r="D52" s="27">
        <v>0</v>
      </c>
      <c r="E52" s="27">
        <v>0</v>
      </c>
      <c r="F52" s="27">
        <v>0</v>
      </c>
      <c r="H52" s="22" t="s">
        <v>51</v>
      </c>
      <c r="I52" s="23">
        <v>0</v>
      </c>
      <c r="J52" s="27">
        <v>0</v>
      </c>
      <c r="K52" s="72"/>
      <c r="L52" s="27">
        <v>0</v>
      </c>
      <c r="M52" s="72"/>
      <c r="N52" s="27">
        <v>0</v>
      </c>
      <c r="O52" s="72"/>
    </row>
    <row r="53" spans="1:15" ht="51" customHeight="1" x14ac:dyDescent="0.35">
      <c r="A53" s="13"/>
      <c r="B53" s="14"/>
      <c r="C53" s="23"/>
      <c r="D53" s="24"/>
      <c r="E53" s="24"/>
      <c r="F53" s="24"/>
      <c r="H53" s="14"/>
      <c r="I53" s="23"/>
      <c r="J53" s="24"/>
      <c r="K53" s="69"/>
      <c r="L53" s="24"/>
      <c r="M53" s="69"/>
      <c r="N53" s="24"/>
      <c r="O53" s="69"/>
    </row>
    <row r="54" spans="1:15" x14ac:dyDescent="0.35">
      <c r="A54" s="13"/>
      <c r="B54" s="19" t="s">
        <v>52</v>
      </c>
      <c r="C54" s="46">
        <v>2395984.1516130697</v>
      </c>
      <c r="D54" s="47">
        <v>796952.9433917217</v>
      </c>
      <c r="E54" s="47">
        <v>444697.73918148223</v>
      </c>
      <c r="F54" s="47">
        <v>1258137.0918788738</v>
      </c>
      <c r="H54" s="19" t="s">
        <v>52</v>
      </c>
      <c r="I54" s="46">
        <v>2960755.9999999977</v>
      </c>
      <c r="J54" s="47">
        <v>436368.7022427693</v>
      </c>
      <c r="K54" s="77"/>
      <c r="L54" s="47">
        <v>973594.24572668271</v>
      </c>
      <c r="M54" s="77"/>
      <c r="N54" s="47">
        <v>1147057.1974559105</v>
      </c>
      <c r="O54" s="77"/>
    </row>
    <row r="55" spans="1:15" x14ac:dyDescent="0.35">
      <c r="A55" s="13"/>
      <c r="B55" s="14"/>
      <c r="C55" s="23"/>
      <c r="D55" s="24"/>
      <c r="E55" s="24"/>
      <c r="F55" s="24"/>
      <c r="H55" s="14"/>
      <c r="I55" s="23"/>
      <c r="J55" s="24"/>
      <c r="K55" s="69"/>
      <c r="L55" s="24"/>
      <c r="M55" s="69"/>
      <c r="N55" s="24"/>
      <c r="O55" s="69"/>
    </row>
    <row r="56" spans="1:15" x14ac:dyDescent="0.35">
      <c r="A56" s="13"/>
      <c r="B56" s="22" t="s">
        <v>53</v>
      </c>
      <c r="C56" s="23"/>
      <c r="D56" s="24"/>
      <c r="E56" s="24"/>
      <c r="F56" s="24"/>
      <c r="H56" s="22" t="s">
        <v>53</v>
      </c>
      <c r="I56" s="23"/>
      <c r="J56" s="24"/>
      <c r="K56" s="69"/>
      <c r="L56" s="24"/>
      <c r="M56" s="69"/>
      <c r="N56" s="24"/>
      <c r="O56" s="69"/>
    </row>
    <row r="57" spans="1:15" x14ac:dyDescent="0.35">
      <c r="A57" s="13"/>
      <c r="B57" s="14"/>
      <c r="C57" s="23"/>
      <c r="D57" s="24"/>
      <c r="E57" s="24"/>
      <c r="F57" s="24"/>
      <c r="H57" s="14"/>
      <c r="I57" s="23"/>
      <c r="J57" s="24"/>
      <c r="K57" s="69"/>
      <c r="L57" s="24"/>
      <c r="M57" s="69"/>
      <c r="N57" s="24"/>
      <c r="O57" s="69"/>
    </row>
    <row r="58" spans="1:15" x14ac:dyDescent="0.35">
      <c r="A58" s="48"/>
      <c r="B58" s="49" t="s">
        <v>54</v>
      </c>
      <c r="C58" s="50">
        <v>0.99999998965614556</v>
      </c>
      <c r="D58" s="51">
        <v>0.94569770942547693</v>
      </c>
      <c r="E58" s="51">
        <v>1.0025989731145235</v>
      </c>
      <c r="F58" s="51">
        <v>1.2644206867143579</v>
      </c>
      <c r="H58" s="61" t="s">
        <v>60</v>
      </c>
      <c r="I58" s="50">
        <v>0.99999999999999967</v>
      </c>
      <c r="J58" s="62">
        <v>0.90655112288358908</v>
      </c>
      <c r="K58" s="80"/>
      <c r="L58" s="62">
        <v>1.1607706935426145</v>
      </c>
      <c r="M58" s="80"/>
      <c r="N58" s="62">
        <v>1.1223121689576749</v>
      </c>
      <c r="O58" s="80"/>
    </row>
    <row r="59" spans="1:15" x14ac:dyDescent="0.35">
      <c r="A59" s="13"/>
      <c r="B59" s="14"/>
      <c r="C59" s="23"/>
      <c r="D59" s="24"/>
      <c r="E59" s="24"/>
      <c r="F59" s="24"/>
      <c r="H59" s="14"/>
      <c r="I59" s="23"/>
      <c r="J59" s="24"/>
      <c r="K59" s="69"/>
      <c r="L59" s="24"/>
      <c r="M59" s="69"/>
      <c r="N59" s="24"/>
      <c r="O59" s="69"/>
    </row>
    <row r="60" spans="1:15" x14ac:dyDescent="0.35">
      <c r="A60" s="13"/>
      <c r="B60" s="14" t="s">
        <v>55</v>
      </c>
      <c r="C60" s="23">
        <v>-0.17636271404262516</v>
      </c>
      <c r="D60" s="24">
        <v>-558371.79085545056</v>
      </c>
      <c r="E60" s="24">
        <v>7671.2184593831189</v>
      </c>
      <c r="F60" s="24">
        <v>786984.28669250803</v>
      </c>
      <c r="H60" s="14" t="s">
        <v>61</v>
      </c>
      <c r="I60" s="23">
        <v>-0.94672580945007212</v>
      </c>
      <c r="J60" s="24">
        <v>-1283966.9124027118</v>
      </c>
      <c r="K60" s="69"/>
      <c r="L60" s="24">
        <v>466204.08616410149</v>
      </c>
      <c r="M60" s="69"/>
      <c r="N60" s="24">
        <v>426992.41198475333</v>
      </c>
      <c r="O60" s="69"/>
    </row>
    <row r="61" spans="1:15" x14ac:dyDescent="0.35">
      <c r="A61" s="13"/>
      <c r="B61" s="14"/>
      <c r="C61" s="23"/>
      <c r="D61" s="24"/>
      <c r="E61" s="24"/>
      <c r="F61" s="24"/>
      <c r="H61" s="14"/>
      <c r="I61" s="23"/>
      <c r="J61" s="24"/>
      <c r="K61" s="69"/>
      <c r="L61" s="24"/>
      <c r="M61" s="69"/>
      <c r="N61" s="24"/>
      <c r="O61" s="69"/>
    </row>
    <row r="62" spans="1:15" ht="15" thickBot="1" x14ac:dyDescent="0.4">
      <c r="A62" s="13"/>
      <c r="B62" s="14" t="s">
        <v>56</v>
      </c>
      <c r="C62" s="52">
        <v>9.6599992889503453E-2</v>
      </c>
      <c r="D62" s="52">
        <v>5.9054437402573809E-2</v>
      </c>
      <c r="E62" s="52">
        <v>0.10223222350025489</v>
      </c>
      <c r="F62" s="52">
        <v>0.21894203567464918</v>
      </c>
      <c r="H62" s="14" t="s">
        <v>56</v>
      </c>
      <c r="I62" s="52">
        <v>9.7792608450205792E-2</v>
      </c>
      <c r="J62" s="52">
        <v>2.5632880229211518E-2</v>
      </c>
      <c r="K62" s="81"/>
      <c r="L62" s="52">
        <v>0.19492129914879458</v>
      </c>
      <c r="M62" s="81"/>
      <c r="N62" s="52">
        <v>0.14144820711520667</v>
      </c>
      <c r="O62" s="81"/>
    </row>
    <row r="63" spans="1:15" x14ac:dyDescent="0.35">
      <c r="A63" s="53"/>
      <c r="B63" s="54"/>
      <c r="C63" s="55"/>
      <c r="D63" s="56"/>
      <c r="E63" s="56"/>
      <c r="F63" s="56"/>
    </row>
    <row r="64" spans="1:15" ht="15" thickBot="1" x14ac:dyDescent="0.4">
      <c r="A64" s="53"/>
      <c r="B64" s="54"/>
      <c r="C64" s="55"/>
      <c r="D64" s="56"/>
      <c r="E64" s="56"/>
      <c r="F64" s="56"/>
    </row>
    <row r="65" spans="1:6" ht="15" thickBot="1" x14ac:dyDescent="0.4">
      <c r="A65" s="53"/>
      <c r="B65" s="57">
        <v>40249</v>
      </c>
      <c r="C65" s="58">
        <v>0.99999999725568922</v>
      </c>
      <c r="D65" s="59">
        <v>0.8948465872729896</v>
      </c>
      <c r="E65" s="59">
        <v>0.91569478314379937</v>
      </c>
      <c r="F65" s="59">
        <v>1.4635401807665251</v>
      </c>
    </row>
  </sheetData>
  <mergeCells count="9">
    <mergeCell ref="I29:L29"/>
    <mergeCell ref="I47:L47"/>
    <mergeCell ref="A1:F1"/>
    <mergeCell ref="A2:E2"/>
    <mergeCell ref="A3:E3"/>
    <mergeCell ref="A4:E4"/>
    <mergeCell ref="H1:M1"/>
    <mergeCell ref="H2:L2"/>
    <mergeCell ref="I4:N4"/>
  </mergeCells>
  <conditionalFormatting sqref="C47 C29">
    <cfRule type="cellIs" dxfId="2" priority="7" stopIfTrue="1" operator="equal">
      <formula>"Error"</formula>
    </cfRule>
  </conditionalFormatting>
  <conditionalFormatting sqref="I4">
    <cfRule type="cellIs" dxfId="1" priority="1" stopIfTrue="1" operator="equal">
      <formula>"Error"</formula>
    </cfRule>
  </conditionalFormatting>
  <conditionalFormatting sqref="I29 I47">
    <cfRule type="cellIs" dxfId="0" priority="3" stopIfTrue="1" operator="equal">
      <formula>"Error"</formula>
    </cfRule>
  </conditionalFormatting>
  <pageMargins left="0.7" right="0.7" top="0.75" bottom="0.75" header="0.3" footer="0.3"/>
  <pageSetup paperSize="9" scale="45" orientation="landscape" horizontalDpi="4294967293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9"/>
  <sheetViews>
    <sheetView workbookViewId="0">
      <selection activeCell="T2" sqref="T2"/>
    </sheetView>
  </sheetViews>
  <sheetFormatPr defaultRowHeight="14.5" x14ac:dyDescent="0.35"/>
  <cols>
    <col min="1" max="1" width="28.26953125" customWidth="1"/>
    <col min="3" max="3" width="11.81640625" customWidth="1"/>
    <col min="4" max="4" width="12.1796875" customWidth="1"/>
    <col min="7" max="7" width="6.453125" customWidth="1"/>
    <col min="8" max="8" width="27.7265625" customWidth="1"/>
    <col min="10" max="10" width="11.54296875" customWidth="1"/>
    <col min="11" max="11" width="8.81640625" style="98" customWidth="1"/>
    <col min="12" max="12" width="11.26953125" customWidth="1"/>
    <col min="13" max="13" width="7.81640625" style="98" customWidth="1"/>
    <col min="14" max="14" width="12.81640625" customWidth="1"/>
    <col min="15" max="15" width="9" style="98" customWidth="1"/>
    <col min="16" max="16" width="14" customWidth="1"/>
    <col min="17" max="17" width="8.54296875" style="98" customWidth="1"/>
  </cols>
  <sheetData>
    <row r="1" spans="1:17" ht="21" x14ac:dyDescent="0.5">
      <c r="A1" s="106" t="s">
        <v>71</v>
      </c>
      <c r="K1" s="105"/>
      <c r="L1" s="105"/>
      <c r="M1" s="105"/>
      <c r="N1" s="105"/>
      <c r="O1" s="105"/>
      <c r="P1" s="105"/>
      <c r="Q1" s="105"/>
    </row>
    <row r="2" spans="1:17" s="101" customFormat="1" ht="43.5" x14ac:dyDescent="0.35">
      <c r="A2" s="101" t="s">
        <v>72</v>
      </c>
      <c r="C2" s="102" t="s">
        <v>57</v>
      </c>
      <c r="D2" s="102" t="s">
        <v>73</v>
      </c>
      <c r="E2" s="102" t="s">
        <v>74</v>
      </c>
      <c r="F2" s="102" t="s">
        <v>75</v>
      </c>
      <c r="H2" s="101" t="s">
        <v>72</v>
      </c>
      <c r="J2" s="102" t="s">
        <v>57</v>
      </c>
      <c r="K2" s="103"/>
      <c r="L2" s="102" t="s">
        <v>73</v>
      </c>
      <c r="M2" s="103"/>
      <c r="N2" s="102" t="s">
        <v>74</v>
      </c>
      <c r="O2" s="103"/>
      <c r="P2" s="102" t="s">
        <v>100</v>
      </c>
      <c r="Q2" s="104"/>
    </row>
    <row r="3" spans="1:17" x14ac:dyDescent="0.35">
      <c r="A3" s="96"/>
      <c r="B3" s="96"/>
      <c r="C3" s="96"/>
      <c r="D3" s="96"/>
      <c r="E3" s="96"/>
      <c r="F3" s="96"/>
      <c r="H3" s="96"/>
      <c r="I3" s="96"/>
      <c r="J3" s="96"/>
      <c r="K3" s="99"/>
      <c r="L3" s="96"/>
      <c r="M3" s="99"/>
      <c r="N3" s="96"/>
      <c r="O3" s="99"/>
      <c r="P3" s="96"/>
    </row>
    <row r="4" spans="1:17" x14ac:dyDescent="0.35">
      <c r="A4" s="96" t="s">
        <v>76</v>
      </c>
      <c r="B4" s="96"/>
      <c r="C4" s="96"/>
      <c r="D4" s="96"/>
      <c r="E4" s="96"/>
      <c r="F4" s="96"/>
      <c r="H4" s="96" t="s">
        <v>76</v>
      </c>
      <c r="I4" s="96"/>
      <c r="J4" s="96"/>
      <c r="K4" s="99"/>
      <c r="L4" s="96"/>
      <c r="M4" s="99"/>
      <c r="N4" s="96"/>
      <c r="O4" s="99"/>
      <c r="P4" s="96"/>
    </row>
    <row r="5" spans="1:17" x14ac:dyDescent="0.35">
      <c r="A5" s="96"/>
      <c r="B5" s="96"/>
      <c r="C5" s="96"/>
      <c r="D5" s="96"/>
      <c r="E5" s="96"/>
      <c r="F5" s="96"/>
      <c r="H5" s="96"/>
      <c r="I5" s="96"/>
      <c r="J5" s="96"/>
      <c r="K5" s="99"/>
      <c r="L5" s="96"/>
      <c r="M5" s="99"/>
      <c r="N5" s="96"/>
      <c r="O5" s="99"/>
      <c r="P5" s="96"/>
    </row>
    <row r="6" spans="1:17" x14ac:dyDescent="0.35">
      <c r="A6" s="96" t="s">
        <v>77</v>
      </c>
      <c r="B6" s="96"/>
      <c r="C6" s="96"/>
      <c r="D6" s="96"/>
      <c r="E6" s="96"/>
      <c r="F6" s="96"/>
      <c r="H6" s="96" t="s">
        <v>77</v>
      </c>
      <c r="I6" s="96"/>
      <c r="J6" s="96"/>
      <c r="K6" s="99"/>
      <c r="L6" s="96"/>
      <c r="M6" s="99"/>
      <c r="N6" s="96"/>
      <c r="O6" s="99"/>
      <c r="P6" s="96"/>
    </row>
    <row r="7" spans="1:17" x14ac:dyDescent="0.35">
      <c r="A7" s="96" t="s">
        <v>78</v>
      </c>
      <c r="B7" s="96" t="s">
        <v>79</v>
      </c>
      <c r="C7" s="96">
        <v>131409</v>
      </c>
      <c r="D7" s="96">
        <v>50688</v>
      </c>
      <c r="E7" s="96">
        <v>35147</v>
      </c>
      <c r="F7" s="96">
        <v>45416</v>
      </c>
      <c r="H7" s="96" t="s">
        <v>78</v>
      </c>
      <c r="I7" s="96" t="s">
        <v>79</v>
      </c>
      <c r="J7" s="96">
        <v>122892</v>
      </c>
      <c r="K7" s="100">
        <f>+(J7-C7)/C7</f>
        <v>-6.4812912357601074E-2</v>
      </c>
      <c r="L7" s="96">
        <v>57624</v>
      </c>
      <c r="M7" s="100">
        <f>+(L7-D7)/D7</f>
        <v>0.13683712121212122</v>
      </c>
      <c r="N7" s="96">
        <v>24552</v>
      </c>
      <c r="O7" s="100">
        <f>+(N7-E7)/E7</f>
        <v>-0.30144820326059124</v>
      </c>
      <c r="P7" s="96">
        <v>40654</v>
      </c>
      <c r="Q7" s="100">
        <f>+(P7-F7)/F7</f>
        <v>-0.10485291527215078</v>
      </c>
    </row>
    <row r="8" spans="1:17" x14ac:dyDescent="0.35">
      <c r="A8" s="96"/>
      <c r="B8" s="96"/>
      <c r="C8" s="96"/>
      <c r="D8" s="96"/>
      <c r="E8" s="96"/>
      <c r="F8" s="96"/>
      <c r="H8" s="96"/>
      <c r="I8" s="96"/>
      <c r="J8" s="96"/>
      <c r="K8" s="99"/>
      <c r="L8" s="96"/>
      <c r="M8" s="99"/>
      <c r="N8" s="96"/>
      <c r="O8" s="99"/>
      <c r="P8" s="96"/>
    </row>
    <row r="9" spans="1:17" x14ac:dyDescent="0.35">
      <c r="A9" s="96" t="s">
        <v>80</v>
      </c>
      <c r="B9" s="96"/>
      <c r="C9" s="96"/>
      <c r="D9" s="96"/>
      <c r="E9" s="96"/>
      <c r="F9" s="96"/>
      <c r="H9" s="96" t="s">
        <v>80</v>
      </c>
      <c r="I9" s="96"/>
      <c r="J9" s="96"/>
      <c r="K9" s="99"/>
      <c r="L9" s="96"/>
      <c r="M9" s="99"/>
      <c r="N9" s="96"/>
      <c r="O9" s="99"/>
      <c r="P9" s="96"/>
    </row>
    <row r="10" spans="1:17" x14ac:dyDescent="0.35">
      <c r="A10" s="96" t="s">
        <v>78</v>
      </c>
      <c r="B10" s="96" t="s">
        <v>81</v>
      </c>
      <c r="C10" s="96">
        <v>490696</v>
      </c>
      <c r="D10" s="96">
        <v>187425</v>
      </c>
      <c r="E10" s="96">
        <v>122554</v>
      </c>
      <c r="F10" s="96">
        <v>179995</v>
      </c>
      <c r="H10" s="96" t="s">
        <v>78</v>
      </c>
      <c r="I10" s="96" t="s">
        <v>81</v>
      </c>
      <c r="J10" s="96">
        <v>456185</v>
      </c>
      <c r="K10" s="100">
        <f>+(J10-C10)/C10</f>
        <v>-7.0330713924711019E-2</v>
      </c>
      <c r="L10" s="96">
        <v>216764</v>
      </c>
      <c r="M10" s="100">
        <f>+(L10-D10)/D10</f>
        <v>0.15653728157929839</v>
      </c>
      <c r="N10" s="96">
        <v>83093</v>
      </c>
      <c r="O10" s="100">
        <f>+(N10-E10)/E10</f>
        <v>-0.32198867438027318</v>
      </c>
      <c r="P10" s="96">
        <v>155443</v>
      </c>
      <c r="Q10" s="100">
        <f>+(P10-F10)/F10</f>
        <v>-0.13640378899413871</v>
      </c>
    </row>
    <row r="11" spans="1:17" x14ac:dyDescent="0.35">
      <c r="A11" s="96"/>
      <c r="B11" s="96"/>
      <c r="C11" s="96"/>
      <c r="D11" s="96"/>
      <c r="E11" s="96"/>
      <c r="F11" s="96"/>
      <c r="H11" s="96"/>
      <c r="I11" s="96"/>
      <c r="J11" s="96"/>
      <c r="K11" s="99"/>
      <c r="L11" s="96"/>
      <c r="M11" s="99"/>
      <c r="N11" s="96"/>
      <c r="O11" s="99"/>
      <c r="P11" s="96"/>
    </row>
    <row r="12" spans="1:17" x14ac:dyDescent="0.35">
      <c r="A12" s="96" t="s">
        <v>82</v>
      </c>
      <c r="B12" s="96"/>
      <c r="C12" s="96"/>
      <c r="D12" s="96"/>
      <c r="E12" s="96"/>
      <c r="F12" s="96"/>
      <c r="H12" s="96" t="s">
        <v>82</v>
      </c>
      <c r="I12" s="96"/>
      <c r="J12" s="96"/>
      <c r="K12" s="99"/>
      <c r="L12" s="96"/>
      <c r="M12" s="99"/>
      <c r="N12" s="96"/>
      <c r="O12" s="99"/>
      <c r="P12" s="96"/>
    </row>
    <row r="13" spans="1:17" x14ac:dyDescent="0.35">
      <c r="A13" s="96" t="s">
        <v>78</v>
      </c>
      <c r="B13" s="96" t="s">
        <v>83</v>
      </c>
      <c r="C13" s="96">
        <v>1344070</v>
      </c>
      <c r="D13" s="96">
        <v>538003</v>
      </c>
      <c r="E13" s="96">
        <v>293490</v>
      </c>
      <c r="F13" s="96">
        <v>503335</v>
      </c>
      <c r="H13" s="96" t="s">
        <v>78</v>
      </c>
      <c r="I13" s="96" t="s">
        <v>83</v>
      </c>
      <c r="J13" s="96">
        <v>1249627</v>
      </c>
      <c r="K13" s="100">
        <f>+(J13-C13)/C13</f>
        <v>-7.0266429575840547E-2</v>
      </c>
      <c r="L13" s="96">
        <v>595260</v>
      </c>
      <c r="M13" s="100">
        <f>+(L13-D13)/D13</f>
        <v>0.10642505710934698</v>
      </c>
      <c r="N13" s="96">
        <v>201423</v>
      </c>
      <c r="O13" s="100">
        <f>+(N13-E13)/E13</f>
        <v>-0.31369722988858223</v>
      </c>
      <c r="P13" s="96">
        <v>448499</v>
      </c>
      <c r="Q13" s="100">
        <f>+(P13-F13)/F13</f>
        <v>-0.10894533461809729</v>
      </c>
    </row>
    <row r="14" spans="1:17" x14ac:dyDescent="0.35">
      <c r="A14" s="96"/>
      <c r="B14" s="96"/>
      <c r="C14" s="96"/>
      <c r="D14" s="96"/>
      <c r="E14" s="96"/>
      <c r="F14" s="96"/>
      <c r="H14" s="96"/>
      <c r="I14" s="96"/>
      <c r="J14" s="96"/>
      <c r="K14" s="99"/>
      <c r="L14" s="96"/>
      <c r="M14" s="99"/>
      <c r="N14" s="96"/>
      <c r="O14" s="99"/>
      <c r="P14" s="96"/>
    </row>
    <row r="15" spans="1:17" x14ac:dyDescent="0.35">
      <c r="A15" s="96" t="s">
        <v>84</v>
      </c>
      <c r="B15" s="96"/>
      <c r="C15" s="96"/>
      <c r="D15" s="96"/>
      <c r="E15" s="96"/>
      <c r="F15" s="96"/>
      <c r="H15" s="96" t="s">
        <v>84</v>
      </c>
      <c r="I15" s="96"/>
      <c r="J15" s="96"/>
      <c r="K15" s="99"/>
      <c r="L15" s="96"/>
      <c r="M15" s="99"/>
      <c r="N15" s="96"/>
      <c r="O15" s="99"/>
      <c r="P15" s="96"/>
    </row>
    <row r="16" spans="1:17" x14ac:dyDescent="0.35">
      <c r="A16" s="96"/>
      <c r="B16" s="96"/>
      <c r="C16" s="96"/>
      <c r="D16" s="96"/>
      <c r="E16" s="96"/>
      <c r="F16" s="96"/>
      <c r="H16" s="96"/>
      <c r="I16" s="96"/>
    </row>
    <row r="17" spans="1:17" x14ac:dyDescent="0.35">
      <c r="A17" s="96" t="s">
        <v>85</v>
      </c>
      <c r="B17" s="96"/>
      <c r="C17" s="96"/>
      <c r="D17" s="96"/>
      <c r="E17" s="96"/>
      <c r="F17" s="96"/>
      <c r="H17" s="96" t="s">
        <v>85</v>
      </c>
      <c r="I17" s="96"/>
      <c r="J17" s="96"/>
      <c r="K17" s="99"/>
      <c r="L17" s="96"/>
      <c r="M17" s="99"/>
      <c r="N17" s="96"/>
      <c r="O17" s="99"/>
      <c r="P17" s="96"/>
    </row>
    <row r="18" spans="1:17" x14ac:dyDescent="0.35">
      <c r="A18" s="96" t="s">
        <v>86</v>
      </c>
      <c r="B18" s="96" t="s">
        <v>87</v>
      </c>
      <c r="C18" s="96">
        <v>156853</v>
      </c>
      <c r="D18" s="96">
        <v>63799</v>
      </c>
      <c r="E18" s="96">
        <v>38425</v>
      </c>
      <c r="F18" s="96">
        <v>53295</v>
      </c>
      <c r="H18" s="96" t="s">
        <v>86</v>
      </c>
      <c r="I18" s="96" t="s">
        <v>87</v>
      </c>
      <c r="J18" s="96">
        <v>144822</v>
      </c>
      <c r="K18" s="100">
        <f t="shared" ref="K18:K19" si="0">+(J18-C18)/C18</f>
        <v>-7.6702390135987203E-2</v>
      </c>
      <c r="L18" s="96">
        <v>65588</v>
      </c>
      <c r="M18" s="100">
        <f t="shared" ref="M18:M19" si="1">+(L18-D18)/D18</f>
        <v>2.80411918682111E-2</v>
      </c>
      <c r="N18" s="96">
        <v>30917</v>
      </c>
      <c r="O18" s="100">
        <f t="shared" ref="O18:O19" si="2">+(N18-E18)/E18</f>
        <v>-0.19539362394274562</v>
      </c>
      <c r="P18" s="96">
        <v>47557</v>
      </c>
      <c r="Q18" s="100">
        <f t="shared" ref="Q18:Q19" si="3">+(P18-F18)/F18</f>
        <v>-0.10766488413547237</v>
      </c>
    </row>
    <row r="19" spans="1:17" x14ac:dyDescent="0.35">
      <c r="A19" s="96" t="s">
        <v>88</v>
      </c>
      <c r="B19" s="96" t="s">
        <v>89</v>
      </c>
      <c r="C19" s="96">
        <v>146175</v>
      </c>
      <c r="D19" s="96">
        <v>55419</v>
      </c>
      <c r="E19" s="96">
        <v>37500</v>
      </c>
      <c r="F19" s="96">
        <v>52057</v>
      </c>
      <c r="H19" s="96" t="s">
        <v>88</v>
      </c>
      <c r="I19" s="96" t="s">
        <v>89</v>
      </c>
      <c r="J19" s="96">
        <v>144822</v>
      </c>
      <c r="K19" s="100">
        <f t="shared" si="0"/>
        <v>-9.2560287326834273E-3</v>
      </c>
      <c r="L19" s="96">
        <v>65588</v>
      </c>
      <c r="M19" s="100">
        <f t="shared" si="1"/>
        <v>0.18349302585755789</v>
      </c>
      <c r="N19" s="96">
        <v>30917</v>
      </c>
      <c r="O19" s="100">
        <f t="shared" si="2"/>
        <v>-0.17554666666666666</v>
      </c>
      <c r="P19" s="96">
        <v>47557</v>
      </c>
      <c r="Q19" s="100">
        <f t="shared" si="3"/>
        <v>-8.6443705937722118E-2</v>
      </c>
    </row>
    <row r="20" spans="1:17" x14ac:dyDescent="0.35">
      <c r="A20" s="96"/>
      <c r="B20" s="96"/>
      <c r="C20" s="96"/>
      <c r="D20" s="96"/>
      <c r="E20" s="96"/>
      <c r="F20" s="96"/>
      <c r="H20" s="96"/>
      <c r="I20" s="96"/>
      <c r="J20" s="96"/>
      <c r="K20" s="99"/>
      <c r="L20" s="96"/>
      <c r="M20" s="99"/>
      <c r="N20" s="96"/>
      <c r="O20" s="99"/>
      <c r="P20" s="96"/>
    </row>
    <row r="21" spans="1:17" x14ac:dyDescent="0.35">
      <c r="A21" s="96" t="s">
        <v>92</v>
      </c>
      <c r="B21" s="96"/>
      <c r="C21" s="96"/>
      <c r="D21" s="96"/>
      <c r="E21" s="96"/>
      <c r="F21" s="96"/>
      <c r="H21" s="96" t="s">
        <v>92</v>
      </c>
      <c r="I21" s="96"/>
      <c r="J21" s="96"/>
      <c r="K21" s="99"/>
      <c r="L21" s="96"/>
      <c r="M21" s="99"/>
      <c r="N21" s="96"/>
      <c r="O21" s="99"/>
      <c r="P21" s="96"/>
    </row>
    <row r="22" spans="1:17" x14ac:dyDescent="0.35">
      <c r="A22" s="96" t="s">
        <v>86</v>
      </c>
      <c r="B22" s="96" t="s">
        <v>93</v>
      </c>
      <c r="C22" s="96">
        <v>587904</v>
      </c>
      <c r="D22" s="96">
        <v>239136</v>
      </c>
      <c r="E22" s="96">
        <v>137612</v>
      </c>
      <c r="F22" s="96">
        <v>205830</v>
      </c>
      <c r="H22" s="96" t="s">
        <v>86</v>
      </c>
      <c r="I22" s="96" t="s">
        <v>93</v>
      </c>
      <c r="J22" s="96">
        <v>540851</v>
      </c>
      <c r="K22" s="100">
        <f t="shared" ref="K22:K25" si="4">+(J22-C22)/C22</f>
        <v>-8.0035175811016768E-2</v>
      </c>
      <c r="L22" s="96">
        <v>244761</v>
      </c>
      <c r="M22" s="100">
        <f t="shared" ref="M22:M25" si="5">+(L22-D22)/D22</f>
        <v>2.3522179847450822E-2</v>
      </c>
      <c r="N22" s="96">
        <v>110586</v>
      </c>
      <c r="O22" s="100">
        <f t="shared" ref="O22:O25" si="6">+(N22-E22)/E22</f>
        <v>-0.19639275644565882</v>
      </c>
      <c r="P22" s="96">
        <v>182532</v>
      </c>
      <c r="Q22" s="100">
        <f t="shared" ref="Q22:Q24" si="7">+(P22-F22)/F22</f>
        <v>-0.11319049701209737</v>
      </c>
    </row>
    <row r="23" spans="1:17" x14ac:dyDescent="0.35">
      <c r="A23" s="96" t="s">
        <v>88</v>
      </c>
      <c r="B23" s="96" t="s">
        <v>94</v>
      </c>
      <c r="C23" s="96">
        <v>587904</v>
      </c>
      <c r="D23" s="96">
        <v>239136</v>
      </c>
      <c r="E23" s="96">
        <v>137612</v>
      </c>
      <c r="F23" s="96">
        <v>205830</v>
      </c>
      <c r="H23" s="96" t="s">
        <v>88</v>
      </c>
      <c r="I23" s="96" t="s">
        <v>94</v>
      </c>
      <c r="J23" s="96">
        <v>540851</v>
      </c>
      <c r="K23" s="100">
        <f t="shared" si="4"/>
        <v>-8.0035175811016768E-2</v>
      </c>
      <c r="L23" s="96">
        <v>244761</v>
      </c>
      <c r="M23" s="100">
        <f t="shared" si="5"/>
        <v>2.3522179847450822E-2</v>
      </c>
      <c r="N23" s="96">
        <v>110586</v>
      </c>
      <c r="O23" s="100">
        <f t="shared" si="6"/>
        <v>-0.19639275644565882</v>
      </c>
      <c r="P23" s="96">
        <v>182532</v>
      </c>
      <c r="Q23" s="100">
        <f t="shared" si="7"/>
        <v>-0.11319049701209737</v>
      </c>
    </row>
    <row r="24" spans="1:17" x14ac:dyDescent="0.35">
      <c r="A24" s="96" t="s">
        <v>90</v>
      </c>
      <c r="B24" s="96" t="s">
        <v>95</v>
      </c>
      <c r="C24" s="96">
        <v>418463</v>
      </c>
      <c r="D24" s="96">
        <v>226857</v>
      </c>
      <c r="E24" s="96">
        <v>127535</v>
      </c>
      <c r="F24" s="96">
        <v>58745</v>
      </c>
      <c r="H24" s="96" t="s">
        <v>90</v>
      </c>
      <c r="I24" s="96" t="s">
        <v>95</v>
      </c>
      <c r="J24" s="96">
        <v>451175.43155602633</v>
      </c>
      <c r="K24" s="100">
        <f t="shared" si="4"/>
        <v>7.8172817085444435E-2</v>
      </c>
      <c r="L24" s="96">
        <v>244761</v>
      </c>
      <c r="M24" s="100">
        <f t="shared" si="5"/>
        <v>7.892196405665243E-2</v>
      </c>
      <c r="N24" s="97">
        <v>86983.212806026364</v>
      </c>
      <c r="O24" s="100">
        <f t="shared" si="6"/>
        <v>-0.31796594812383766</v>
      </c>
      <c r="P24" s="97">
        <v>116459.21875</v>
      </c>
      <c r="Q24" s="100">
        <f t="shared" si="7"/>
        <v>0.98245329389735292</v>
      </c>
    </row>
    <row r="25" spans="1:17" x14ac:dyDescent="0.35">
      <c r="A25" s="96" t="s">
        <v>91</v>
      </c>
      <c r="B25" s="96" t="s">
        <v>96</v>
      </c>
      <c r="C25" s="96">
        <v>251281</v>
      </c>
      <c r="D25" s="96">
        <v>226857</v>
      </c>
      <c r="E25" s="96">
        <v>14440</v>
      </c>
      <c r="F25" s="96">
        <v>4658</v>
      </c>
      <c r="H25" s="96" t="s">
        <v>91</v>
      </c>
      <c r="I25" s="96" t="s">
        <v>96</v>
      </c>
      <c r="J25" s="96">
        <v>258791.6</v>
      </c>
      <c r="K25" s="100">
        <f t="shared" si="4"/>
        <v>2.9889247495831384E-2</v>
      </c>
      <c r="L25" s="96">
        <v>244761</v>
      </c>
      <c r="M25" s="100">
        <f t="shared" si="5"/>
        <v>7.892196405665243E-2</v>
      </c>
      <c r="N25" s="96">
        <v>11058.6</v>
      </c>
      <c r="O25" s="100">
        <f t="shared" si="6"/>
        <v>-0.23416897506925205</v>
      </c>
      <c r="P25" s="96">
        <v>0</v>
      </c>
    </row>
    <row r="26" spans="1:17" x14ac:dyDescent="0.35">
      <c r="A26" s="96"/>
      <c r="B26" s="96"/>
      <c r="C26" s="96"/>
      <c r="D26" s="96"/>
      <c r="E26" s="96"/>
      <c r="F26" s="96"/>
      <c r="H26" s="96"/>
      <c r="I26" s="96"/>
      <c r="J26" s="96"/>
      <c r="K26" s="99"/>
      <c r="L26" s="96"/>
      <c r="M26" s="99"/>
      <c r="N26" s="96"/>
      <c r="O26" s="99"/>
      <c r="P26" s="96"/>
    </row>
    <row r="27" spans="1:17" x14ac:dyDescent="0.35">
      <c r="A27" s="96" t="s">
        <v>97</v>
      </c>
      <c r="B27" s="96"/>
      <c r="C27" s="96"/>
      <c r="D27" s="96"/>
      <c r="E27" s="96"/>
      <c r="F27" s="96"/>
      <c r="H27" s="96" t="s">
        <v>97</v>
      </c>
      <c r="I27" s="96"/>
      <c r="J27" s="96"/>
      <c r="K27" s="99"/>
      <c r="L27" s="96"/>
      <c r="M27" s="99"/>
      <c r="N27" s="96"/>
      <c r="O27" s="99"/>
      <c r="P27" s="96"/>
    </row>
    <row r="28" spans="1:17" x14ac:dyDescent="0.35">
      <c r="A28" s="96" t="s">
        <v>86</v>
      </c>
      <c r="B28" s="96" t="s">
        <v>98</v>
      </c>
      <c r="C28" s="96">
        <v>1541573.8</v>
      </c>
      <c r="D28" s="96">
        <v>628398</v>
      </c>
      <c r="E28" s="96">
        <v>338769</v>
      </c>
      <c r="F28" s="96">
        <v>559323.80000000005</v>
      </c>
      <c r="H28" s="96" t="s">
        <v>86</v>
      </c>
      <c r="I28" s="96" t="s">
        <v>98</v>
      </c>
      <c r="J28" s="96">
        <v>1426599</v>
      </c>
      <c r="K28" s="100">
        <f t="shared" ref="K28:K29" si="8">+(J28-C28)/C28</f>
        <v>-7.4582741351727724E-2</v>
      </c>
      <c r="L28" s="96">
        <v>650527</v>
      </c>
      <c r="M28" s="100">
        <f t="shared" ref="M28:M29" si="9">+(L28-D28)/D28</f>
        <v>3.5214943395746011E-2</v>
      </c>
      <c r="N28" s="96">
        <v>272622</v>
      </c>
      <c r="O28" s="100">
        <f t="shared" ref="O28:O29" si="10">+(N28-E28)/E28</f>
        <v>-0.19525694499791893</v>
      </c>
      <c r="P28" s="96">
        <v>494943</v>
      </c>
      <c r="Q28" s="100">
        <f t="shared" ref="Q28:Q29" si="11">+(P28-F28)/F28</f>
        <v>-0.11510470321484628</v>
      </c>
    </row>
    <row r="29" spans="1:17" x14ac:dyDescent="0.35">
      <c r="A29" s="96" t="s">
        <v>88</v>
      </c>
      <c r="B29" s="96" t="s">
        <v>99</v>
      </c>
      <c r="C29" s="96">
        <v>1443030.8</v>
      </c>
      <c r="D29" s="96">
        <v>549674</v>
      </c>
      <c r="E29" s="96">
        <v>330673</v>
      </c>
      <c r="F29" s="96">
        <v>549190.80000000005</v>
      </c>
      <c r="H29" s="96" t="s">
        <v>88</v>
      </c>
      <c r="I29" s="96" t="s">
        <v>99</v>
      </c>
      <c r="J29" s="96">
        <v>1426599</v>
      </c>
      <c r="K29" s="100">
        <f t="shared" si="8"/>
        <v>-1.1387005738200492E-2</v>
      </c>
      <c r="L29" s="96">
        <v>650527</v>
      </c>
      <c r="M29" s="100">
        <f t="shared" si="9"/>
        <v>0.18347784323071492</v>
      </c>
      <c r="N29" s="96">
        <v>272622</v>
      </c>
      <c r="O29" s="100">
        <f t="shared" si="10"/>
        <v>-0.17555409725015347</v>
      </c>
      <c r="P29" s="96">
        <v>494943</v>
      </c>
      <c r="Q29" s="100">
        <f t="shared" si="11"/>
        <v>-9.8777692561492367E-2</v>
      </c>
    </row>
  </sheetData>
  <pageMargins left="0.7" right="0.7" top="0.75" bottom="0.75" header="0.3" footer="0.3"/>
  <pageSetup scale="5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Shepherd</dc:creator>
  <cp:lastModifiedBy>Bacon, Bruce</cp:lastModifiedBy>
  <cp:lastPrinted>2020-01-16T22:19:07Z</cp:lastPrinted>
  <dcterms:created xsi:type="dcterms:W3CDTF">2020-01-14T17:54:59Z</dcterms:created>
  <dcterms:modified xsi:type="dcterms:W3CDTF">2020-01-25T02:08:31Z</dcterms:modified>
</cp:coreProperties>
</file>