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bacon\Documents\Newmarket\Cost Allocation\Interrogatories\"/>
    </mc:Choice>
  </mc:AlternateContent>
  <bookViews>
    <workbookView xWindow="0" yWindow="0" windowWidth="19200" windowHeight="6470" activeTab="2"/>
  </bookViews>
  <sheets>
    <sheet name="SEC 1 c" sheetId="1" r:id="rId1"/>
    <sheet name="SEC 1 e" sheetId="2" r:id="rId2"/>
    <sheet name="SEC 1 h" sheetId="3" r:id="rId3"/>
  </sheets>
  <externalReferences>
    <externalReference r:id="rId4"/>
    <externalReference r:id="rId5"/>
  </externalReferences>
  <calcPr calcId="162913" iterate="1" iterateDelta="9.9999999999999995E-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3" l="1"/>
  <c r="L18" i="3"/>
  <c r="M18" i="3"/>
  <c r="N18" i="3"/>
  <c r="O18" i="3"/>
  <c r="P18" i="3"/>
  <c r="K19" i="3"/>
  <c r="L19" i="3"/>
  <c r="M19" i="3"/>
  <c r="N19" i="3"/>
  <c r="O19" i="3"/>
  <c r="P19" i="3"/>
  <c r="H94" i="3"/>
  <c r="G94" i="3"/>
  <c r="F94" i="3"/>
  <c r="E94" i="3"/>
  <c r="D94" i="3"/>
  <c r="C94" i="3"/>
  <c r="H91" i="3"/>
  <c r="G91" i="3"/>
  <c r="F91" i="3"/>
  <c r="E91" i="3"/>
  <c r="D91" i="3"/>
  <c r="C91" i="3"/>
  <c r="H22" i="3"/>
  <c r="G22" i="3"/>
  <c r="F22" i="3"/>
  <c r="E22" i="3"/>
  <c r="D22" i="3"/>
  <c r="C22" i="3"/>
  <c r="B22" i="3"/>
  <c r="C12" i="3"/>
  <c r="D12" i="3"/>
  <c r="E12" i="3"/>
  <c r="B12" i="3" s="1"/>
  <c r="F12" i="3"/>
  <c r="G12" i="3"/>
  <c r="H12" i="3"/>
  <c r="C13" i="3"/>
  <c r="B13" i="3" s="1"/>
  <c r="D13" i="3"/>
  <c r="E13" i="3"/>
  <c r="F13" i="3"/>
  <c r="G13" i="3"/>
  <c r="H13" i="3"/>
  <c r="C14" i="3"/>
  <c r="B14" i="3" s="1"/>
  <c r="D14" i="3"/>
  <c r="E14" i="3"/>
  <c r="F14" i="3"/>
  <c r="G14" i="3"/>
  <c r="H14" i="3"/>
  <c r="C15" i="3"/>
  <c r="B15" i="3" s="1"/>
  <c r="D15" i="3"/>
  <c r="E15" i="3"/>
  <c r="F15" i="3"/>
  <c r="G15" i="3"/>
  <c r="H15" i="3"/>
  <c r="C17" i="3"/>
  <c r="D17" i="3"/>
  <c r="E17" i="3"/>
  <c r="B17" i="3" s="1"/>
  <c r="F17" i="3"/>
  <c r="G17" i="3"/>
  <c r="H17" i="3"/>
  <c r="C18" i="3"/>
  <c r="B18" i="3" s="1"/>
  <c r="D18" i="3"/>
  <c r="E18" i="3"/>
  <c r="F18" i="3"/>
  <c r="G18" i="3"/>
  <c r="H18" i="3"/>
  <c r="C19" i="3"/>
  <c r="B19" i="3" s="1"/>
  <c r="D19" i="3"/>
  <c r="E19" i="3"/>
  <c r="F19" i="3"/>
  <c r="G19" i="3"/>
  <c r="H19" i="3"/>
  <c r="C20" i="3"/>
  <c r="B20" i="3" s="1"/>
  <c r="D20" i="3"/>
  <c r="E20" i="3"/>
  <c r="F20" i="3"/>
  <c r="G20" i="3"/>
  <c r="H20" i="3"/>
  <c r="H11" i="3"/>
  <c r="G11" i="3"/>
  <c r="F11" i="3"/>
  <c r="E11" i="3"/>
  <c r="D11" i="3"/>
  <c r="C11" i="3"/>
  <c r="B11" i="3" s="1"/>
  <c r="C7" i="3"/>
  <c r="B7" i="3" s="1"/>
  <c r="D7" i="3"/>
  <c r="E7" i="3"/>
  <c r="F7" i="3"/>
  <c r="G7" i="3"/>
  <c r="H7" i="3"/>
  <c r="C8" i="3"/>
  <c r="B8" i="3" s="1"/>
  <c r="D8" i="3"/>
  <c r="E8" i="3"/>
  <c r="F8" i="3"/>
  <c r="G8" i="3"/>
  <c r="H8" i="3"/>
  <c r="C9" i="3"/>
  <c r="B9" i="3" s="1"/>
  <c r="D9" i="3"/>
  <c r="E9" i="3"/>
  <c r="F9" i="3"/>
  <c r="G9" i="3"/>
  <c r="H9" i="3"/>
  <c r="H6" i="3"/>
  <c r="G6" i="3"/>
  <c r="F6" i="3"/>
  <c r="E6" i="3"/>
  <c r="D6" i="3"/>
  <c r="C6" i="3"/>
  <c r="B6" i="3" s="1"/>
  <c r="H96" i="3"/>
  <c r="G96" i="3"/>
  <c r="F96" i="3"/>
  <c r="E96" i="3"/>
  <c r="D96" i="3"/>
  <c r="C96" i="3"/>
  <c r="B93" i="3"/>
  <c r="B90" i="3"/>
  <c r="B96" i="3" s="1"/>
  <c r="M21" i="2"/>
  <c r="L21" i="2"/>
  <c r="K21" i="2"/>
  <c r="J7" i="2"/>
  <c r="P8" i="2" s="1"/>
  <c r="M8" i="2"/>
  <c r="N8" i="2"/>
  <c r="O8" i="2"/>
  <c r="J15" i="2"/>
  <c r="N16" i="2" s="1"/>
  <c r="L16" i="2"/>
  <c r="M16" i="2"/>
  <c r="O16" i="2"/>
  <c r="P16" i="2"/>
  <c r="P19" i="2"/>
  <c r="N19" i="2"/>
  <c r="L19" i="2"/>
  <c r="K19" i="2"/>
  <c r="H19" i="2"/>
  <c r="H16" i="2"/>
  <c r="G8" i="2"/>
  <c r="G16" i="2"/>
  <c r="F8" i="2"/>
  <c r="F16" i="2"/>
  <c r="E8" i="2"/>
  <c r="D19" i="2"/>
  <c r="D21" i="2" s="1"/>
  <c r="D16" i="2"/>
  <c r="G19" i="2"/>
  <c r="F19" i="2"/>
  <c r="E19" i="2"/>
  <c r="E21" i="2" s="1"/>
  <c r="B7" i="2"/>
  <c r="B15" i="2"/>
  <c r="E16" i="2" s="1"/>
  <c r="H96" i="2"/>
  <c r="G96" i="2"/>
  <c r="F96" i="2"/>
  <c r="E96" i="2"/>
  <c r="D96" i="2"/>
  <c r="C96" i="2"/>
  <c r="B93" i="2"/>
  <c r="G94" i="2" s="1"/>
  <c r="B90" i="2"/>
  <c r="G91" i="2" s="1"/>
  <c r="J19" i="3" l="1"/>
  <c r="J18" i="3"/>
  <c r="B94" i="3"/>
  <c r="B91" i="3"/>
  <c r="G12" i="2"/>
  <c r="J16" i="2"/>
  <c r="O10" i="2"/>
  <c r="K10" i="2"/>
  <c r="P12" i="2"/>
  <c r="C18" i="2"/>
  <c r="D14" i="2"/>
  <c r="O12" i="2"/>
  <c r="G18" i="2"/>
  <c r="P10" i="2"/>
  <c r="J11" i="2"/>
  <c r="N12" i="2" s="1"/>
  <c r="M19" i="2"/>
  <c r="C8" i="2"/>
  <c r="L8" i="2"/>
  <c r="K12" i="2"/>
  <c r="K16" i="2"/>
  <c r="D8" i="2"/>
  <c r="H8" i="2"/>
  <c r="J17" i="2"/>
  <c r="M18" i="2" s="1"/>
  <c r="J13" i="2"/>
  <c r="O19" i="2"/>
  <c r="K8" i="2"/>
  <c r="J8" i="2" s="1"/>
  <c r="C19" i="2"/>
  <c r="C21" i="2" s="1"/>
  <c r="C16" i="2"/>
  <c r="B16" i="2" s="1"/>
  <c r="J9" i="2"/>
  <c r="N10" i="2" s="1"/>
  <c r="J5" i="2"/>
  <c r="B9" i="2"/>
  <c r="B17" i="2"/>
  <c r="B13" i="2"/>
  <c r="B11" i="2"/>
  <c r="B5" i="2"/>
  <c r="D91" i="2"/>
  <c r="H91" i="2"/>
  <c r="D94" i="2"/>
  <c r="H94" i="2"/>
  <c r="F91" i="2"/>
  <c r="F94" i="2"/>
  <c r="E91" i="2"/>
  <c r="E94" i="2"/>
  <c r="B96" i="2"/>
  <c r="C91" i="2"/>
  <c r="C94" i="2"/>
  <c r="F6" i="2" l="1"/>
  <c r="B19" i="2"/>
  <c r="H10" i="2"/>
  <c r="C10" i="2"/>
  <c r="D10" i="2"/>
  <c r="P14" i="2"/>
  <c r="L14" i="2"/>
  <c r="J12" i="2"/>
  <c r="G10" i="2"/>
  <c r="B94" i="2"/>
  <c r="D12" i="2"/>
  <c r="H12" i="2"/>
  <c r="J19" i="2"/>
  <c r="K6" i="2"/>
  <c r="N6" i="2"/>
  <c r="L18" i="2"/>
  <c r="J18" i="2" s="1"/>
  <c r="F12" i="2"/>
  <c r="M14" i="2"/>
  <c r="N14" i="2"/>
  <c r="E12" i="2"/>
  <c r="K18" i="2"/>
  <c r="F10" i="2"/>
  <c r="F14" i="2"/>
  <c r="G14" i="2"/>
  <c r="K14" i="2"/>
  <c r="L6" i="2"/>
  <c r="B8" i="2"/>
  <c r="P18" i="2"/>
  <c r="C12" i="2"/>
  <c r="H14" i="2"/>
  <c r="C14" i="2"/>
  <c r="N18" i="2"/>
  <c r="M12" i="2"/>
  <c r="O18" i="2"/>
  <c r="E14" i="2"/>
  <c r="F18" i="2"/>
  <c r="E18" i="2"/>
  <c r="B18" i="2" s="1"/>
  <c r="P6" i="2"/>
  <c r="L10" i="2"/>
  <c r="M6" i="2"/>
  <c r="M10" i="2"/>
  <c r="J10" i="2" s="1"/>
  <c r="E10" i="2"/>
  <c r="L12" i="2"/>
  <c r="O6" i="2"/>
  <c r="O14" i="2"/>
  <c r="H18" i="2"/>
  <c r="D18" i="2"/>
  <c r="H6" i="2"/>
  <c r="D6" i="2"/>
  <c r="E6" i="2"/>
  <c r="G6" i="2"/>
  <c r="C6" i="2"/>
  <c r="B91" i="2"/>
  <c r="B10" i="2" l="1"/>
  <c r="B12" i="2"/>
  <c r="J14" i="2"/>
  <c r="J6" i="2"/>
  <c r="B14" i="2"/>
  <c r="B6" i="2"/>
  <c r="L7" i="1" l="1"/>
  <c r="M7" i="1"/>
  <c r="N7" i="1"/>
  <c r="O7" i="1"/>
  <c r="P7" i="1"/>
  <c r="K7" i="1"/>
  <c r="J7" i="1" l="1"/>
  <c r="L23" i="1"/>
  <c r="M23" i="1"/>
  <c r="N23" i="1"/>
  <c r="O23" i="1"/>
  <c r="P23" i="1"/>
  <c r="K23" i="1" l="1"/>
  <c r="J41" i="1"/>
  <c r="J36" i="1"/>
  <c r="J38" i="1"/>
  <c r="J31" i="1"/>
  <c r="J33" i="1"/>
  <c r="J26" i="1"/>
  <c r="J28" i="1"/>
  <c r="O42" i="1" l="1"/>
  <c r="L42" i="1"/>
  <c r="P42" i="1"/>
  <c r="N42" i="1"/>
  <c r="M42" i="1"/>
  <c r="L34" i="1"/>
  <c r="P34" i="1"/>
  <c r="M34" i="1"/>
  <c r="N34" i="1"/>
  <c r="O34" i="1"/>
  <c r="M39" i="1"/>
  <c r="L39" i="1"/>
  <c r="N39" i="1"/>
  <c r="P39" i="1"/>
  <c r="O39" i="1"/>
  <c r="N37" i="1"/>
  <c r="O37" i="1"/>
  <c r="L37" i="1"/>
  <c r="P37" i="1"/>
  <c r="M37" i="1"/>
  <c r="K39" i="1"/>
  <c r="O27" i="1"/>
  <c r="L27" i="1"/>
  <c r="P27" i="1"/>
  <c r="N27" i="1"/>
  <c r="M27" i="1"/>
  <c r="M29" i="1"/>
  <c r="O29" i="1"/>
  <c r="N29" i="1"/>
  <c r="L29" i="1"/>
  <c r="P29" i="1"/>
  <c r="L32" i="1"/>
  <c r="P32" i="1"/>
  <c r="M32" i="1"/>
  <c r="N32" i="1"/>
  <c r="O32" i="1"/>
  <c r="K32" i="1"/>
  <c r="J23" i="1"/>
  <c r="O24" i="1" s="1"/>
  <c r="K34" i="1"/>
  <c r="K42" i="1"/>
  <c r="K29" i="1"/>
  <c r="K37" i="1"/>
  <c r="K27" i="1"/>
  <c r="J39" i="1" l="1"/>
  <c r="J29" i="1"/>
  <c r="J32" i="1"/>
  <c r="P24" i="1"/>
  <c r="N24" i="1"/>
  <c r="K24" i="1"/>
  <c r="M24" i="1"/>
  <c r="J34" i="1"/>
  <c r="L24" i="1"/>
  <c r="J37" i="1"/>
  <c r="J27" i="1"/>
  <c r="J42" i="1"/>
  <c r="J24" i="1" l="1"/>
  <c r="P15" i="1"/>
  <c r="P12" i="1" s="1"/>
  <c r="O15" i="1"/>
  <c r="O12" i="1" s="1"/>
  <c r="N15" i="1"/>
  <c r="N12" i="1" s="1"/>
  <c r="M15" i="1"/>
  <c r="M12" i="1" s="1"/>
  <c r="L15" i="1"/>
  <c r="L12" i="1" s="1"/>
  <c r="K15" i="1"/>
  <c r="K12" i="1" s="1"/>
  <c r="K8" i="1"/>
  <c r="L8" i="1"/>
  <c r="M8" i="1"/>
  <c r="N8" i="1"/>
  <c r="O8" i="1"/>
  <c r="P8" i="1"/>
  <c r="J9" i="1"/>
  <c r="E23" i="1"/>
  <c r="F23" i="1"/>
  <c r="G23" i="1"/>
  <c r="H23" i="1"/>
  <c r="D23" i="1"/>
  <c r="C23" i="1"/>
  <c r="B36" i="1"/>
  <c r="H37" i="1" s="1"/>
  <c r="B38" i="1"/>
  <c r="H39" i="1" s="1"/>
  <c r="B31" i="1"/>
  <c r="H32" i="1" s="1"/>
  <c r="B33" i="1"/>
  <c r="G34" i="1" s="1"/>
  <c r="B26" i="1"/>
  <c r="F27" i="1" s="1"/>
  <c r="B28" i="1"/>
  <c r="H29" i="1" s="1"/>
  <c r="D15" i="1"/>
  <c r="E15" i="1"/>
  <c r="F15" i="1"/>
  <c r="G15" i="1"/>
  <c r="H15" i="1"/>
  <c r="H12" i="1" s="1"/>
  <c r="C15" i="1"/>
  <c r="B20" i="1"/>
  <c r="E21" i="1" s="1"/>
  <c r="B18" i="1"/>
  <c r="G19" i="1" s="1"/>
  <c r="E12" i="1" l="1"/>
  <c r="G12" i="1"/>
  <c r="F12" i="1"/>
  <c r="C12" i="1"/>
  <c r="C29" i="1"/>
  <c r="D12" i="1"/>
  <c r="E29" i="1"/>
  <c r="E39" i="1"/>
  <c r="D34" i="1"/>
  <c r="F39" i="1"/>
  <c r="G21" i="1"/>
  <c r="F29" i="1"/>
  <c r="E34" i="1"/>
  <c r="C39" i="1"/>
  <c r="G39" i="1"/>
  <c r="C37" i="1"/>
  <c r="G37" i="1"/>
  <c r="E37" i="1"/>
  <c r="H21" i="1"/>
  <c r="F37" i="1"/>
  <c r="F19" i="1"/>
  <c r="D21" i="1"/>
  <c r="G29" i="1"/>
  <c r="H34" i="1"/>
  <c r="D39" i="1"/>
  <c r="D37" i="1"/>
  <c r="J15" i="1"/>
  <c r="E32" i="1"/>
  <c r="C27" i="1"/>
  <c r="E19" i="1"/>
  <c r="D27" i="1"/>
  <c r="H27" i="1"/>
  <c r="F32" i="1"/>
  <c r="H19" i="1"/>
  <c r="D19" i="1"/>
  <c r="F21" i="1"/>
  <c r="E27" i="1"/>
  <c r="F34" i="1"/>
  <c r="C32" i="1"/>
  <c r="G32" i="1"/>
  <c r="G27" i="1"/>
  <c r="D29" i="1"/>
  <c r="C34" i="1"/>
  <c r="D32" i="1"/>
  <c r="C21" i="1"/>
  <c r="C19" i="1"/>
  <c r="B23" i="1"/>
  <c r="B15" i="1"/>
  <c r="N16" i="1" l="1"/>
  <c r="B12" i="1"/>
  <c r="H13" i="1" s="1"/>
  <c r="B37" i="1"/>
  <c r="B39" i="1"/>
  <c r="B34" i="1"/>
  <c r="B29" i="1"/>
  <c r="B19" i="1"/>
  <c r="M16" i="1"/>
  <c r="O16" i="1"/>
  <c r="L16" i="1"/>
  <c r="K16" i="1"/>
  <c r="P16" i="1"/>
  <c r="B32" i="1"/>
  <c r="G24" i="1"/>
  <c r="E24" i="1"/>
  <c r="F24" i="1"/>
  <c r="H24" i="1"/>
  <c r="B27" i="1"/>
  <c r="F16" i="1"/>
  <c r="G16" i="1"/>
  <c r="H16" i="1"/>
  <c r="B21" i="1"/>
  <c r="D24" i="1"/>
  <c r="D16" i="1"/>
  <c r="D13" i="1"/>
  <c r="E13" i="1"/>
  <c r="E16" i="1"/>
  <c r="C13" i="1"/>
  <c r="C16" i="1"/>
  <c r="C24" i="1"/>
  <c r="G13" i="1" l="1"/>
  <c r="F13" i="1"/>
  <c r="J16" i="1"/>
  <c r="B13" i="1"/>
  <c r="B16" i="1"/>
  <c r="B24" i="1"/>
  <c r="J18" i="1"/>
  <c r="J20" i="1"/>
  <c r="M21" i="1" s="1"/>
  <c r="C84" i="1"/>
  <c r="D84" i="1"/>
  <c r="E84" i="1"/>
  <c r="F84" i="1"/>
  <c r="G84" i="1"/>
  <c r="H84" i="1"/>
  <c r="B81" i="1"/>
  <c r="G82" i="1" s="1"/>
  <c r="B78" i="1"/>
  <c r="F79" i="1" s="1"/>
  <c r="J12" i="1"/>
  <c r="C66" i="1"/>
  <c r="D66" i="1"/>
  <c r="E66" i="1"/>
  <c r="F66" i="1"/>
  <c r="G66" i="1"/>
  <c r="H66" i="1"/>
  <c r="J5" i="1"/>
  <c r="B5" i="1"/>
  <c r="E6" i="1" s="1"/>
  <c r="N13" i="1" l="1"/>
  <c r="M19" i="1"/>
  <c r="C79" i="1"/>
  <c r="D79" i="1"/>
  <c r="O6" i="1"/>
  <c r="J8" i="1"/>
  <c r="E82" i="1"/>
  <c r="D6" i="1"/>
  <c r="F82" i="1"/>
  <c r="O13" i="1"/>
  <c r="B84" i="1"/>
  <c r="D82" i="1"/>
  <c r="K13" i="1"/>
  <c r="L19" i="1"/>
  <c r="O19" i="1"/>
  <c r="P13" i="1"/>
  <c r="K19" i="1"/>
  <c r="P19" i="1"/>
  <c r="H6" i="1"/>
  <c r="G79" i="1"/>
  <c r="G6" i="1"/>
  <c r="L13" i="1"/>
  <c r="H79" i="1"/>
  <c r="H82" i="1"/>
  <c r="N19" i="1"/>
  <c r="N21" i="1"/>
  <c r="K21" i="1"/>
  <c r="O21" i="1"/>
  <c r="M13" i="1"/>
  <c r="E79" i="1"/>
  <c r="L21" i="1"/>
  <c r="P21" i="1"/>
  <c r="F6" i="1"/>
  <c r="C6" i="1"/>
  <c r="C82" i="1"/>
  <c r="N6" i="1"/>
  <c r="B66" i="1"/>
  <c r="P6" i="1"/>
  <c r="M6" i="1"/>
  <c r="K6" i="1"/>
  <c r="L6" i="1"/>
  <c r="B79" i="1" l="1"/>
  <c r="J21" i="1"/>
  <c r="J13" i="1"/>
  <c r="B82" i="1"/>
  <c r="J19" i="1"/>
  <c r="J6" i="1"/>
  <c r="P12" i="3" l="1"/>
  <c r="O15" i="3" l="1"/>
  <c r="P15" i="3"/>
  <c r="K15" i="3"/>
  <c r="N15" i="3"/>
  <c r="M15" i="3"/>
  <c r="K9" i="3"/>
  <c r="N17" i="3"/>
  <c r="K17" i="3"/>
  <c r="M17" i="3"/>
  <c r="L20" i="3"/>
  <c r="N20" i="3"/>
  <c r="K20" i="3"/>
  <c r="O20" i="3"/>
  <c r="M20" i="3"/>
  <c r="P20" i="3"/>
  <c r="M12" i="3"/>
  <c r="N12" i="3"/>
  <c r="K12" i="3"/>
  <c r="L12" i="3"/>
  <c r="O12" i="3"/>
  <c r="P11" i="3"/>
  <c r="K11" i="3"/>
  <c r="M11" i="3"/>
  <c r="N11" i="3"/>
  <c r="L11" i="3"/>
  <c r="O11" i="3"/>
  <c r="J20" i="3" l="1"/>
  <c r="L17" i="3"/>
  <c r="P17" i="3"/>
  <c r="O17" i="3"/>
  <c r="L15" i="3"/>
  <c r="J15" i="3" s="1"/>
  <c r="J12" i="3"/>
  <c r="J11" i="3"/>
  <c r="P9" i="3"/>
  <c r="M9" i="3"/>
  <c r="O9" i="3"/>
  <c r="L9" i="3"/>
  <c r="N9" i="3"/>
  <c r="O6" i="3"/>
  <c r="L6" i="3"/>
  <c r="N6" i="3"/>
  <c r="M6" i="3"/>
  <c r="P6" i="3"/>
  <c r="K6" i="3"/>
  <c r="J9" i="3" l="1"/>
  <c r="J17" i="3"/>
  <c r="J6" i="3"/>
  <c r="N13" i="3" l="1"/>
  <c r="N14" i="3" l="1"/>
  <c r="O13" i="3"/>
  <c r="M13" i="3"/>
  <c r="P13" i="3"/>
  <c r="L13" i="3"/>
  <c r="K13" i="3"/>
  <c r="J13" i="3" l="1"/>
  <c r="N7" i="3"/>
  <c r="M14" i="3"/>
  <c r="O14" i="3"/>
  <c r="L14" i="3"/>
  <c r="P14" i="3"/>
  <c r="K14" i="3"/>
  <c r="J14" i="3" l="1"/>
  <c r="N8" i="3"/>
  <c r="O7" i="3"/>
  <c r="P7" i="3"/>
  <c r="K7" i="3"/>
  <c r="M7" i="3"/>
  <c r="L7" i="3"/>
  <c r="J7" i="3" l="1"/>
  <c r="M8" i="3"/>
  <c r="L8" i="3"/>
  <c r="K8" i="3"/>
  <c r="O8" i="3"/>
  <c r="P8" i="3"/>
  <c r="J8" i="3" l="1"/>
  <c r="K22" i="3" l="1"/>
  <c r="O22" i="3" l="1"/>
  <c r="N22" i="3"/>
  <c r="L22" i="3"/>
  <c r="M22" i="3"/>
  <c r="P22" i="3"/>
  <c r="J22" i="3" l="1"/>
  <c r="T29" i="2" l="1"/>
  <c r="T29" i="3"/>
  <c r="U29" i="2"/>
  <c r="U29" i="3"/>
</calcChain>
</file>

<file path=xl/sharedStrings.xml><?xml version="1.0" encoding="utf-8"?>
<sst xmlns="http://schemas.openxmlformats.org/spreadsheetml/2006/main" count="110" uniqueCount="57">
  <si>
    <t>Case 1: NT Power_Cost Allocation settlement-Jan 2011_20200116</t>
  </si>
  <si>
    <t>Case 2: IRs updated NTPowerNTRZ_SUB_CA_2019111</t>
  </si>
  <si>
    <t>Residential</t>
  </si>
  <si>
    <t>GS &lt;50</t>
  </si>
  <si>
    <t>GS&gt;50-Regular</t>
  </si>
  <si>
    <t>Street Light</t>
  </si>
  <si>
    <t>Sentinel</t>
  </si>
  <si>
    <t>Unmetered Scattered Load</t>
  </si>
  <si>
    <t>Total Net Plant</t>
  </si>
  <si>
    <t>Total</t>
  </si>
  <si>
    <t>NFA Allocator</t>
  </si>
  <si>
    <t>Cust/Conn (Prim)</t>
  </si>
  <si>
    <t>4NCP (Prim)</t>
  </si>
  <si>
    <t>Net Fixed Assets</t>
  </si>
  <si>
    <t>GFA - Distribution plant (credit to contributed capital)</t>
  </si>
  <si>
    <t>Accum Depreciation - NFA</t>
  </si>
  <si>
    <t>Customer GFA</t>
  </si>
  <si>
    <t>Demand GFA</t>
  </si>
  <si>
    <t xml:space="preserve">Customer </t>
  </si>
  <si>
    <t>Demand</t>
  </si>
  <si>
    <t>CC Demand</t>
  </si>
  <si>
    <t>CC Customer</t>
  </si>
  <si>
    <t>ACC CC Demand</t>
  </si>
  <si>
    <t>ACC CC Customer</t>
  </si>
  <si>
    <t>Acc Dpr Demand</t>
  </si>
  <si>
    <t>Acc Dpr Cust</t>
  </si>
  <si>
    <t>Distribution</t>
  </si>
  <si>
    <t>Case 1</t>
  </si>
  <si>
    <t>Case 2</t>
  </si>
  <si>
    <t>NFA Alloc Backgroud</t>
  </si>
  <si>
    <t>Accum Depr</t>
  </si>
  <si>
    <t>Acc Dpr 2120  Demand</t>
  </si>
  <si>
    <t>Inc Case 2 over 1 $</t>
  </si>
  <si>
    <t>Inc Case 2 over 1 %</t>
  </si>
  <si>
    <t>Interest</t>
  </si>
  <si>
    <t xml:space="preserve">Distribution Costs </t>
  </si>
  <si>
    <t>Customer Related Costs</t>
  </si>
  <si>
    <t>General and Administration</t>
  </si>
  <si>
    <t>Depreciation and Amortization</t>
  </si>
  <si>
    <t>PILs</t>
  </si>
  <si>
    <t>Allocated Net Income</t>
  </si>
  <si>
    <t xml:space="preserve">Customers </t>
  </si>
  <si>
    <t xml:space="preserve">Rev Req per Customer </t>
  </si>
  <si>
    <t>4 NCP</t>
  </si>
  <si>
    <t>Primary NCP</t>
  </si>
  <si>
    <t xml:space="preserve"> Line Transformer NCP</t>
  </si>
  <si>
    <t>Secondary NCP</t>
  </si>
  <si>
    <t>Distribution NCP</t>
  </si>
  <si>
    <t>Total Number of Customer</t>
  </si>
  <si>
    <t>Subtransmission Customer Base</t>
  </si>
  <si>
    <t>Primary Feeder Customer Base</t>
  </si>
  <si>
    <t>Line Transformer Customer Base</t>
  </si>
  <si>
    <t>Secondary Feeder Customer Base</t>
  </si>
  <si>
    <t xml:space="preserve">Weighted - Services </t>
  </si>
  <si>
    <t xml:space="preserve">Weighted Meter -Capital </t>
  </si>
  <si>
    <t>Weighted Meter Reading</t>
  </si>
  <si>
    <t>Weighted Bills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</si>
</sst>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/>
    <xf numFmtId="164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Rs%20updated%20NTPowerNTRZ_SUB_CA_201911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st%20Allocation%20settlement%20-%20NT%20Power%20Jan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1 Intro"/>
      <sheetName val="I2 LDC class"/>
      <sheetName val="I3 TB Data"/>
      <sheetName val="I4 BO ASSETS"/>
      <sheetName val="I5.1 Misc Data"/>
      <sheetName val="I5.2 Weighting Factors"/>
      <sheetName val="I6.1 Revenue"/>
      <sheetName val="I6.2 Customer Data"/>
      <sheetName val="I7.1 Meter Capital"/>
      <sheetName val="I7.2 Meter Reading"/>
      <sheetName val="I8 Demand Data"/>
      <sheetName val="I9 Direct Allocation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  <sheetName val="Click here if complet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00">
          <cell r="N200">
            <v>0</v>
          </cell>
          <cell r="O200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>
        <row r="42">
          <cell r="D42">
            <v>0.40082719115109461</v>
          </cell>
          <cell r="E42">
            <v>0.21957491450207214</v>
          </cell>
          <cell r="F42">
            <v>0.37866288109803697</v>
          </cell>
          <cell r="J42">
            <v>0</v>
          </cell>
          <cell r="K42">
            <v>5.5118323303935519E-4</v>
          </cell>
          <cell r="L42">
            <v>3.838300157570132E-4</v>
          </cell>
        </row>
        <row r="43">
          <cell r="D43">
            <v>0.39925928825086421</v>
          </cell>
          <cell r="E43">
            <v>0.21871601033372731</v>
          </cell>
          <cell r="F43">
            <v>0.37718167762035326</v>
          </cell>
          <cell r="J43">
            <v>3.9116680076710444E-3</v>
          </cell>
          <cell r="K43">
            <v>5.4902718722031044E-4</v>
          </cell>
          <cell r="L43">
            <v>3.8232860016399259E-4</v>
          </cell>
        </row>
        <row r="44">
          <cell r="D44">
            <v>0.61789902795532803</v>
          </cell>
          <cell r="E44">
            <v>0.27327991519348327</v>
          </cell>
          <cell r="F44">
            <v>0.1011278316301385</v>
          </cell>
          <cell r="J44">
            <v>6.2137507983575256E-3</v>
          </cell>
          <cell r="K44">
            <v>8.7213897401823819E-4</v>
          </cell>
          <cell r="L44">
            <v>6.0733544867433203E-4</v>
          </cell>
        </row>
        <row r="45">
          <cell r="D45">
            <v>0.95600020237515126</v>
          </cell>
          <cell r="E45">
            <v>4.1664044827207959E-2</v>
          </cell>
          <cell r="F45">
            <v>0</v>
          </cell>
          <cell r="J45">
            <v>0</v>
          </cell>
          <cell r="K45">
            <v>1.3769085948692583E-3</v>
          </cell>
          <cell r="L45">
            <v>9.5884420277149256E-4</v>
          </cell>
        </row>
        <row r="86">
          <cell r="D86">
            <v>0.71916403959348341</v>
          </cell>
          <cell r="E86">
            <v>7.0236546813341863E-2</v>
          </cell>
          <cell r="F86">
            <v>8.4654218381428979E-3</v>
          </cell>
          <cell r="J86">
            <v>0.20041445294415908</v>
          </cell>
          <cell r="K86">
            <v>7.0545181984524156E-4</v>
          </cell>
          <cell r="L86">
            <v>1.0140869910275348E-3</v>
          </cell>
        </row>
        <row r="87">
          <cell r="D87">
            <v>0.71916403959348341</v>
          </cell>
          <cell r="E87">
            <v>7.0236546813341863E-2</v>
          </cell>
          <cell r="F87">
            <v>8.4654218381428979E-3</v>
          </cell>
          <cell r="J87">
            <v>0.20041445294415908</v>
          </cell>
          <cell r="K87">
            <v>7.0545181984524156E-4</v>
          </cell>
          <cell r="L87">
            <v>1.0140869910275348E-3</v>
          </cell>
        </row>
        <row r="88">
          <cell r="D88">
            <v>0.89156462305991846</v>
          </cell>
          <cell r="E88">
            <v>8.7073903778704553E-2</v>
          </cell>
          <cell r="F88">
            <v>1.0494783129636708E-2</v>
          </cell>
          <cell r="J88">
            <v>8.7349372085327483E-3</v>
          </cell>
          <cell r="K88">
            <v>8.7456526080305894E-4</v>
          </cell>
          <cell r="L88">
            <v>1.2571875624043972E-3</v>
          </cell>
        </row>
        <row r="89">
          <cell r="D89">
            <v>0.9098610612718907</v>
          </cell>
          <cell r="E89">
            <v>7.1742238359680258E-2</v>
          </cell>
          <cell r="F89">
            <v>7.0139059848849418E-3</v>
          </cell>
          <cell r="J89">
            <v>9.1497957434582243E-3</v>
          </cell>
          <cell r="K89">
            <v>9.1610200618905363E-4</v>
          </cell>
          <cell r="L89">
            <v>1.3168966338967646E-3</v>
          </cell>
        </row>
        <row r="90">
          <cell r="D90">
            <v>0.76795620977882983</v>
          </cell>
          <cell r="E90">
            <v>5.9669107675617032E-3</v>
          </cell>
          <cell r="F90">
            <v>0</v>
          </cell>
          <cell r="J90">
            <v>0.22415366028059275</v>
          </cell>
          <cell r="K90">
            <v>7.8901299405774591E-4</v>
          </cell>
          <cell r="L90">
            <v>1.1342061789580097E-3</v>
          </cell>
        </row>
        <row r="92">
          <cell r="D92">
            <v>0.99941014970836739</v>
          </cell>
          <cell r="E92">
            <v>5.8985029163254087E-4</v>
          </cell>
          <cell r="F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>
            <v>0.77575659161141874</v>
          </cell>
          <cell r="E93">
            <v>0.13955773224992535</v>
          </cell>
          <cell r="F93">
            <v>8.4617100322343361E-2</v>
          </cell>
          <cell r="J93">
            <v>6.8575816312729801E-5</v>
          </cell>
          <cell r="K93">
            <v>0</v>
          </cell>
          <cell r="L93">
            <v>0</v>
          </cell>
        </row>
        <row r="94">
          <cell r="D94">
            <v>0.83268244122827173</v>
          </cell>
          <cell r="E94">
            <v>8.1323225361819435E-2</v>
          </cell>
          <cell r="F94">
            <v>8.5917757868136921E-2</v>
          </cell>
          <cell r="J94">
            <v>7.6575541771958043E-5</v>
          </cell>
          <cell r="K94">
            <v>0</v>
          </cell>
          <cell r="L94">
            <v>0</v>
          </cell>
        </row>
        <row r="95">
          <cell r="D95">
            <v>0.89223971668078594</v>
          </cell>
          <cell r="E95">
            <v>8.7139836225399545E-2</v>
          </cell>
          <cell r="F95">
            <v>1.9655152510046889E-2</v>
          </cell>
          <cell r="J95">
            <v>3.5751651250657132E-5</v>
          </cell>
          <cell r="K95">
            <v>3.8135094667367605E-4</v>
          </cell>
          <cell r="L95">
            <v>5.4819198584340936E-4</v>
          </cell>
        </row>
        <row r="115">
          <cell r="D115">
            <v>0.58104587204453539</v>
          </cell>
          <cell r="E115">
            <v>0.17137177015912122</v>
          </cell>
          <cell r="F115">
            <v>0.24320295024326985</v>
          </cell>
          <cell r="J115">
            <v>3.2882064710464034E-3</v>
          </cell>
          <cell r="K115">
            <v>5.3629276079311694E-4</v>
          </cell>
          <cell r="L115">
            <v>5.5490832123397974E-4</v>
          </cell>
        </row>
      </sheetData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1 Intro"/>
      <sheetName val="I2 LDC class"/>
      <sheetName val="I3 TB Data"/>
      <sheetName val="I4 BO ASSETS"/>
      <sheetName val="I5 Misc Data"/>
      <sheetName val="I6 Customer Data"/>
      <sheetName val="I7.1 Meter Capital"/>
      <sheetName val="I7.2 Meter Reading"/>
      <sheetName val="I8 Demand Data"/>
      <sheetName val="I9 Direct Allocation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  <sheetName val="Click here if completed"/>
      <sheetName val="Cost Allocation settlement - 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2">
          <cell r="D42">
            <v>0.36237608081661282</v>
          </cell>
          <cell r="E42">
            <v>0.25072154996549684</v>
          </cell>
          <cell r="F42">
            <v>0.38686466083192245</v>
          </cell>
          <cell r="J42">
            <v>0</v>
          </cell>
          <cell r="K42">
            <v>0</v>
          </cell>
          <cell r="L42">
            <v>3.7708385967955417E-5</v>
          </cell>
        </row>
        <row r="43">
          <cell r="D43">
            <v>0.36237608081661282</v>
          </cell>
          <cell r="E43">
            <v>0.25072154996549684</v>
          </cell>
          <cell r="F43">
            <v>0.38686466083192245</v>
          </cell>
          <cell r="J43">
            <v>0</v>
          </cell>
          <cell r="K43">
            <v>0</v>
          </cell>
          <cell r="L43">
            <v>3.7708385967955417E-5</v>
          </cell>
        </row>
        <row r="44">
          <cell r="D44">
            <v>0.49846984997714339</v>
          </cell>
          <cell r="E44">
            <v>0.34050118439097371</v>
          </cell>
          <cell r="F44">
            <v>0.1609735555278505</v>
          </cell>
          <cell r="J44">
            <v>0</v>
          </cell>
          <cell r="K44">
            <v>0</v>
          </cell>
          <cell r="L44">
            <v>5.5410104032470321E-5</v>
          </cell>
        </row>
        <row r="45">
          <cell r="D45">
            <v>0.92855808384469685</v>
          </cell>
          <cell r="E45">
            <v>5.0614410387948158E-2</v>
          </cell>
          <cell r="F45">
            <v>2.0724286886557284E-2</v>
          </cell>
          <cell r="J45">
            <v>0</v>
          </cell>
          <cell r="K45">
            <v>0</v>
          </cell>
          <cell r="L45">
            <v>1.0321888079767549E-4</v>
          </cell>
        </row>
        <row r="86">
          <cell r="D86">
            <v>0.70466412891671493</v>
          </cell>
          <cell r="E86">
            <v>6.9552418921727879E-2</v>
          </cell>
          <cell r="F86">
            <v>9.6443778957256924E-3</v>
          </cell>
          <cell r="J86">
            <v>0.20304770202879424</v>
          </cell>
          <cell r="K86">
            <v>1.0088763925790263E-2</v>
          </cell>
          <cell r="L86">
            <v>3.0026083112471022E-3</v>
          </cell>
        </row>
        <row r="87">
          <cell r="D87">
            <v>0.70466412891671493</v>
          </cell>
          <cell r="E87">
            <v>6.9552418921727879E-2</v>
          </cell>
          <cell r="F87">
            <v>9.6443778957256924E-3</v>
          </cell>
          <cell r="J87">
            <v>0.20304770202879424</v>
          </cell>
          <cell r="K87">
            <v>1.0088763925790263E-2</v>
          </cell>
          <cell r="L87">
            <v>3.0026083112471022E-3</v>
          </cell>
        </row>
        <row r="88">
          <cell r="D88">
            <v>0.70466412891671493</v>
          </cell>
          <cell r="E88">
            <v>6.9552418921727879E-2</v>
          </cell>
          <cell r="F88">
            <v>9.6443778957256924E-3</v>
          </cell>
          <cell r="J88">
            <v>0.20304770202879424</v>
          </cell>
          <cell r="K88">
            <v>1.0088763925790263E-2</v>
          </cell>
          <cell r="L88">
            <v>3.0026083112471022E-3</v>
          </cell>
        </row>
        <row r="89">
          <cell r="D89">
            <v>0.70466412891671493</v>
          </cell>
          <cell r="E89">
            <v>6.9552418921727879E-2</v>
          </cell>
          <cell r="F89">
            <v>9.6443778957256924E-3</v>
          </cell>
          <cell r="J89">
            <v>0.20304770202879424</v>
          </cell>
          <cell r="K89">
            <v>1.0088763925790263E-2</v>
          </cell>
          <cell r="L89">
            <v>3.0026083112471022E-3</v>
          </cell>
        </row>
        <row r="90">
          <cell r="D90">
            <v>0.70466412891671493</v>
          </cell>
          <cell r="E90">
            <v>6.9552418921727879E-2</v>
          </cell>
          <cell r="F90">
            <v>9.6443778957256924E-3</v>
          </cell>
          <cell r="J90">
            <v>0.20304770202879424</v>
          </cell>
          <cell r="K90">
            <v>1.0088763925790263E-2</v>
          </cell>
          <cell r="L90">
            <v>3.0026083112471022E-3</v>
          </cell>
        </row>
        <row r="92">
          <cell r="D92">
            <v>0.61205556886556922</v>
          </cell>
          <cell r="E92">
            <v>0.12082336415948292</v>
          </cell>
          <cell r="F92">
            <v>8.3768918511539267E-2</v>
          </cell>
          <cell r="J92">
            <v>0.17636271192508599</v>
          </cell>
          <cell r="K92">
            <v>4.3814378299933364E-3</v>
          </cell>
          <cell r="L92">
            <v>2.6079987083293672E-3</v>
          </cell>
        </row>
        <row r="93">
          <cell r="D93">
            <v>0.70066885280033309</v>
          </cell>
          <cell r="E93">
            <v>0.22757586404330626</v>
          </cell>
          <cell r="F93">
            <v>7.1755283156360608E-2</v>
          </cell>
          <cell r="J93">
            <v>0</v>
          </cell>
          <cell r="K93">
            <v>0</v>
          </cell>
          <cell r="L93">
            <v>0</v>
          </cell>
        </row>
        <row r="94">
          <cell r="D94">
            <v>0.77397024109487311</v>
          </cell>
          <cell r="E94">
            <v>7.3124154576558895E-2</v>
          </cell>
          <cell r="F94">
            <v>0.15290560432856801</v>
          </cell>
          <cell r="J94">
            <v>0</v>
          </cell>
          <cell r="K94">
            <v>0</v>
          </cell>
          <cell r="L94">
            <v>0</v>
          </cell>
        </row>
        <row r="95">
          <cell r="D95">
            <v>0.74311265437153995</v>
          </cell>
          <cell r="E95">
            <v>0.17361679824417728</v>
          </cell>
          <cell r="F95">
            <v>7.2460444852098141E-2</v>
          </cell>
          <cell r="J95">
            <v>2.620630916893242E-3</v>
          </cell>
          <cell r="K95">
            <v>0</v>
          </cell>
          <cell r="L95">
            <v>8.1894716152913806E-3</v>
          </cell>
        </row>
        <row r="115">
          <cell r="D115">
            <v>0.56566510824893457</v>
          </cell>
          <cell r="E115">
            <v>0.18239957399525869</v>
          </cell>
          <cell r="F115">
            <v>0.19664269072428087</v>
          </cell>
          <cell r="J115">
            <v>5.2022854315764248E-2</v>
          </cell>
          <cell r="K115">
            <v>2.4381438922773755E-3</v>
          </cell>
          <cell r="L115">
            <v>8.3162882348446513E-4</v>
          </cell>
        </row>
      </sheetData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zoomScaleNormal="100" workbookViewId="0">
      <selection activeCell="A44" sqref="A44:XFD48"/>
    </sheetView>
  </sheetViews>
  <sheetFormatPr defaultRowHeight="14.5" x14ac:dyDescent="0.35"/>
  <cols>
    <col min="1" max="1" width="15.26953125" bestFit="1" customWidth="1"/>
    <col min="2" max="2" width="10.7265625" style="1" bestFit="1" customWidth="1"/>
    <col min="3" max="5" width="10.36328125" style="1" bestFit="1" customWidth="1"/>
    <col min="6" max="6" width="10.08984375" style="1" bestFit="1" customWidth="1"/>
    <col min="7" max="7" width="7.90625" style="1" bestFit="1" customWidth="1"/>
    <col min="8" max="8" width="11.453125" style="1" customWidth="1"/>
    <col min="9" max="9" width="1" style="1" customWidth="1"/>
    <col min="10" max="10" width="10.7265625" bestFit="1" customWidth="1"/>
    <col min="11" max="11" width="10.54296875" customWidth="1"/>
    <col min="12" max="13" width="9.7265625" bestFit="1" customWidth="1"/>
    <col min="14" max="14" width="10.26953125" customWidth="1"/>
    <col min="16" max="16" width="11" customWidth="1"/>
    <col min="17" max="17" width="10.7265625" bestFit="1" customWidth="1"/>
    <col min="18" max="18" width="10.54296875" customWidth="1"/>
    <col min="19" max="20" width="9.7265625" bestFit="1" customWidth="1"/>
    <col min="21" max="21" width="10.26953125" customWidth="1"/>
    <col min="23" max="23" width="11" customWidth="1"/>
  </cols>
  <sheetData>
    <row r="1" spans="1:16" x14ac:dyDescent="0.35">
      <c r="A1" t="s">
        <v>0</v>
      </c>
    </row>
    <row r="2" spans="1:16" x14ac:dyDescent="0.35">
      <c r="A2" t="s">
        <v>1</v>
      </c>
    </row>
    <row r="3" spans="1:16" x14ac:dyDescent="0.35">
      <c r="B3" s="10" t="s">
        <v>27</v>
      </c>
      <c r="C3" s="10"/>
      <c r="D3" s="10"/>
      <c r="E3" s="10"/>
      <c r="F3" s="10"/>
      <c r="G3" s="10"/>
      <c r="H3" s="10"/>
      <c r="I3"/>
      <c r="J3" s="10" t="s">
        <v>28</v>
      </c>
      <c r="K3" s="10"/>
      <c r="L3" s="10"/>
      <c r="M3" s="10"/>
      <c r="N3" s="10"/>
      <c r="O3" s="10"/>
      <c r="P3" s="10"/>
    </row>
    <row r="4" spans="1:16" ht="40.5" customHeight="1" x14ac:dyDescent="0.35">
      <c r="B4" s="1" t="s">
        <v>9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/>
      <c r="J4" s="1" t="s">
        <v>9</v>
      </c>
      <c r="K4" s="2" t="s">
        <v>2</v>
      </c>
      <c r="L4" s="2" t="s">
        <v>3</v>
      </c>
      <c r="M4" s="2" t="s">
        <v>4</v>
      </c>
      <c r="N4" s="2" t="s">
        <v>5</v>
      </c>
      <c r="O4" s="2" t="s">
        <v>6</v>
      </c>
      <c r="P4" s="2" t="s">
        <v>7</v>
      </c>
    </row>
    <row r="5" spans="1:16" x14ac:dyDescent="0.35">
      <c r="A5" t="s">
        <v>8</v>
      </c>
      <c r="B5" s="3">
        <f>SUM(C5:H5)</f>
        <v>51983360.206042342</v>
      </c>
      <c r="C5" s="3">
        <v>29422404.043650117</v>
      </c>
      <c r="D5" s="3">
        <v>9480871.8957757428</v>
      </c>
      <c r="E5" s="3">
        <v>10169362.983541299</v>
      </c>
      <c r="F5" s="3">
        <v>2739402.2144070123</v>
      </c>
      <c r="G5" s="3">
        <v>127598.80692198034</v>
      </c>
      <c r="H5" s="3">
        <v>43720.261746196265</v>
      </c>
      <c r="I5" s="3"/>
      <c r="J5" s="3">
        <f>SUM(K5:P5)</f>
        <v>62052249.610000007</v>
      </c>
      <c r="K5" s="3">
        <v>36190932.305717148</v>
      </c>
      <c r="L5" s="3">
        <v>10591983.337203436</v>
      </c>
      <c r="M5" s="3">
        <v>14982104.42214537</v>
      </c>
      <c r="N5" s="3">
        <v>219311.84780959541</v>
      </c>
      <c r="O5" s="3">
        <v>33403.663048140792</v>
      </c>
      <c r="P5" s="3">
        <v>34514.034076318901</v>
      </c>
    </row>
    <row r="6" spans="1:16" x14ac:dyDescent="0.35">
      <c r="C6" s="4">
        <f t="shared" ref="C6:H6" si="0">C5/$B5</f>
        <v>0.56599657904050171</v>
      </c>
      <c r="D6" s="4">
        <f t="shared" si="0"/>
        <v>0.18238282131430442</v>
      </c>
      <c r="E6" s="4">
        <f t="shared" si="0"/>
        <v>0.19562727271253333</v>
      </c>
      <c r="F6" s="4">
        <f t="shared" si="0"/>
        <v>5.2697674862668749E-2</v>
      </c>
      <c r="G6" s="4">
        <f t="shared" si="0"/>
        <v>2.4546086750880862E-3</v>
      </c>
      <c r="H6" s="4">
        <f t="shared" si="0"/>
        <v>8.4104339490378684E-4</v>
      </c>
      <c r="I6" s="4"/>
      <c r="J6" s="4">
        <f>SUM(K6:P6)</f>
        <v>1</v>
      </c>
      <c r="K6" s="4">
        <f t="shared" ref="K6:P6" si="1">K5/$J5</f>
        <v>0.58323320319856398</v>
      </c>
      <c r="L6" s="4">
        <f t="shared" si="1"/>
        <v>0.17069459050677976</v>
      </c>
      <c r="M6" s="4">
        <f t="shared" si="1"/>
        <v>0.24144337258211079</v>
      </c>
      <c r="N6" s="4">
        <f t="shared" si="1"/>
        <v>3.5343093794016501E-3</v>
      </c>
      <c r="O6" s="4">
        <f t="shared" si="1"/>
        <v>5.3831510151660376E-4</v>
      </c>
      <c r="P6" s="4">
        <f t="shared" si="1"/>
        <v>5.5620923162722543E-4</v>
      </c>
    </row>
    <row r="7" spans="1:16" x14ac:dyDescent="0.35">
      <c r="A7" t="s">
        <v>32</v>
      </c>
      <c r="C7" s="4"/>
      <c r="D7" s="4"/>
      <c r="E7" s="4"/>
      <c r="F7" s="4"/>
      <c r="G7" s="4"/>
      <c r="H7" s="4"/>
      <c r="I7" s="4"/>
      <c r="J7" s="3">
        <f>SUM(K7:P7)</f>
        <v>10068889.403957661</v>
      </c>
      <c r="K7" s="3">
        <f t="shared" ref="K7:P7" si="2">K5-C5</f>
        <v>6768528.2620670311</v>
      </c>
      <c r="L7" s="3">
        <f t="shared" si="2"/>
        <v>1111111.4414276928</v>
      </c>
      <c r="M7" s="3">
        <f t="shared" si="2"/>
        <v>4812741.4386040717</v>
      </c>
      <c r="N7" s="3">
        <f t="shared" si="2"/>
        <v>-2520090.3665974168</v>
      </c>
      <c r="O7" s="3">
        <f t="shared" si="2"/>
        <v>-94195.143873839552</v>
      </c>
      <c r="P7" s="3">
        <f t="shared" si="2"/>
        <v>-9206.227669877364</v>
      </c>
    </row>
    <row r="8" spans="1:16" x14ac:dyDescent="0.35">
      <c r="A8" t="s">
        <v>33</v>
      </c>
      <c r="C8" s="4"/>
      <c r="D8" s="4"/>
      <c r="E8" s="4"/>
      <c r="F8" s="4"/>
      <c r="G8" s="4"/>
      <c r="H8" s="4"/>
      <c r="I8" s="4"/>
      <c r="J8" s="4">
        <f t="shared" ref="J8:P8" si="3">J5/B5-1</f>
        <v>0.19369447000056184</v>
      </c>
      <c r="K8" s="4">
        <f t="shared" si="3"/>
        <v>0.23004674437974093</v>
      </c>
      <c r="L8" s="4">
        <f t="shared" si="3"/>
        <v>0.11719506957189818</v>
      </c>
      <c r="M8" s="4">
        <f t="shared" si="3"/>
        <v>0.47325889009894695</v>
      </c>
      <c r="N8" s="4">
        <f t="shared" si="3"/>
        <v>-0.91994171332117836</v>
      </c>
      <c r="O8" s="4">
        <f t="shared" si="3"/>
        <v>-0.73821335909069041</v>
      </c>
      <c r="P8" s="4">
        <f t="shared" si="3"/>
        <v>-0.21057119290184312</v>
      </c>
    </row>
    <row r="9" spans="1:16" x14ac:dyDescent="0.35">
      <c r="A9" t="s">
        <v>10</v>
      </c>
      <c r="C9" s="4">
        <v>0.56566510824893457</v>
      </c>
      <c r="D9" s="4">
        <v>0.18239957399525869</v>
      </c>
      <c r="E9" s="4">
        <v>0.19664269072428087</v>
      </c>
      <c r="F9" s="4">
        <v>5.2022854315764248E-2</v>
      </c>
      <c r="G9" s="4">
        <v>2.4381438922773755E-3</v>
      </c>
      <c r="H9" s="4">
        <v>8.3162882348446513E-4</v>
      </c>
      <c r="I9" s="4"/>
      <c r="J9" s="4">
        <f>SUM(K9:P9)</f>
        <v>1</v>
      </c>
      <c r="K9" s="4">
        <v>0.58104587204453539</v>
      </c>
      <c r="L9" s="4">
        <v>0.17137177015912122</v>
      </c>
      <c r="M9" s="4">
        <v>0.24320295024326985</v>
      </c>
      <c r="N9" s="4">
        <v>3.2882064710464034E-3</v>
      </c>
      <c r="O9" s="4">
        <v>5.3629276079311694E-4</v>
      </c>
      <c r="P9" s="4">
        <v>5.5490832123397974E-4</v>
      </c>
    </row>
    <row r="11" spans="1:16" x14ac:dyDescent="0.35">
      <c r="A11" t="s">
        <v>29</v>
      </c>
      <c r="B11" s="4"/>
      <c r="C11" s="4"/>
      <c r="D11" s="4"/>
      <c r="E11" s="4"/>
      <c r="F11" s="4"/>
      <c r="G11" s="4"/>
      <c r="H11" s="4"/>
      <c r="I11" s="4"/>
      <c r="J11" s="3"/>
      <c r="K11" s="3"/>
      <c r="L11" s="3"/>
      <c r="M11" s="3"/>
      <c r="N11" s="3"/>
      <c r="O11" s="3"/>
      <c r="P11" s="3"/>
    </row>
    <row r="12" spans="1:16" x14ac:dyDescent="0.35">
      <c r="A12" t="s">
        <v>13</v>
      </c>
      <c r="B12" s="3">
        <f>SUM(C12:H12)</f>
        <v>49044726.932681814</v>
      </c>
      <c r="C12" s="3">
        <f t="shared" ref="C12:H12" si="4">C15+C23</f>
        <v>27742890.769414894</v>
      </c>
      <c r="D12" s="3">
        <f t="shared" si="4"/>
        <v>8945737.2992349528</v>
      </c>
      <c r="E12" s="3">
        <f t="shared" si="4"/>
        <v>9644287.0698801614</v>
      </c>
      <c r="F12" s="3">
        <f t="shared" si="4"/>
        <v>2551446.6841753451</v>
      </c>
      <c r="G12" s="3">
        <f t="shared" si="4"/>
        <v>119578.10141932988</v>
      </c>
      <c r="H12" s="3">
        <f t="shared" si="4"/>
        <v>40787.008557143039</v>
      </c>
      <c r="I12" s="3"/>
      <c r="J12" s="3">
        <f>SUM(K12:P12)</f>
        <v>59059603.599662915</v>
      </c>
      <c r="K12" s="3">
        <f t="shared" ref="K12:P12" si="5">K15+K23</f>
        <v>34316338.876170725</v>
      </c>
      <c r="L12" s="3">
        <f t="shared" si="5"/>
        <v>10121148.813770242</v>
      </c>
      <c r="M12" s="3">
        <f t="shared" si="5"/>
        <v>14363469.835636061</v>
      </c>
      <c r="N12" s="3">
        <f t="shared" si="5"/>
        <v>194200.17073384707</v>
      </c>
      <c r="O12" s="3">
        <f t="shared" si="5"/>
        <v>31673.23786581033</v>
      </c>
      <c r="P12" s="3">
        <f t="shared" si="5"/>
        <v>32772.665486233258</v>
      </c>
    </row>
    <row r="13" spans="1:16" x14ac:dyDescent="0.35">
      <c r="A13" t="s">
        <v>26</v>
      </c>
      <c r="B13" s="4">
        <f>SUM(C13:H13)</f>
        <v>1.0000000000000002</v>
      </c>
      <c r="C13" s="4">
        <f t="shared" ref="C13:H13" si="6">C12/$B12</f>
        <v>0.56566510824893457</v>
      </c>
      <c r="D13" s="4">
        <f t="shared" si="6"/>
        <v>0.18239957399525869</v>
      </c>
      <c r="E13" s="4">
        <f t="shared" si="6"/>
        <v>0.19664269072428092</v>
      </c>
      <c r="F13" s="4">
        <f t="shared" si="6"/>
        <v>5.2022854315764248E-2</v>
      </c>
      <c r="G13" s="4">
        <f t="shared" si="6"/>
        <v>2.4381438922773755E-3</v>
      </c>
      <c r="H13" s="4">
        <f t="shared" si="6"/>
        <v>8.3162882348446513E-4</v>
      </c>
      <c r="I13" s="4"/>
      <c r="J13" s="4">
        <f>SUM(K13:P13)</f>
        <v>1.0000000000000002</v>
      </c>
      <c r="K13" s="4">
        <f t="shared" ref="K13:P13" si="7">K12/$J12</f>
        <v>0.58104587204453551</v>
      </c>
      <c r="L13" s="4">
        <f t="shared" si="7"/>
        <v>0.17137177015912122</v>
      </c>
      <c r="M13" s="4">
        <f t="shared" si="7"/>
        <v>0.24320295024326985</v>
      </c>
      <c r="N13" s="4">
        <f t="shared" si="7"/>
        <v>3.2882064710464038E-3</v>
      </c>
      <c r="O13" s="4">
        <f t="shared" si="7"/>
        <v>5.3629276079311694E-4</v>
      </c>
      <c r="P13" s="4">
        <f t="shared" si="7"/>
        <v>5.5490832123397974E-4</v>
      </c>
    </row>
    <row r="14" spans="1:16" x14ac:dyDescent="0.35">
      <c r="J14" s="1"/>
      <c r="K14" s="1"/>
      <c r="L14" s="1"/>
      <c r="M14" s="1"/>
      <c r="N14" s="1"/>
      <c r="O14" s="1"/>
      <c r="P14" s="1"/>
    </row>
    <row r="15" spans="1:16" x14ac:dyDescent="0.35">
      <c r="A15" t="s">
        <v>14</v>
      </c>
      <c r="B15" s="3">
        <f>SUM(C15:H15)</f>
        <v>119248777.64999999</v>
      </c>
      <c r="C15" s="3">
        <f t="shared" ref="C15:H15" si="8">C18+C20</f>
        <v>68116078.978949338</v>
      </c>
      <c r="D15" s="3">
        <f t="shared" si="8"/>
        <v>21757279.120528266</v>
      </c>
      <c r="E15" s="3">
        <f t="shared" si="8"/>
        <v>21603635.410680659</v>
      </c>
      <c r="F15" s="3">
        <f t="shared" si="8"/>
        <v>7329469.9866253035</v>
      </c>
      <c r="G15" s="3">
        <f t="shared" si="8"/>
        <v>328617.4062665581</v>
      </c>
      <c r="H15" s="3">
        <f t="shared" si="8"/>
        <v>113696.74694987171</v>
      </c>
      <c r="I15" s="3"/>
      <c r="J15" s="3">
        <f>SUM(K15:P15)</f>
        <v>106157484.37</v>
      </c>
      <c r="K15" s="3">
        <f t="shared" ref="K15:P15" si="9">K20+K18</f>
        <v>67722282.165196121</v>
      </c>
      <c r="L15" s="3">
        <f t="shared" si="9"/>
        <v>16360697.565756954</v>
      </c>
      <c r="M15" s="3">
        <f t="shared" si="9"/>
        <v>20959655.010168154</v>
      </c>
      <c r="N15" s="3">
        <f t="shared" si="9"/>
        <v>992077.25632595411</v>
      </c>
      <c r="O15" s="3">
        <f t="shared" si="9"/>
        <v>61518.858137500807</v>
      </c>
      <c r="P15" s="3">
        <f t="shared" si="9"/>
        <v>61253.514415328478</v>
      </c>
    </row>
    <row r="16" spans="1:16" x14ac:dyDescent="0.35">
      <c r="B16" s="4">
        <f>SUM(C16:H16)</f>
        <v>0.99999999999999989</v>
      </c>
      <c r="C16" s="4">
        <f t="shared" ref="C16:H16" si="10">C15/$B15</f>
        <v>0.57120987167577342</v>
      </c>
      <c r="D16" s="4">
        <f t="shared" si="10"/>
        <v>0.18245284814899121</v>
      </c>
      <c r="E16" s="4">
        <f t="shared" si="10"/>
        <v>0.18116441808810993</v>
      </c>
      <c r="F16" s="4">
        <f t="shared" si="10"/>
        <v>6.1463690706646867E-2</v>
      </c>
      <c r="G16" s="4">
        <f t="shared" si="10"/>
        <v>2.7557297671516896E-3</v>
      </c>
      <c r="H16" s="4">
        <f t="shared" si="10"/>
        <v>9.5344161332685758E-4</v>
      </c>
      <c r="I16" s="4"/>
      <c r="J16" s="4">
        <f>SUM(K16:P16)</f>
        <v>1</v>
      </c>
      <c r="K16" s="4">
        <f t="shared" ref="K16:P16" si="11">K15/$J15</f>
        <v>0.63794166343616154</v>
      </c>
      <c r="L16" s="4">
        <f t="shared" si="11"/>
        <v>0.15411723123292539</v>
      </c>
      <c r="M16" s="4">
        <f t="shared" si="11"/>
        <v>0.19743925861238032</v>
      </c>
      <c r="N16" s="4">
        <f t="shared" si="11"/>
        <v>9.3453350200743274E-3</v>
      </c>
      <c r="O16" s="4">
        <f t="shared" si="11"/>
        <v>5.7950561378304448E-4</v>
      </c>
      <c r="P16" s="4">
        <f t="shared" si="11"/>
        <v>5.7700608467544528E-4</v>
      </c>
    </row>
    <row r="17" spans="1:16" x14ac:dyDescent="0.35">
      <c r="B17" s="4"/>
      <c r="C17" s="4"/>
      <c r="D17" s="4"/>
      <c r="E17" s="4"/>
      <c r="F17" s="4"/>
      <c r="G17" s="4"/>
      <c r="H17" s="4"/>
      <c r="I17" s="4"/>
    </row>
    <row r="18" spans="1:16" x14ac:dyDescent="0.35">
      <c r="A18" t="s">
        <v>18</v>
      </c>
      <c r="B18" s="3">
        <f>SUM(C18:H18)</f>
        <v>50300684.649067104</v>
      </c>
      <c r="C18" s="3">
        <v>34367951.401984736</v>
      </c>
      <c r="D18" s="3">
        <v>5933616.923319092</v>
      </c>
      <c r="E18" s="3">
        <v>2256379.970249719</v>
      </c>
      <c r="F18" s="3">
        <v>7307037.9407762708</v>
      </c>
      <c r="G18" s="3">
        <v>327256.37943738996</v>
      </c>
      <c r="H18" s="3">
        <v>108442.03329989279</v>
      </c>
      <c r="I18" s="3"/>
      <c r="J18" s="3">
        <f>SUM(K18:P18)</f>
        <v>42219956.581060007</v>
      </c>
      <c r="K18" s="3">
        <v>37271243.630377427</v>
      </c>
      <c r="L18" s="3">
        <v>3017203.3020160333</v>
      </c>
      <c r="M18" s="3">
        <v>1133177.2273762862</v>
      </c>
      <c r="N18" s="3">
        <v>745977.54216412001</v>
      </c>
      <c r="O18" s="3">
        <v>21416.974077366813</v>
      </c>
      <c r="P18" s="3">
        <v>30937.905048770146</v>
      </c>
    </row>
    <row r="19" spans="1:16" x14ac:dyDescent="0.35">
      <c r="B19" s="4">
        <f>SUM(C19:H19)</f>
        <v>1</v>
      </c>
      <c r="C19" s="4">
        <f t="shared" ref="C19:H19" si="12">C18/$B18</f>
        <v>0.68325017128016641</v>
      </c>
      <c r="D19" s="4">
        <f t="shared" si="12"/>
        <v>0.11796294552879688</v>
      </c>
      <c r="E19" s="4">
        <f t="shared" si="12"/>
        <v>4.4857838138621972E-2</v>
      </c>
      <c r="F19" s="4">
        <f t="shared" si="12"/>
        <v>0.14526716667487327</v>
      </c>
      <c r="G19" s="4">
        <f t="shared" si="12"/>
        <v>6.5060024872536084E-3</v>
      </c>
      <c r="H19" s="4">
        <f t="shared" si="12"/>
        <v>2.1558758902877877E-3</v>
      </c>
      <c r="I19" s="4"/>
      <c r="J19" s="4">
        <f>SUM(K19:P19)</f>
        <v>1</v>
      </c>
      <c r="K19" s="4">
        <f t="shared" ref="K19:P19" si="13">K18/$J18</f>
        <v>0.88278735102009587</v>
      </c>
      <c r="L19" s="4">
        <f t="shared" si="13"/>
        <v>7.1463912953656603E-2</v>
      </c>
      <c r="M19" s="4">
        <f t="shared" si="13"/>
        <v>2.6839848240976939E-2</v>
      </c>
      <c r="N19" s="4">
        <f t="shared" si="13"/>
        <v>1.7668837264952747E-2</v>
      </c>
      <c r="O19" s="4">
        <f t="shared" si="13"/>
        <v>5.0727134302583647E-4</v>
      </c>
      <c r="P19" s="4">
        <f t="shared" si="13"/>
        <v>7.3277917729192975E-4</v>
      </c>
    </row>
    <row r="20" spans="1:16" x14ac:dyDescent="0.35">
      <c r="A20" t="s">
        <v>19</v>
      </c>
      <c r="B20" s="3">
        <f>SUM(C20:H20)</f>
        <v>68948093.000932887</v>
      </c>
      <c r="C20" s="3">
        <v>33748127.576964594</v>
      </c>
      <c r="D20" s="3">
        <v>15823662.197209176</v>
      </c>
      <c r="E20" s="3">
        <v>19347255.440430939</v>
      </c>
      <c r="F20" s="3">
        <v>22432.045849033162</v>
      </c>
      <c r="G20" s="3">
        <v>1361.0268291681239</v>
      </c>
      <c r="H20" s="3">
        <v>5254.7136499789158</v>
      </c>
      <c r="I20" s="3"/>
      <c r="J20" s="3">
        <f>SUM(K20:P20)</f>
        <v>63937527.788940012</v>
      </c>
      <c r="K20" s="3">
        <v>30451038.53481869</v>
      </c>
      <c r="L20" s="3">
        <v>13343494.263740921</v>
      </c>
      <c r="M20" s="3">
        <v>19826477.782791868</v>
      </c>
      <c r="N20" s="3">
        <v>246099.71416183413</v>
      </c>
      <c r="O20" s="3">
        <v>40101.884060133998</v>
      </c>
      <c r="P20" s="3">
        <v>30315.609366558332</v>
      </c>
    </row>
    <row r="21" spans="1:16" x14ac:dyDescent="0.35">
      <c r="B21" s="4">
        <f>SUM(C21:H21)</f>
        <v>1</v>
      </c>
      <c r="C21" s="4">
        <f t="shared" ref="C21:H21" si="14">C20/$B20</f>
        <v>0.48947151557198215</v>
      </c>
      <c r="D21" s="4">
        <f t="shared" si="14"/>
        <v>0.22950108564996971</v>
      </c>
      <c r="E21" s="4">
        <f t="shared" si="14"/>
        <v>0.28060609943438414</v>
      </c>
      <c r="F21" s="4">
        <f t="shared" si="14"/>
        <v>3.2534686417983523E-4</v>
      </c>
      <c r="G21" s="4">
        <f t="shared" si="14"/>
        <v>1.973987633203588E-5</v>
      </c>
      <c r="H21" s="4">
        <f t="shared" si="14"/>
        <v>7.6212603152168667E-5</v>
      </c>
      <c r="I21" s="4"/>
      <c r="J21" s="4">
        <f>SUM(K21:P21)</f>
        <v>1</v>
      </c>
      <c r="K21" s="4">
        <f t="shared" ref="K21:P21" si="15">K20/$J20</f>
        <v>0.47626237028335877</v>
      </c>
      <c r="L21" s="4">
        <f t="shared" si="15"/>
        <v>0.20869581175844423</v>
      </c>
      <c r="M21" s="4">
        <f t="shared" si="15"/>
        <v>0.31009140435081811</v>
      </c>
      <c r="N21" s="4">
        <f t="shared" si="15"/>
        <v>3.8490652152553938E-3</v>
      </c>
      <c r="O21" s="4">
        <f t="shared" si="15"/>
        <v>6.2720417017861092E-4</v>
      </c>
      <c r="P21" s="4">
        <f t="shared" si="15"/>
        <v>4.7414422194475844E-4</v>
      </c>
    </row>
    <row r="22" spans="1:16" x14ac:dyDescent="0.35">
      <c r="B22" s="3"/>
    </row>
    <row r="23" spans="1:16" x14ac:dyDescent="0.35">
      <c r="A23" t="s">
        <v>30</v>
      </c>
      <c r="B23" s="3">
        <f>SUM(C23:H23)</f>
        <v>-70204050.717318162</v>
      </c>
      <c r="C23" s="3">
        <f t="shared" ref="C23:H23" si="16">C26+C28+C31+C33+C36+C38</f>
        <v>-40373188.209534444</v>
      </c>
      <c r="D23" s="3">
        <f t="shared" si="16"/>
        <v>-12811541.821293313</v>
      </c>
      <c r="E23" s="3">
        <f t="shared" si="16"/>
        <v>-11959348.340800498</v>
      </c>
      <c r="F23" s="3">
        <f t="shared" si="16"/>
        <v>-4778023.3024499584</v>
      </c>
      <c r="G23" s="3">
        <f t="shared" si="16"/>
        <v>-209039.30484722822</v>
      </c>
      <c r="H23" s="3">
        <f t="shared" si="16"/>
        <v>-72909.738392728672</v>
      </c>
      <c r="I23" s="3"/>
      <c r="J23" s="3">
        <f>SUM(K23:P23)</f>
        <v>-47097880.770337097</v>
      </c>
      <c r="K23" s="3">
        <f t="shared" ref="K23:P23" si="17">K26+K28+K31+K33+K36+K38+K41</f>
        <v>-33405943.2890254</v>
      </c>
      <c r="L23" s="3">
        <f t="shared" si="17"/>
        <v>-6239548.7519867131</v>
      </c>
      <c r="M23" s="3">
        <f t="shared" si="17"/>
        <v>-6596185.1745320922</v>
      </c>
      <c r="N23" s="3">
        <f t="shared" si="17"/>
        <v>-797877.08559210703</v>
      </c>
      <c r="O23" s="3">
        <f t="shared" si="17"/>
        <v>-29845.620271690477</v>
      </c>
      <c r="P23" s="3">
        <f t="shared" si="17"/>
        <v>-28480.84892909522</v>
      </c>
    </row>
    <row r="24" spans="1:16" x14ac:dyDescent="0.35">
      <c r="B24" s="4">
        <f>SUM(C24:H24)</f>
        <v>1</v>
      </c>
      <c r="C24" s="4">
        <f t="shared" ref="C24:H24" si="18">C23/$B23</f>
        <v>0.57508345739336453</v>
      </c>
      <c r="D24" s="4">
        <f t="shared" si="18"/>
        <v>0.18249006560718184</v>
      </c>
      <c r="E24" s="4">
        <f t="shared" si="18"/>
        <v>0.17035125777792659</v>
      </c>
      <c r="F24" s="4">
        <f t="shared" si="18"/>
        <v>6.8059082825420211E-2</v>
      </c>
      <c r="G24" s="4">
        <f t="shared" si="18"/>
        <v>2.9775960605028413E-3</v>
      </c>
      <c r="H24" s="4">
        <f t="shared" si="18"/>
        <v>1.0385403356040687E-3</v>
      </c>
      <c r="I24" s="4"/>
      <c r="J24" s="4">
        <f>SUM(K24:P24)</f>
        <v>1</v>
      </c>
      <c r="K24" s="4">
        <f t="shared" ref="K24:P24" si="19">K23/$J23</f>
        <v>0.70928761002904672</v>
      </c>
      <c r="L24" s="4">
        <f t="shared" si="19"/>
        <v>0.13248045665605548</v>
      </c>
      <c r="M24" s="4">
        <f t="shared" si="19"/>
        <v>0.14005269593120337</v>
      </c>
      <c r="N24" s="4">
        <f t="shared" si="19"/>
        <v>1.6940827751524251E-2</v>
      </c>
      <c r="O24" s="4">
        <f t="shared" si="19"/>
        <v>6.3369348649096042E-4</v>
      </c>
      <c r="P24" s="4">
        <f t="shared" si="19"/>
        <v>6.0471614567916734E-4</v>
      </c>
    </row>
    <row r="25" spans="1:16" x14ac:dyDescent="0.35">
      <c r="B25" s="4"/>
      <c r="C25" s="4"/>
      <c r="D25" s="4"/>
      <c r="E25" s="4"/>
      <c r="F25" s="4"/>
      <c r="G25" s="4"/>
      <c r="H25" s="4"/>
      <c r="I25" s="4"/>
      <c r="J25" s="4"/>
    </row>
    <row r="26" spans="1:16" x14ac:dyDescent="0.35">
      <c r="A26" t="s">
        <v>21</v>
      </c>
      <c r="B26" s="3">
        <f>SUM(C26:H26)</f>
        <v>-9885013.773003621</v>
      </c>
      <c r="C26" s="3">
        <v>-6476094.7736343117</v>
      </c>
      <c r="D26" s="3">
        <v>-1038105.5012926108</v>
      </c>
      <c r="E26" s="3">
        <v>-517234.06223176926</v>
      </c>
      <c r="F26" s="3">
        <v>-1762976.0023006606</v>
      </c>
      <c r="G26" s="3">
        <v>-64533.074982482176</v>
      </c>
      <c r="H26" s="3">
        <v>-26070.358561785044</v>
      </c>
      <c r="I26" s="3"/>
      <c r="J26" s="3">
        <f>SUM(K26:P26)</f>
        <v>-15894511.858771481</v>
      </c>
      <c r="K26" s="3">
        <v>-13983190.68065027</v>
      </c>
      <c r="L26" s="3">
        <v>-1015920.295867668</v>
      </c>
      <c r="M26" s="3">
        <v>-316918.17113326152</v>
      </c>
      <c r="N26" s="3">
        <v>-559043.89343403687</v>
      </c>
      <c r="O26" s="3">
        <v>-7974.8995635876736</v>
      </c>
      <c r="P26" s="3">
        <v>-11463.918122657282</v>
      </c>
    </row>
    <row r="27" spans="1:16" x14ac:dyDescent="0.35">
      <c r="B27" s="4">
        <f>SUM(C27:H27)</f>
        <v>0.99999999999999989</v>
      </c>
      <c r="C27" s="4">
        <f t="shared" ref="C27:H27" si="20">C26/$B26</f>
        <v>0.65514271627226184</v>
      </c>
      <c r="D27" s="4">
        <f t="shared" si="20"/>
        <v>0.10501811379643392</v>
      </c>
      <c r="E27" s="4">
        <f t="shared" si="20"/>
        <v>5.2325072489464483E-2</v>
      </c>
      <c r="F27" s="4">
        <f t="shared" si="20"/>
        <v>0.17834836073930627</v>
      </c>
      <c r="G27" s="4">
        <f t="shared" si="20"/>
        <v>6.5283748171120065E-3</v>
      </c>
      <c r="H27" s="4">
        <f t="shared" si="20"/>
        <v>2.6373618854213703E-3</v>
      </c>
      <c r="I27" s="4"/>
      <c r="J27" s="4">
        <f>SUM(K27:P27)</f>
        <v>1</v>
      </c>
      <c r="K27" s="4">
        <f t="shared" ref="K27:P27" si="21">K26/$J26</f>
        <v>0.8797496145144944</v>
      </c>
      <c r="L27" s="4">
        <f t="shared" si="21"/>
        <v>6.3916420013051631E-2</v>
      </c>
      <c r="M27" s="4">
        <f t="shared" si="21"/>
        <v>1.9938842661491887E-2</v>
      </c>
      <c r="N27" s="4">
        <f t="shared" si="21"/>
        <v>3.5172133526423788E-2</v>
      </c>
      <c r="O27" s="4">
        <f t="shared" si="21"/>
        <v>5.0173919365675129E-4</v>
      </c>
      <c r="P27" s="4">
        <f t="shared" si="21"/>
        <v>7.2125009088158003E-4</v>
      </c>
    </row>
    <row r="28" spans="1:16" x14ac:dyDescent="0.35">
      <c r="A28" t="s">
        <v>20</v>
      </c>
      <c r="B28" s="3">
        <f>SUM(C28:H28)</f>
        <v>-8525077.1769963801</v>
      </c>
      <c r="C28" s="3">
        <v>-4333379.2831775323</v>
      </c>
      <c r="D28" s="3">
        <v>-2299897.0861788006</v>
      </c>
      <c r="E28" s="3">
        <v>-1891326.853949042</v>
      </c>
      <c r="F28" s="4"/>
      <c r="G28" s="4"/>
      <c r="H28" s="3">
        <v>-473.95369100526921</v>
      </c>
      <c r="I28" s="3"/>
      <c r="J28" s="3">
        <f>SUM(K28:P28)</f>
        <v>-17904933.539034963</v>
      </c>
      <c r="K28" s="3">
        <v>-10186038.672599964</v>
      </c>
      <c r="L28" s="3">
        <v>-3373837.6543290392</v>
      </c>
      <c r="M28" s="3">
        <v>-4258929.6257728133</v>
      </c>
      <c r="N28" s="3">
        <v>-61801.597501864802</v>
      </c>
      <c r="O28" s="3">
        <v>-14339.986292349729</v>
      </c>
      <c r="P28" s="3">
        <v>-9986.0025389323637</v>
      </c>
    </row>
    <row r="29" spans="1:16" x14ac:dyDescent="0.35">
      <c r="B29" s="4">
        <f>SUM(C29:H29)</f>
        <v>1</v>
      </c>
      <c r="C29" s="4">
        <f t="shared" ref="C29:H29" si="22">C28/$B28</f>
        <v>0.50830968367893437</v>
      </c>
      <c r="D29" s="4">
        <f t="shared" si="22"/>
        <v>0.26978020707949973</v>
      </c>
      <c r="E29" s="4">
        <f t="shared" si="22"/>
        <v>0.22185451400399037</v>
      </c>
      <c r="F29" s="4">
        <f t="shared" si="22"/>
        <v>0</v>
      </c>
      <c r="G29" s="4">
        <f t="shared" si="22"/>
        <v>0</v>
      </c>
      <c r="H29" s="4">
        <f t="shared" si="22"/>
        <v>5.5595237575580071E-5</v>
      </c>
      <c r="I29" s="4"/>
      <c r="J29" s="4">
        <f>SUM(K29:P29)</f>
        <v>1</v>
      </c>
      <c r="K29" s="4">
        <f t="shared" ref="K29:P29" si="23">K28/$J28</f>
        <v>0.56889564266704162</v>
      </c>
      <c r="L29" s="4">
        <f t="shared" si="23"/>
        <v>0.18843061589553836</v>
      </c>
      <c r="M29" s="4">
        <f t="shared" si="23"/>
        <v>0.23786347022667365</v>
      </c>
      <c r="N29" s="4">
        <f t="shared" si="23"/>
        <v>3.4516518794738722E-3</v>
      </c>
      <c r="O29" s="4">
        <f t="shared" si="23"/>
        <v>8.0089581237968808E-4</v>
      </c>
      <c r="P29" s="4">
        <f t="shared" si="23"/>
        <v>5.5772351889280382E-4</v>
      </c>
    </row>
    <row r="31" spans="1:16" x14ac:dyDescent="0.35">
      <c r="A31" t="s">
        <v>23</v>
      </c>
      <c r="B31" s="3">
        <f>SUM(C31:H31)</f>
        <v>2285610.4597658217</v>
      </c>
      <c r="C31" s="3">
        <v>1497401.0449512736</v>
      </c>
      <c r="D31" s="3">
        <v>240030.49935800669</v>
      </c>
      <c r="E31" s="3">
        <v>119594.73298992487</v>
      </c>
      <c r="F31" s="3">
        <v>407634.87878784642</v>
      </c>
      <c r="G31" s="3">
        <v>14921.321767262982</v>
      </c>
      <c r="H31" s="3">
        <v>6027.981911506793</v>
      </c>
      <c r="I31" s="3"/>
      <c r="J31" s="3">
        <f>SUM(K31:P31)</f>
        <v>1689864.9062755513</v>
      </c>
      <c r="K31" s="3">
        <v>1486657.9998774885</v>
      </c>
      <c r="L31" s="3">
        <v>108010.11511482426</v>
      </c>
      <c r="M31" s="3">
        <v>33693.950485404952</v>
      </c>
      <c r="N31" s="3">
        <v>59436.154125141307</v>
      </c>
      <c r="O31" s="3">
        <v>847.87145546353668</v>
      </c>
      <c r="P31" s="3">
        <v>1218.8152172288337</v>
      </c>
    </row>
    <row r="32" spans="1:16" x14ac:dyDescent="0.35">
      <c r="B32" s="4">
        <f>SUM(C32:H32)</f>
        <v>0.99999999999999989</v>
      </c>
      <c r="C32" s="4">
        <f t="shared" ref="C32:H32" si="24">C31/$B31</f>
        <v>0.65514271627226184</v>
      </c>
      <c r="D32" s="4">
        <f t="shared" si="24"/>
        <v>0.10501811379643392</v>
      </c>
      <c r="E32" s="4">
        <f t="shared" si="24"/>
        <v>5.2325072489464483E-2</v>
      </c>
      <c r="F32" s="4">
        <f t="shared" si="24"/>
        <v>0.17834836073930627</v>
      </c>
      <c r="G32" s="4">
        <f t="shared" si="24"/>
        <v>6.5283748171120048E-3</v>
      </c>
      <c r="H32" s="4">
        <f t="shared" si="24"/>
        <v>2.6373618854213707E-3</v>
      </c>
      <c r="I32" s="4"/>
      <c r="J32" s="4">
        <f>SUM(K32:P32)</f>
        <v>1</v>
      </c>
      <c r="K32" s="4">
        <f t="shared" ref="K32:P32" si="25">K31/$J31</f>
        <v>0.8797496145144944</v>
      </c>
      <c r="L32" s="4">
        <f t="shared" si="25"/>
        <v>6.3916420013051631E-2</v>
      </c>
      <c r="M32" s="4">
        <f t="shared" si="25"/>
        <v>1.9938842661491887E-2</v>
      </c>
      <c r="N32" s="4">
        <f t="shared" si="25"/>
        <v>3.5172133526423788E-2</v>
      </c>
      <c r="O32" s="4">
        <f t="shared" si="25"/>
        <v>5.0173919365675129E-4</v>
      </c>
      <c r="P32" s="4">
        <f t="shared" si="25"/>
        <v>7.2125009088157982E-4</v>
      </c>
    </row>
    <row r="33" spans="1:16" x14ac:dyDescent="0.35">
      <c r="A33" t="s">
        <v>22</v>
      </c>
      <c r="B33" s="3">
        <f>SUM(C33:H33)</f>
        <v>1971166.2536341792</v>
      </c>
      <c r="C33" s="3">
        <v>1001962.8948633797</v>
      </c>
      <c r="D33" s="3">
        <v>531781.64009355055</v>
      </c>
      <c r="E33" s="3">
        <v>437312.13122107717</v>
      </c>
      <c r="F33" s="4">
        <v>0</v>
      </c>
      <c r="G33" s="4">
        <v>0</v>
      </c>
      <c r="H33" s="3">
        <v>109.58745617175833</v>
      </c>
      <c r="I33" s="3"/>
      <c r="J33" s="3">
        <f>SUM(K33:P33)</f>
        <v>1903607.9311937995</v>
      </c>
      <c r="K33" s="3">
        <v>1082954.2574025742</v>
      </c>
      <c r="L33" s="3">
        <v>358698.01489847928</v>
      </c>
      <c r="M33" s="3">
        <v>452798.78846477624</v>
      </c>
      <c r="N33" s="3">
        <v>6570.5918934864476</v>
      </c>
      <c r="O33" s="3">
        <v>1524.5916205058752</v>
      </c>
      <c r="P33" s="3">
        <v>1061.6869139776566</v>
      </c>
    </row>
    <row r="34" spans="1:16" x14ac:dyDescent="0.35">
      <c r="B34" s="4">
        <f>SUM(C34:H34)</f>
        <v>1</v>
      </c>
      <c r="C34" s="4">
        <f t="shared" ref="C34:H34" si="26">C33/$B33</f>
        <v>0.50830968367893437</v>
      </c>
      <c r="D34" s="4">
        <f t="shared" si="26"/>
        <v>0.26978020707949973</v>
      </c>
      <c r="E34" s="4">
        <f t="shared" si="26"/>
        <v>0.22185451400399034</v>
      </c>
      <c r="F34" s="4">
        <f t="shared" si="26"/>
        <v>0</v>
      </c>
      <c r="G34" s="4">
        <f t="shared" si="26"/>
        <v>0</v>
      </c>
      <c r="H34" s="4">
        <f t="shared" si="26"/>
        <v>5.5595237575580078E-5</v>
      </c>
      <c r="I34" s="4"/>
      <c r="J34" s="4">
        <f>SUM(K34:P34)</f>
        <v>1</v>
      </c>
      <c r="K34" s="4">
        <f t="shared" ref="K34:P34" si="27">K33/$J33</f>
        <v>0.56889564266704162</v>
      </c>
      <c r="L34" s="4">
        <f t="shared" si="27"/>
        <v>0.18843061589553839</v>
      </c>
      <c r="M34" s="4">
        <f t="shared" si="27"/>
        <v>0.2378634702266737</v>
      </c>
      <c r="N34" s="4">
        <f t="shared" si="27"/>
        <v>3.4516518794738722E-3</v>
      </c>
      <c r="O34" s="4">
        <f t="shared" si="27"/>
        <v>8.0089581237968797E-4</v>
      </c>
      <c r="P34" s="4">
        <f t="shared" si="27"/>
        <v>5.5772351889280404E-4</v>
      </c>
    </row>
    <row r="36" spans="1:16" x14ac:dyDescent="0.35">
      <c r="A36" t="s">
        <v>25</v>
      </c>
      <c r="B36" s="3">
        <f>SUM(C36:H36)</f>
        <v>-22289861.243057739</v>
      </c>
      <c r="C36" s="3">
        <v>-15429360.51742498</v>
      </c>
      <c r="D36" s="3">
        <v>-2474528.0720168538</v>
      </c>
      <c r="E36" s="3">
        <v>-754113.31640162633</v>
      </c>
      <c r="F36" s="3">
        <v>-3421835.5485298261</v>
      </c>
      <c r="G36" s="3">
        <v>-159376.18374936006</v>
      </c>
      <c r="H36" s="3">
        <v>-50647.604935091273</v>
      </c>
      <c r="I36" s="3"/>
      <c r="J36" s="3">
        <f>SUM(K36:P36)</f>
        <v>-8082780.1260834346</v>
      </c>
      <c r="K36" s="3">
        <v>-7060388.7609702675</v>
      </c>
      <c r="L36" s="3">
        <v>-566281.99277130712</v>
      </c>
      <c r="M36" s="3">
        <v>-237607.71267974938</v>
      </c>
      <c r="N36" s="3">
        <v>-210585.2964356282</v>
      </c>
      <c r="O36" s="3">
        <v>-3242.9559890190135</v>
      </c>
      <c r="P36" s="3">
        <v>-4673.4072374638754</v>
      </c>
    </row>
    <row r="37" spans="1:16" x14ac:dyDescent="0.35">
      <c r="B37" s="4">
        <f>SUM(C37:H37)</f>
        <v>0.99999999999999989</v>
      </c>
      <c r="C37" s="4">
        <f t="shared" ref="C37:H37" si="28">C36/$B36</f>
        <v>0.69221429192299311</v>
      </c>
      <c r="D37" s="4">
        <f t="shared" si="28"/>
        <v>0.11101585806360975</v>
      </c>
      <c r="E37" s="4">
        <f t="shared" si="28"/>
        <v>3.3832122514288764E-2</v>
      </c>
      <c r="F37" s="4">
        <f t="shared" si="28"/>
        <v>0.15351533646695847</v>
      </c>
      <c r="G37" s="4">
        <f t="shared" si="28"/>
        <v>7.1501649118160563E-3</v>
      </c>
      <c r="H37" s="4">
        <f t="shared" si="28"/>
        <v>2.2722261203337755E-3</v>
      </c>
      <c r="I37" s="4"/>
      <c r="J37" s="4">
        <f>SUM(K37:P37)</f>
        <v>1</v>
      </c>
      <c r="K37" s="4">
        <f t="shared" ref="K37:P37" si="29">K36/$J36</f>
        <v>0.87350993727840354</v>
      </c>
      <c r="L37" s="4">
        <f t="shared" si="29"/>
        <v>7.006029904783552E-2</v>
      </c>
      <c r="M37" s="4">
        <f t="shared" si="29"/>
        <v>2.9396780436100247E-2</v>
      </c>
      <c r="N37" s="4">
        <f t="shared" si="29"/>
        <v>2.6053572304418075E-2</v>
      </c>
      <c r="O37" s="4">
        <f t="shared" si="29"/>
        <v>4.0121789018531792E-4</v>
      </c>
      <c r="P37" s="4">
        <f t="shared" si="29"/>
        <v>5.7819304305737761E-4</v>
      </c>
    </row>
    <row r="38" spans="1:16" x14ac:dyDescent="0.35">
      <c r="A38" t="s">
        <v>24</v>
      </c>
      <c r="B38" s="3">
        <f>SUM(C38:H38)</f>
        <v>-33760875.237660438</v>
      </c>
      <c r="C38" s="3">
        <v>-16633717.575112276</v>
      </c>
      <c r="D38" s="3">
        <v>-7770823.3012566045</v>
      </c>
      <c r="E38" s="3">
        <v>-9353580.9724290632</v>
      </c>
      <c r="F38" s="3">
        <v>-846.63040731807143</v>
      </c>
      <c r="G38" s="3">
        <v>-51.367882648969186</v>
      </c>
      <c r="H38" s="3">
        <v>-1855.3905725256359</v>
      </c>
      <c r="I38" s="3"/>
      <c r="J38" s="3">
        <f>SUM(K38:P38)</f>
        <v>-8169482.7139165662</v>
      </c>
      <c r="K38" s="3">
        <v>-4490553.0769257983</v>
      </c>
      <c r="L38" s="3">
        <v>-1610316.2556771606</v>
      </c>
      <c r="M38" s="3">
        <v>-2027959.8901577573</v>
      </c>
      <c r="N38" s="3">
        <v>-29950.963909121023</v>
      </c>
      <c r="O38" s="3">
        <v>-6309.0588043938778</v>
      </c>
      <c r="P38" s="3">
        <v>-4393.4684423347098</v>
      </c>
    </row>
    <row r="39" spans="1:16" x14ac:dyDescent="0.35">
      <c r="B39" s="4">
        <f>SUM(C39:H39)</f>
        <v>0.99999999999999989</v>
      </c>
      <c r="C39" s="4">
        <f t="shared" ref="C39:H39" si="30">C38/$B38</f>
        <v>0.49269213129158673</v>
      </c>
      <c r="D39" s="4">
        <f t="shared" si="30"/>
        <v>0.23017244803500264</v>
      </c>
      <c r="E39" s="4">
        <f t="shared" si="30"/>
        <v>0.2770538650607936</v>
      </c>
      <c r="F39" s="4">
        <f t="shared" si="30"/>
        <v>2.5077264773445526E-5</v>
      </c>
      <c r="G39" s="4">
        <f t="shared" si="30"/>
        <v>1.5215210591361695E-6</v>
      </c>
      <c r="H39" s="4">
        <f t="shared" si="30"/>
        <v>5.4956826784393837E-5</v>
      </c>
      <c r="I39" s="4"/>
      <c r="J39" s="4">
        <f>SUM(K39:P39)</f>
        <v>0.99999999999999989</v>
      </c>
      <c r="K39" s="4">
        <f t="shared" ref="K39:P39" si="31">K38/$J38</f>
        <v>0.54967410228755642</v>
      </c>
      <c r="L39" s="4">
        <f t="shared" si="31"/>
        <v>0.19711361319536375</v>
      </c>
      <c r="M39" s="4">
        <f t="shared" si="31"/>
        <v>0.24823602193357533</v>
      </c>
      <c r="N39" s="4">
        <f t="shared" si="31"/>
        <v>3.6662007813664989E-3</v>
      </c>
      <c r="O39" s="4">
        <f t="shared" si="31"/>
        <v>7.7227151648739153E-4</v>
      </c>
      <c r="P39" s="4">
        <f t="shared" si="31"/>
        <v>5.3779028565058545E-4</v>
      </c>
    </row>
    <row r="40" spans="1:16" x14ac:dyDescent="0.35">
      <c r="J40" s="4"/>
    </row>
    <row r="41" spans="1:16" x14ac:dyDescent="0.35">
      <c r="A41" t="s">
        <v>31</v>
      </c>
      <c r="J41" s="3">
        <f>SUM(K41:P41)</f>
        <v>-639645.37000000011</v>
      </c>
      <c r="K41" s="3">
        <v>-255384.35515916068</v>
      </c>
      <c r="L41" s="3">
        <v>-139900.68335484082</v>
      </c>
      <c r="M41" s="3">
        <v>-241262.51373869157</v>
      </c>
      <c r="N41" s="3">
        <v>-2502.0803300839079</v>
      </c>
      <c r="O41" s="3">
        <v>-351.18269830959474</v>
      </c>
      <c r="P41" s="3">
        <v>-244.55471891347909</v>
      </c>
    </row>
    <row r="42" spans="1:16" x14ac:dyDescent="0.35">
      <c r="J42" s="4">
        <f>SUM(K42:P42)</f>
        <v>0.99999999999999989</v>
      </c>
      <c r="K42" s="4">
        <f t="shared" ref="K42:P42" si="32">K41/$J41</f>
        <v>0.39925928825086415</v>
      </c>
      <c r="L42" s="4">
        <f t="shared" si="32"/>
        <v>0.21871601033372726</v>
      </c>
      <c r="M42" s="4">
        <f t="shared" si="32"/>
        <v>0.37718167762035321</v>
      </c>
      <c r="N42" s="4">
        <f t="shared" si="32"/>
        <v>3.9116680076710436E-3</v>
      </c>
      <c r="O42" s="4">
        <f t="shared" si="32"/>
        <v>5.4902718722031033E-4</v>
      </c>
      <c r="P42" s="4">
        <f t="shared" si="32"/>
        <v>3.8232860016399254E-4</v>
      </c>
    </row>
    <row r="49" spans="1:9" x14ac:dyDescent="0.35">
      <c r="B49" s="4"/>
      <c r="C49" s="4"/>
      <c r="D49" s="4"/>
      <c r="E49" s="4"/>
      <c r="F49" s="4"/>
      <c r="G49" s="4"/>
      <c r="H49" s="4"/>
      <c r="I49" s="4"/>
    </row>
    <row r="50" spans="1:9" x14ac:dyDescent="0.35">
      <c r="B50" s="4"/>
      <c r="C50" s="4"/>
      <c r="D50" s="4"/>
      <c r="E50" s="4"/>
      <c r="F50" s="4"/>
      <c r="G50" s="4"/>
      <c r="H50" s="4"/>
      <c r="I50" s="4"/>
    </row>
    <row r="51" spans="1:9" x14ac:dyDescent="0.35">
      <c r="B51" s="4"/>
      <c r="C51" s="4"/>
      <c r="D51" s="4"/>
      <c r="E51" s="4"/>
      <c r="F51" s="4"/>
      <c r="G51" s="4"/>
      <c r="H51" s="4"/>
      <c r="I51" s="4"/>
    </row>
    <row r="52" spans="1:9" x14ac:dyDescent="0.35">
      <c r="B52" s="4"/>
      <c r="C52" s="4"/>
      <c r="D52" s="4"/>
      <c r="E52" s="4"/>
      <c r="F52" s="4"/>
      <c r="G52" s="4"/>
      <c r="H52" s="4"/>
      <c r="I52" s="4"/>
    </row>
    <row r="53" spans="1:9" x14ac:dyDescent="0.35">
      <c r="B53" s="4"/>
      <c r="C53" s="4"/>
      <c r="D53" s="4"/>
      <c r="E53" s="4"/>
      <c r="F53" s="4"/>
      <c r="G53" s="4"/>
      <c r="H53" s="4"/>
      <c r="I53" s="4"/>
    </row>
    <row r="54" spans="1:9" x14ac:dyDescent="0.35">
      <c r="B54" s="4"/>
      <c r="C54" s="4"/>
      <c r="D54" s="4"/>
      <c r="E54" s="4"/>
      <c r="F54" s="4"/>
      <c r="G54" s="4"/>
      <c r="H54" s="4"/>
      <c r="I54" s="4"/>
    </row>
    <row r="55" spans="1:9" x14ac:dyDescent="0.35">
      <c r="B55" s="4"/>
      <c r="C55" s="4"/>
      <c r="D55" s="4"/>
      <c r="E55" s="4"/>
      <c r="F55" s="4"/>
      <c r="G55" s="4"/>
      <c r="H55" s="4"/>
      <c r="I55" s="4"/>
    </row>
    <row r="57" spans="1:9" x14ac:dyDescent="0.35">
      <c r="A57" t="s">
        <v>8</v>
      </c>
      <c r="I57" s="3"/>
    </row>
    <row r="58" spans="1:9" x14ac:dyDescent="0.35">
      <c r="I58" s="4"/>
    </row>
    <row r="59" spans="1:9" x14ac:dyDescent="0.35">
      <c r="A59" t="s">
        <v>10</v>
      </c>
      <c r="I59" s="4"/>
    </row>
    <row r="60" spans="1:9" x14ac:dyDescent="0.35">
      <c r="A60" t="s">
        <v>11</v>
      </c>
      <c r="I60" s="3"/>
    </row>
    <row r="61" spans="1:9" x14ac:dyDescent="0.35">
      <c r="I61" s="4"/>
    </row>
    <row r="62" spans="1:9" x14ac:dyDescent="0.35">
      <c r="A62" t="s">
        <v>12</v>
      </c>
      <c r="I62" s="3"/>
    </row>
    <row r="63" spans="1:9" x14ac:dyDescent="0.35">
      <c r="I63" s="4"/>
    </row>
    <row r="64" spans="1:9" x14ac:dyDescent="0.35">
      <c r="I64" s="4"/>
    </row>
    <row r="66" spans="1:9" x14ac:dyDescent="0.35">
      <c r="B66" s="4">
        <f t="shared" ref="B66:H66" si="33">J5/B5-1</f>
        <v>0.19369447000056184</v>
      </c>
      <c r="C66" s="4">
        <f t="shared" si="33"/>
        <v>0.23004674437974093</v>
      </c>
      <c r="D66" s="4">
        <f t="shared" si="33"/>
        <v>0.11719506957189818</v>
      </c>
      <c r="E66" s="4">
        <f t="shared" si="33"/>
        <v>0.47325889009894695</v>
      </c>
      <c r="F66" s="4">
        <f t="shared" si="33"/>
        <v>-0.91994171332117836</v>
      </c>
      <c r="G66" s="4">
        <f t="shared" si="33"/>
        <v>-0.73821335909069041</v>
      </c>
      <c r="H66" s="4">
        <f t="shared" si="33"/>
        <v>-0.21057119290184312</v>
      </c>
      <c r="I66" s="4"/>
    </row>
    <row r="68" spans="1:9" x14ac:dyDescent="0.35">
      <c r="A68" t="s">
        <v>13</v>
      </c>
      <c r="I68" s="3"/>
    </row>
    <row r="69" spans="1:9" x14ac:dyDescent="0.35">
      <c r="I69" s="4"/>
    </row>
    <row r="71" spans="1:9" x14ac:dyDescent="0.35">
      <c r="A71" t="s">
        <v>17</v>
      </c>
      <c r="I71" s="3"/>
    </row>
    <row r="72" spans="1:9" x14ac:dyDescent="0.35">
      <c r="I72" s="4"/>
    </row>
    <row r="73" spans="1:9" x14ac:dyDescent="0.35">
      <c r="A73" t="s">
        <v>16</v>
      </c>
      <c r="I73" s="3"/>
    </row>
    <row r="74" spans="1:9" x14ac:dyDescent="0.35">
      <c r="I74" s="4"/>
    </row>
    <row r="75" spans="1:9" x14ac:dyDescent="0.35">
      <c r="B75" s="4"/>
      <c r="C75" s="4"/>
      <c r="D75" s="4"/>
      <c r="E75" s="4"/>
      <c r="F75" s="4"/>
      <c r="G75" s="4"/>
      <c r="H75" s="4"/>
      <c r="I75" s="4"/>
    </row>
    <row r="76" spans="1:9" x14ac:dyDescent="0.35">
      <c r="B76" s="4"/>
      <c r="C76" s="4"/>
      <c r="D76" s="4"/>
      <c r="E76" s="4"/>
      <c r="F76" s="4"/>
      <c r="G76" s="4"/>
      <c r="H76" s="4"/>
      <c r="I76" s="4"/>
    </row>
    <row r="78" spans="1:9" x14ac:dyDescent="0.35">
      <c r="A78" t="s">
        <v>14</v>
      </c>
      <c r="B78" s="3">
        <f>SUM(C78:H78)</f>
        <v>72358038.972193569</v>
      </c>
      <c r="C78" s="3">
        <v>43553052.811945885</v>
      </c>
      <c r="D78" s="3">
        <v>11970939.615560247</v>
      </c>
      <c r="E78" s="3">
        <v>16383807.213262079</v>
      </c>
      <c r="F78" s="3">
        <v>371231.76539005246</v>
      </c>
      <c r="G78" s="3">
        <v>39203.972281563409</v>
      </c>
      <c r="H78" s="3">
        <v>39803.593753738831</v>
      </c>
      <c r="I78" s="3"/>
    </row>
    <row r="79" spans="1:9" x14ac:dyDescent="0.35">
      <c r="B79" s="4">
        <f>SUM(C79:H79)</f>
        <v>1</v>
      </c>
      <c r="C79" s="4">
        <f>C78/$B78</f>
        <v>0.60191035343955168</v>
      </c>
      <c r="D79" s="4">
        <f t="shared" ref="D79" si="34">D78/$B78</f>
        <v>0.16544035445958608</v>
      </c>
      <c r="E79" s="4">
        <f t="shared" ref="E79" si="35">E78/$B78</f>
        <v>0.22642691048548461</v>
      </c>
      <c r="F79" s="4">
        <f t="shared" ref="F79" si="36">F78/$B78</f>
        <v>5.1304840576554727E-3</v>
      </c>
      <c r="G79" s="4">
        <f t="shared" ref="G79" si="37">G78/$B78</f>
        <v>5.4180534517566292E-4</v>
      </c>
      <c r="H79" s="4">
        <f t="shared" ref="H79" si="38">H78/$B78</f>
        <v>5.5009221254648613E-4</v>
      </c>
      <c r="I79" s="4"/>
    </row>
    <row r="80" spans="1:9" x14ac:dyDescent="0.35">
      <c r="B80" s="3"/>
    </row>
    <row r="81" spans="1:9" x14ac:dyDescent="0.35">
      <c r="A81" t="s">
        <v>15</v>
      </c>
      <c r="B81" s="3">
        <f>SUM(C81:H81)</f>
        <v>-13298435.372530648</v>
      </c>
      <c r="C81" s="3">
        <v>-9236713.9357751645</v>
      </c>
      <c r="D81" s="3">
        <v>-1849790.8017900051</v>
      </c>
      <c r="E81" s="3">
        <v>-2020337.377626017</v>
      </c>
      <c r="F81" s="3">
        <v>-177031.59465620539</v>
      </c>
      <c r="G81" s="3">
        <v>-7530.7344157530733</v>
      </c>
      <c r="H81" s="3">
        <v>-7030.9282675055747</v>
      </c>
      <c r="I81" s="3"/>
    </row>
    <row r="82" spans="1:9" x14ac:dyDescent="0.35">
      <c r="B82" s="4">
        <f>SUM(C82:H82)</f>
        <v>1.0000000000000002</v>
      </c>
      <c r="C82" s="4">
        <f>C81/$B81</f>
        <v>0.69457147980390177</v>
      </c>
      <c r="D82" s="4">
        <f t="shared" ref="D82" si="39">D81/$B81</f>
        <v>0.13909837886725737</v>
      </c>
      <c r="E82" s="4">
        <f t="shared" ref="E82" si="40">E81/$B81</f>
        <v>0.15192293837809231</v>
      </c>
      <c r="F82" s="4">
        <f t="shared" ref="F82" si="41">F81/$B81</f>
        <v>1.3312212278888329E-2</v>
      </c>
      <c r="G82" s="4">
        <f t="shared" ref="G82" si="42">G81/$B81</f>
        <v>5.6628725145430395E-4</v>
      </c>
      <c r="H82" s="4">
        <f t="shared" ref="H82" si="43">H81/$B81</f>
        <v>5.2870342040603621E-4</v>
      </c>
      <c r="I82" s="4"/>
    </row>
    <row r="84" spans="1:9" x14ac:dyDescent="0.35">
      <c r="B84" s="3">
        <f>B78+B81</f>
        <v>59059603.599662922</v>
      </c>
      <c r="C84" s="3">
        <f t="shared" ref="C84:H84" si="44">C78+C81</f>
        <v>34316338.876170725</v>
      </c>
      <c r="D84" s="3">
        <f t="shared" si="44"/>
        <v>10121148.813770242</v>
      </c>
      <c r="E84" s="3">
        <f t="shared" si="44"/>
        <v>14363469.835636063</v>
      </c>
      <c r="F84" s="3">
        <f t="shared" si="44"/>
        <v>194200.17073384707</v>
      </c>
      <c r="G84" s="3">
        <f t="shared" si="44"/>
        <v>31673.237865810333</v>
      </c>
      <c r="H84" s="3">
        <f t="shared" si="44"/>
        <v>32772.665486233258</v>
      </c>
      <c r="I84" s="3"/>
    </row>
  </sheetData>
  <mergeCells count="2">
    <mergeCell ref="B3:H3"/>
    <mergeCell ref="J3:P3"/>
  </mergeCells>
  <pageMargins left="0.7" right="0.7" top="0.75" bottom="0.75" header="0.3" footer="0.3"/>
  <ignoredErrors>
    <ignoredError sqref="J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opLeftCell="A7" zoomScaleNormal="100" workbookViewId="0">
      <selection activeCell="M25" sqref="M25"/>
    </sheetView>
  </sheetViews>
  <sheetFormatPr defaultRowHeight="14.5" x14ac:dyDescent="0.35"/>
  <cols>
    <col min="1" max="1" width="26.08984375" customWidth="1"/>
    <col min="2" max="2" width="10.7265625" style="1" bestFit="1" customWidth="1"/>
    <col min="3" max="5" width="10.36328125" style="1" bestFit="1" customWidth="1"/>
    <col min="6" max="6" width="10.08984375" style="1" bestFit="1" customWidth="1"/>
    <col min="7" max="7" width="7.90625" style="1" bestFit="1" customWidth="1"/>
    <col min="8" max="8" width="11.453125" style="1" customWidth="1"/>
    <col min="9" max="9" width="0.54296875" style="1" customWidth="1"/>
    <col min="10" max="10" width="10.7265625" bestFit="1" customWidth="1"/>
    <col min="11" max="11" width="10.54296875" customWidth="1"/>
    <col min="12" max="13" width="9.7265625" bestFit="1" customWidth="1"/>
    <col min="14" max="14" width="10.26953125" customWidth="1"/>
    <col min="16" max="16" width="11" customWidth="1"/>
    <col min="17" max="17" width="10.7265625" bestFit="1" customWidth="1"/>
    <col min="18" max="18" width="10.54296875" customWidth="1"/>
    <col min="19" max="20" width="9.7265625" bestFit="1" customWidth="1"/>
    <col min="21" max="21" width="10.26953125" customWidth="1"/>
    <col min="23" max="23" width="11" customWidth="1"/>
  </cols>
  <sheetData>
    <row r="1" spans="1:16" x14ac:dyDescent="0.35">
      <c r="A1" t="s">
        <v>0</v>
      </c>
    </row>
    <row r="2" spans="1:16" x14ac:dyDescent="0.35">
      <c r="A2" t="s">
        <v>1</v>
      </c>
    </row>
    <row r="3" spans="1:16" x14ac:dyDescent="0.35">
      <c r="B3" s="10" t="s">
        <v>27</v>
      </c>
      <c r="C3" s="10"/>
      <c r="D3" s="10"/>
      <c r="E3" s="10"/>
      <c r="F3" s="10"/>
      <c r="G3" s="10"/>
      <c r="H3" s="10"/>
      <c r="I3"/>
      <c r="J3" s="10" t="s">
        <v>28</v>
      </c>
      <c r="K3" s="10"/>
      <c r="L3" s="10"/>
      <c r="M3" s="10"/>
      <c r="N3" s="10"/>
      <c r="O3" s="10"/>
      <c r="P3" s="10"/>
    </row>
    <row r="4" spans="1:16" ht="40.5" customHeight="1" x14ac:dyDescent="0.35">
      <c r="B4" s="1" t="s">
        <v>9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/>
      <c r="J4" s="1" t="s">
        <v>9</v>
      </c>
      <c r="K4" s="2" t="s">
        <v>2</v>
      </c>
      <c r="L4" s="2" t="s">
        <v>3</v>
      </c>
      <c r="M4" s="2" t="s">
        <v>4</v>
      </c>
      <c r="N4" s="2" t="s">
        <v>5</v>
      </c>
      <c r="O4" s="2" t="s">
        <v>6</v>
      </c>
      <c r="P4" s="2" t="s">
        <v>7</v>
      </c>
    </row>
    <row r="5" spans="1:16" x14ac:dyDescent="0.35">
      <c r="A5" t="s">
        <v>35</v>
      </c>
      <c r="B5" s="3">
        <f>SUM(C5:H5)</f>
        <v>1945599.6666666672</v>
      </c>
      <c r="C5" s="3">
        <v>1089558.6472256414</v>
      </c>
      <c r="D5" s="3">
        <v>340778.07953572267</v>
      </c>
      <c r="E5" s="3">
        <v>405401.72117102466</v>
      </c>
      <c r="F5" s="3">
        <v>102288.076188048</v>
      </c>
      <c r="G5" s="3">
        <v>5980.8072278994978</v>
      </c>
      <c r="H5" s="3">
        <v>1592.3353183307061</v>
      </c>
      <c r="I5" s="3"/>
      <c r="J5" s="3">
        <f t="shared" ref="J5:J18" si="0">SUM(K5:P5)</f>
        <v>2807591.2000000007</v>
      </c>
      <c r="K5" s="3">
        <v>1756412.0053876892</v>
      </c>
      <c r="L5" s="3">
        <v>442008.07839260605</v>
      </c>
      <c r="M5" s="3">
        <v>573072.58388202731</v>
      </c>
      <c r="N5" s="3">
        <v>32355.604185426386</v>
      </c>
      <c r="O5" s="3">
        <v>1900.1697281612164</v>
      </c>
      <c r="P5" s="3">
        <v>1842.7584240901597</v>
      </c>
    </row>
    <row r="6" spans="1:16" x14ac:dyDescent="0.35">
      <c r="B6" s="8">
        <f>SUM(C6:H6)</f>
        <v>0.99999999999999989</v>
      </c>
      <c r="C6" s="8">
        <f>C5/$B5</f>
        <v>0.56001173617198796</v>
      </c>
      <c r="D6" s="8">
        <f t="shared" ref="D6:H6" si="1">D5/$B5</f>
        <v>0.17515323700664828</v>
      </c>
      <c r="E6" s="8">
        <f t="shared" si="1"/>
        <v>0.20836851903124876</v>
      </c>
      <c r="F6" s="8">
        <f t="shared" si="1"/>
        <v>5.2574061324390971E-2</v>
      </c>
      <c r="G6" s="8">
        <f t="shared" si="1"/>
        <v>3.0740173995538458E-3</v>
      </c>
      <c r="H6" s="8">
        <f t="shared" si="1"/>
        <v>8.1842906617002179E-4</v>
      </c>
      <c r="I6" s="3"/>
      <c r="J6" s="8">
        <f t="shared" si="0"/>
        <v>0.99999999999999978</v>
      </c>
      <c r="K6" s="8">
        <f>K5/$J5</f>
        <v>0.62559392741638764</v>
      </c>
      <c r="L6" s="8">
        <f t="shared" ref="L6:P6" si="2">L5/$J5</f>
        <v>0.1574332040906119</v>
      </c>
      <c r="M6" s="8">
        <f t="shared" si="2"/>
        <v>0.20411539396548442</v>
      </c>
      <c r="N6" s="8">
        <f t="shared" si="2"/>
        <v>1.152432882159852E-2</v>
      </c>
      <c r="O6" s="8">
        <f t="shared" si="2"/>
        <v>6.7679715200746318E-4</v>
      </c>
      <c r="P6" s="8">
        <f t="shared" si="2"/>
        <v>6.5634855390989946E-4</v>
      </c>
    </row>
    <row r="7" spans="1:16" x14ac:dyDescent="0.35">
      <c r="A7" t="s">
        <v>36</v>
      </c>
      <c r="B7" s="3">
        <f t="shared" ref="B7:B15" si="3">SUM(C7:H7)</f>
        <v>2506555.1458866694</v>
      </c>
      <c r="C7" s="3">
        <v>1790599.6968821848</v>
      </c>
      <c r="D7" s="3">
        <v>370619.47257427569</v>
      </c>
      <c r="E7" s="3">
        <v>292170.9100074126</v>
      </c>
      <c r="F7" s="3">
        <v>38129.289282784208</v>
      </c>
      <c r="G7" s="3">
        <v>1690.3269963284924</v>
      </c>
      <c r="H7" s="3">
        <v>13345.45014368352</v>
      </c>
      <c r="I7" s="4"/>
      <c r="J7" s="3">
        <f t="shared" si="0"/>
        <v>2314333.3200000003</v>
      </c>
      <c r="K7" s="3">
        <v>1958170.3447148926</v>
      </c>
      <c r="L7" s="3">
        <v>211769.00254920637</v>
      </c>
      <c r="M7" s="3">
        <v>114368.09022129962</v>
      </c>
      <c r="N7" s="3">
        <v>28548.914863722988</v>
      </c>
      <c r="O7" s="3">
        <v>605.93544651432171</v>
      </c>
      <c r="P7" s="3">
        <v>871.03220436433719</v>
      </c>
    </row>
    <row r="8" spans="1:16" x14ac:dyDescent="0.35">
      <c r="B8" s="8">
        <f>SUM(C8:H8)</f>
        <v>1</v>
      </c>
      <c r="C8" s="8">
        <f>C7/$B7</f>
        <v>0.71436676740211025</v>
      </c>
      <c r="D8" s="8">
        <f t="shared" ref="D8" si="4">D7/$B7</f>
        <v>0.14786009124214686</v>
      </c>
      <c r="E8" s="8">
        <f t="shared" ref="E8" si="5">E7/$B7</f>
        <v>0.11656272972365027</v>
      </c>
      <c r="F8" s="8">
        <f t="shared" ref="F8" si="6">F7/$B7</f>
        <v>1.521182940872276E-2</v>
      </c>
      <c r="G8" s="8">
        <f t="shared" ref="G8" si="7">G7/$B7</f>
        <v>6.7436258049313963E-4</v>
      </c>
      <c r="H8" s="8">
        <f t="shared" ref="H8" si="8">H7/$B7</f>
        <v>5.324219642876717E-3</v>
      </c>
      <c r="I8" s="4"/>
      <c r="J8" s="8">
        <f t="shared" si="0"/>
        <v>1</v>
      </c>
      <c r="K8" s="8">
        <f>K7/$J7</f>
        <v>0.84610558375182199</v>
      </c>
      <c r="L8" s="8">
        <f t="shared" ref="L8" si="9">L7/$J7</f>
        <v>9.1503242302714782E-2</v>
      </c>
      <c r="M8" s="8">
        <f t="shared" ref="M8" si="10">M7/$J7</f>
        <v>4.9417294057408981E-2</v>
      </c>
      <c r="N8" s="8">
        <f t="shared" ref="N8" si="11">N7/$J7</f>
        <v>1.2335697117182319E-2</v>
      </c>
      <c r="O8" s="8">
        <f t="shared" ref="O8" si="12">O7/$J7</f>
        <v>2.6181857266537631E-4</v>
      </c>
      <c r="P8" s="8">
        <f t="shared" ref="P8" si="13">P7/$J7</f>
        <v>3.7636419820647832E-4</v>
      </c>
    </row>
    <row r="9" spans="1:16" x14ac:dyDescent="0.35">
      <c r="A9" t="s">
        <v>37</v>
      </c>
      <c r="B9" s="3">
        <f t="shared" si="3"/>
        <v>2829009.8569606668</v>
      </c>
      <c r="C9" s="3">
        <v>1800903.9610598709</v>
      </c>
      <c r="D9" s="3">
        <v>460439.32772560645</v>
      </c>
      <c r="E9" s="3">
        <v>454608.714094961</v>
      </c>
      <c r="F9" s="3">
        <v>99276.466641757041</v>
      </c>
      <c r="G9" s="3">
        <v>5200.2404508589188</v>
      </c>
      <c r="H9" s="3">
        <v>8581.1469876123392</v>
      </c>
      <c r="I9" s="4"/>
      <c r="J9" s="3">
        <f t="shared" si="0"/>
        <v>5283157.2299999986</v>
      </c>
      <c r="K9" s="3">
        <v>3790617.3091911902</v>
      </c>
      <c r="L9" s="3">
        <v>686712.40627954318</v>
      </c>
      <c r="M9" s="3">
        <v>739624.5346312339</v>
      </c>
      <c r="N9" s="3">
        <v>60782.992490104851</v>
      </c>
      <c r="O9" s="3">
        <v>2607.8223267975291</v>
      </c>
      <c r="P9" s="3">
        <v>2812.1650811295449</v>
      </c>
    </row>
    <row r="10" spans="1:16" x14ac:dyDescent="0.35">
      <c r="B10" s="8">
        <f>SUM(C10:H10)</f>
        <v>0.99999999999999989</v>
      </c>
      <c r="C10" s="8">
        <f>C9/$B9</f>
        <v>0.63658454799258402</v>
      </c>
      <c r="D10" s="8">
        <f t="shared" ref="D10" si="14">D9/$B9</f>
        <v>0.16275635328477689</v>
      </c>
      <c r="E10" s="8">
        <f t="shared" ref="E10" si="15">E9/$B9</f>
        <v>0.16069534468973809</v>
      </c>
      <c r="F10" s="8">
        <f t="shared" ref="F10" si="16">F9/$B9</f>
        <v>3.5092301427473369E-2</v>
      </c>
      <c r="G10" s="8">
        <f t="shared" ref="G10" si="17">G9/$B9</f>
        <v>1.8381839278728326E-3</v>
      </c>
      <c r="H10" s="8">
        <f t="shared" ref="H10" si="18">H9/$B9</f>
        <v>3.0332686775547163E-3</v>
      </c>
      <c r="I10" s="4"/>
      <c r="J10" s="8">
        <f t="shared" si="0"/>
        <v>1.0000000000000002</v>
      </c>
      <c r="K10" s="8">
        <f>K9/$J9</f>
        <v>0.71749091389263675</v>
      </c>
      <c r="L10" s="8">
        <f t="shared" ref="L10" si="19">L9/$J9</f>
        <v>0.12998144412210563</v>
      </c>
      <c r="M10" s="8">
        <f t="shared" ref="M10" si="20">M9/$J9</f>
        <v>0.13999669183255295</v>
      </c>
      <c r="N10" s="8">
        <f t="shared" ref="N10" si="21">N9/$J9</f>
        <v>1.1505050833042284E-2</v>
      </c>
      <c r="O10" s="8">
        <f t="shared" ref="O10" si="22">O9/$J9</f>
        <v>4.9361058421453223E-4</v>
      </c>
      <c r="P10" s="8">
        <f t="shared" ref="P10" si="23">P9/$J9</f>
        <v>5.3228873544797868E-4</v>
      </c>
    </row>
    <row r="11" spans="1:16" x14ac:dyDescent="0.35">
      <c r="A11" t="s">
        <v>38</v>
      </c>
      <c r="B11" s="3">
        <f t="shared" si="3"/>
        <v>4434750.7239064518</v>
      </c>
      <c r="C11" s="3">
        <v>2584288.5658906838</v>
      </c>
      <c r="D11" s="3">
        <v>806862.79852875182</v>
      </c>
      <c r="E11" s="3">
        <v>775168.32990099944</v>
      </c>
      <c r="F11" s="3">
        <v>252823.75583097409</v>
      </c>
      <c r="G11" s="3">
        <v>11703.164919765946</v>
      </c>
      <c r="H11" s="3">
        <v>3904.1088352771321</v>
      </c>
      <c r="I11" s="4"/>
      <c r="J11" s="3">
        <f t="shared" si="0"/>
        <v>4273253.43</v>
      </c>
      <c r="K11" s="3">
        <v>2939751.4649187704</v>
      </c>
      <c r="L11" s="3">
        <v>587555.2047874144</v>
      </c>
      <c r="M11" s="3">
        <v>684858.69171501428</v>
      </c>
      <c r="N11" s="3">
        <v>56259.598426840152</v>
      </c>
      <c r="O11" s="3">
        <v>2424.4212539213568</v>
      </c>
      <c r="P11" s="3">
        <v>2404.0488980382042</v>
      </c>
    </row>
    <row r="12" spans="1:16" x14ac:dyDescent="0.35">
      <c r="B12" s="8">
        <f>SUM(C12:H12)</f>
        <v>1</v>
      </c>
      <c r="C12" s="8">
        <f>C11/$B11</f>
        <v>0.58273592514671357</v>
      </c>
      <c r="D12" s="8">
        <f t="shared" ref="D12" si="24">D11/$B11</f>
        <v>0.18194095875089192</v>
      </c>
      <c r="E12" s="8">
        <f t="shared" ref="E12" si="25">E11/$B11</f>
        <v>0.1747941154217062</v>
      </c>
      <c r="F12" s="8">
        <f t="shared" ref="F12" si="26">F11/$B11</f>
        <v>5.7009688158586848E-2</v>
      </c>
      <c r="G12" s="8">
        <f t="shared" ref="G12" si="27">G11/$B11</f>
        <v>2.6389679259033855E-3</v>
      </c>
      <c r="H12" s="8">
        <f t="shared" ref="H12" si="28">H11/$B11</f>
        <v>8.8034459619820715E-4</v>
      </c>
      <c r="I12" s="4"/>
      <c r="J12" s="8">
        <f t="shared" si="0"/>
        <v>0.99999999999999978</v>
      </c>
      <c r="K12" s="8">
        <f>K11/$J11</f>
        <v>0.68794222319708531</v>
      </c>
      <c r="L12" s="8">
        <f t="shared" ref="L12" si="29">L11/$J11</f>
        <v>0.13749598857454481</v>
      </c>
      <c r="M12" s="8">
        <f t="shared" ref="M12" si="30">M11/$J11</f>
        <v>0.16026634107563667</v>
      </c>
      <c r="N12" s="8">
        <f t="shared" ref="N12" si="31">N11/$J11</f>
        <v>1.3165518813341281E-2</v>
      </c>
      <c r="O12" s="8">
        <f t="shared" ref="O12" si="32">O11/$J11</f>
        <v>5.6734787525142337E-4</v>
      </c>
      <c r="P12" s="8">
        <f t="shared" ref="P12" si="33">P11/$J11</f>
        <v>5.62580464140224E-4</v>
      </c>
    </row>
    <row r="13" spans="1:16" x14ac:dyDescent="0.35">
      <c r="A13" t="s">
        <v>39</v>
      </c>
      <c r="B13" s="3">
        <f t="shared" si="3"/>
        <v>974930.73607563064</v>
      </c>
      <c r="C13" s="3">
        <v>551484.3003574349</v>
      </c>
      <c r="D13" s="3">
        <v>177826.95093507896</v>
      </c>
      <c r="E13" s="3">
        <v>191713.0032117157</v>
      </c>
      <c r="F13" s="3">
        <v>50718.679650823324</v>
      </c>
      <c r="G13" s="3">
        <v>2377.0214195562844</v>
      </c>
      <c r="H13" s="3">
        <v>810.78050102142015</v>
      </c>
      <c r="I13" s="4"/>
      <c r="J13" s="3">
        <f t="shared" si="0"/>
        <v>877088.99999999988</v>
      </c>
      <c r="K13" s="3">
        <v>509628.94286566949</v>
      </c>
      <c r="L13" s="3">
        <v>150308.29451709348</v>
      </c>
      <c r="M13" s="3">
        <v>213310.63242591932</v>
      </c>
      <c r="N13" s="3">
        <v>2884.0497254836191</v>
      </c>
      <c r="O13" s="3">
        <v>470.37648127127414</v>
      </c>
      <c r="P13" s="3">
        <v>486.70398456279008</v>
      </c>
    </row>
    <row r="14" spans="1:16" x14ac:dyDescent="0.35">
      <c r="B14" s="8">
        <f>SUM(C14:H14)</f>
        <v>0.99999999999999989</v>
      </c>
      <c r="C14" s="8">
        <f>C13/$B13</f>
        <v>0.56566510824893435</v>
      </c>
      <c r="D14" s="8">
        <f t="shared" ref="D14" si="34">D13/$B13</f>
        <v>0.18239957399525863</v>
      </c>
      <c r="E14" s="8">
        <f t="shared" ref="E14" si="35">E13/$B13</f>
        <v>0.19664269072428084</v>
      </c>
      <c r="F14" s="8">
        <f t="shared" ref="F14" si="36">F13/$B13</f>
        <v>5.2022854315764235E-2</v>
      </c>
      <c r="G14" s="8">
        <f t="shared" ref="G14" si="37">G13/$B13</f>
        <v>2.4381438922773751E-3</v>
      </c>
      <c r="H14" s="8">
        <f t="shared" ref="H14" si="38">H13/$B13</f>
        <v>8.3162882348446503E-4</v>
      </c>
      <c r="I14" s="4"/>
      <c r="J14" s="8">
        <f t="shared" si="0"/>
        <v>1.0000000000000002</v>
      </c>
      <c r="K14" s="8">
        <f>K13/$J13</f>
        <v>0.58104587204453551</v>
      </c>
      <c r="L14" s="8">
        <f t="shared" ref="L14" si="39">L13/$J13</f>
        <v>0.17137177015912125</v>
      </c>
      <c r="M14" s="8">
        <f t="shared" ref="M14" si="40">M13/$J13</f>
        <v>0.24320295024326991</v>
      </c>
      <c r="N14" s="8">
        <f t="shared" ref="N14" si="41">N13/$J13</f>
        <v>3.2882064710464043E-3</v>
      </c>
      <c r="O14" s="8">
        <f t="shared" ref="O14" si="42">O13/$J13</f>
        <v>5.3629276079311704E-4</v>
      </c>
      <c r="P14" s="8">
        <f t="shared" ref="P14" si="43">P13/$J13</f>
        <v>5.5490832123397985E-4</v>
      </c>
    </row>
    <row r="15" spans="1:16" x14ac:dyDescent="0.35">
      <c r="A15" t="s">
        <v>34</v>
      </c>
      <c r="B15" s="3">
        <f t="shared" si="3"/>
        <v>1963169.353615769</v>
      </c>
      <c r="C15" s="3">
        <v>1110496.4049240546</v>
      </c>
      <c r="D15" s="3">
        <v>358081.25378006353</v>
      </c>
      <c r="E15" s="3">
        <v>386042.90404245193</v>
      </c>
      <c r="F15" s="3">
        <v>102129.6732803262</v>
      </c>
      <c r="G15" s="3">
        <v>4786.4893690244089</v>
      </c>
      <c r="H15" s="3">
        <v>1632.6282198482395</v>
      </c>
      <c r="J15" s="3">
        <f t="shared" si="0"/>
        <v>1832657</v>
      </c>
      <c r="K15" s="3">
        <v>1064857.7847235221</v>
      </c>
      <c r="L15" s="3">
        <v>314065.67418450461</v>
      </c>
      <c r="M15" s="3">
        <v>445707.58918398019</v>
      </c>
      <c r="N15" s="3">
        <v>6026.1546066084884</v>
      </c>
      <c r="O15" s="3">
        <v>982.84068211683132</v>
      </c>
      <c r="P15" s="3">
        <v>1016.9566192677016</v>
      </c>
    </row>
    <row r="16" spans="1:16" x14ac:dyDescent="0.35">
      <c r="B16" s="8">
        <f>SUM(C16:H16)</f>
        <v>0.99999999999999989</v>
      </c>
      <c r="C16" s="8">
        <f>C15/$B15</f>
        <v>0.56566510824893446</v>
      </c>
      <c r="D16" s="8">
        <f t="shared" ref="D16" si="44">D15/$B15</f>
        <v>0.18239957399525863</v>
      </c>
      <c r="E16" s="8">
        <f t="shared" ref="E16" si="45">E15/$B15</f>
        <v>0.19664269072428081</v>
      </c>
      <c r="F16" s="8">
        <f t="shared" ref="F16" si="46">F15/$B15</f>
        <v>5.2022854315764241E-2</v>
      </c>
      <c r="G16" s="8">
        <f t="shared" ref="G16" si="47">G15/$B15</f>
        <v>2.4381438922773746E-3</v>
      </c>
      <c r="H16" s="8">
        <f t="shared" ref="H16" si="48">H15/$B15</f>
        <v>8.3162882348446492E-4</v>
      </c>
      <c r="J16" s="8">
        <f t="shared" si="0"/>
        <v>1</v>
      </c>
      <c r="K16" s="8">
        <f>K15/$J15</f>
        <v>0.58104587204453539</v>
      </c>
      <c r="L16" s="8">
        <f t="shared" ref="L16" si="49">L15/$J15</f>
        <v>0.17137177015912122</v>
      </c>
      <c r="M16" s="8">
        <f t="shared" ref="M16" si="50">M15/$J15</f>
        <v>0.24320295024326985</v>
      </c>
      <c r="N16" s="8">
        <f t="shared" ref="N16" si="51">N15/$J15</f>
        <v>3.2882064710464034E-3</v>
      </c>
      <c r="O16" s="8">
        <f t="shared" ref="O16" si="52">O15/$J15</f>
        <v>5.3629276079311694E-4</v>
      </c>
      <c r="P16" s="8">
        <f t="shared" ref="P16" si="53">P15/$J15</f>
        <v>5.5490832123397974E-4</v>
      </c>
    </row>
    <row r="17" spans="1:21" x14ac:dyDescent="0.35">
      <c r="A17" t="s">
        <v>40</v>
      </c>
      <c r="B17" s="3">
        <f>SUM(C17:H17)</f>
        <v>2395984.327975784</v>
      </c>
      <c r="C17" s="3">
        <v>1355324.7342471723</v>
      </c>
      <c r="D17" s="3">
        <v>437026.52072209911</v>
      </c>
      <c r="E17" s="3">
        <v>471152.80518636591</v>
      </c>
      <c r="F17" s="3">
        <v>124645.94363713849</v>
      </c>
      <c r="G17" s="3">
        <v>5841.754555246469</v>
      </c>
      <c r="H17" s="3">
        <v>1992.5696277617176</v>
      </c>
      <c r="I17" s="4"/>
      <c r="J17" s="3">
        <f t="shared" si="0"/>
        <v>2960756.0000000005</v>
      </c>
      <c r="K17" s="3">
        <v>1720335.0519310904</v>
      </c>
      <c r="L17" s="3">
        <v>507389.99672923912</v>
      </c>
      <c r="M17" s="3">
        <v>720064.59415046265</v>
      </c>
      <c r="N17" s="3">
        <v>9735.5770383894651</v>
      </c>
      <c r="O17" s="3">
        <v>1587.8320092747858</v>
      </c>
      <c r="P17" s="3">
        <v>1642.9481415434329</v>
      </c>
    </row>
    <row r="18" spans="1:21" x14ac:dyDescent="0.35">
      <c r="B18" s="8">
        <f>SUM(C18:H18)</f>
        <v>0.99999999999999989</v>
      </c>
      <c r="C18" s="8">
        <f>C17/$B17</f>
        <v>0.56566510824893446</v>
      </c>
      <c r="D18" s="8">
        <f t="shared" ref="D18" si="54">D17/$B17</f>
        <v>0.18239957399525866</v>
      </c>
      <c r="E18" s="8">
        <f t="shared" ref="E18" si="55">E17/$B17</f>
        <v>0.19664269072428081</v>
      </c>
      <c r="F18" s="8">
        <f t="shared" ref="F18" si="56">F17/$B17</f>
        <v>5.2022854315764241E-2</v>
      </c>
      <c r="G18" s="8">
        <f t="shared" ref="G18" si="57">G17/$B17</f>
        <v>2.4381438922773751E-3</v>
      </c>
      <c r="H18" s="8">
        <f t="shared" ref="H18" si="58">H17/$B17</f>
        <v>8.3162882348446492E-4</v>
      </c>
      <c r="I18" s="4"/>
      <c r="J18" s="8">
        <f t="shared" si="0"/>
        <v>0.99999999999999978</v>
      </c>
      <c r="K18" s="8">
        <f>K17/$J17</f>
        <v>0.58104587204453528</v>
      </c>
      <c r="L18" s="8">
        <f t="shared" ref="L18" si="59">L17/$J17</f>
        <v>0.1713717701591212</v>
      </c>
      <c r="M18" s="8">
        <f t="shared" ref="M18" si="60">M17/$J17</f>
        <v>0.24320295024326979</v>
      </c>
      <c r="N18" s="8">
        <f t="shared" ref="N18" si="61">N17/$J17</f>
        <v>3.288206471046403E-3</v>
      </c>
      <c r="O18" s="8">
        <f t="shared" ref="O18" si="62">O17/$J17</f>
        <v>5.3629276079311694E-4</v>
      </c>
      <c r="P18" s="8">
        <f t="shared" ref="P18" si="63">P17/$J17</f>
        <v>5.5490832123397964E-4</v>
      </c>
    </row>
    <row r="19" spans="1:21" x14ac:dyDescent="0.35">
      <c r="A19" t="s">
        <v>9</v>
      </c>
      <c r="B19" s="3">
        <f>B5+B7+B9+B11+B13+B15+B17</f>
        <v>17049999.811087638</v>
      </c>
      <c r="C19" s="3">
        <f t="shared" ref="C19:H19" si="64">C5+C7+C9+C11+C13+C15+C17</f>
        <v>10282656.310587043</v>
      </c>
      <c r="D19" s="3">
        <f t="shared" si="64"/>
        <v>2951634.4038015986</v>
      </c>
      <c r="E19" s="3">
        <f t="shared" si="64"/>
        <v>2976258.3876149314</v>
      </c>
      <c r="F19" s="3">
        <f t="shared" si="64"/>
        <v>770011.88451185136</v>
      </c>
      <c r="G19" s="3">
        <f t="shared" si="64"/>
        <v>37579.804938680012</v>
      </c>
      <c r="H19" s="3">
        <f t="shared" si="64"/>
        <v>31859.019633535077</v>
      </c>
      <c r="I19" s="3"/>
      <c r="J19" s="3">
        <f>J5+J7+J9+J11+J13+J15+J17</f>
        <v>20348837.18</v>
      </c>
      <c r="K19" s="3">
        <f t="shared" ref="K19:P19" si="65">K5+K7+K9+K11+K13+K15+K17</f>
        <v>13739772.903732825</v>
      </c>
      <c r="L19" s="3">
        <f t="shared" si="65"/>
        <v>2899808.6574396072</v>
      </c>
      <c r="M19" s="3">
        <f t="shared" si="65"/>
        <v>3491006.7162099369</v>
      </c>
      <c r="N19" s="3">
        <f t="shared" si="65"/>
        <v>196592.89133657594</v>
      </c>
      <c r="O19" s="3">
        <f t="shared" si="65"/>
        <v>10579.397928057315</v>
      </c>
      <c r="P19" s="3">
        <f t="shared" si="65"/>
        <v>11076.61335299617</v>
      </c>
    </row>
    <row r="20" spans="1:21" x14ac:dyDescent="0.35">
      <c r="A20" t="s">
        <v>41</v>
      </c>
      <c r="B20" s="4"/>
      <c r="C20" s="3">
        <v>29335.5</v>
      </c>
      <c r="D20" s="3">
        <v>2895.5</v>
      </c>
      <c r="E20" s="3">
        <v>401.5</v>
      </c>
      <c r="F20" s="3"/>
      <c r="G20" s="3"/>
      <c r="H20" s="3"/>
      <c r="I20" s="4"/>
      <c r="J20" s="3"/>
      <c r="K20" s="3">
        <v>32622</v>
      </c>
      <c r="L20" s="3">
        <v>3186</v>
      </c>
      <c r="M20" s="3">
        <v>384</v>
      </c>
      <c r="N20" s="3"/>
      <c r="O20" s="3"/>
      <c r="P20" s="3"/>
    </row>
    <row r="21" spans="1:21" x14ac:dyDescent="0.35">
      <c r="A21" t="s">
        <v>42</v>
      </c>
      <c r="C21" s="3">
        <f>C19/C20</f>
        <v>350.51921087375513</v>
      </c>
      <c r="D21" s="3">
        <f t="shared" ref="D21:E21" si="66">D19/D20</f>
        <v>1019.3867738910718</v>
      </c>
      <c r="E21" s="3">
        <f t="shared" si="66"/>
        <v>7412.8477898254832</v>
      </c>
      <c r="F21" s="3"/>
      <c r="G21" s="3"/>
      <c r="H21" s="3"/>
      <c r="J21" s="3"/>
      <c r="K21" s="3">
        <f>K19/K20</f>
        <v>421.18119378740806</v>
      </c>
      <c r="L21" s="3">
        <f t="shared" ref="L21" si="67">L19/L20</f>
        <v>910.17220886365578</v>
      </c>
      <c r="M21" s="3">
        <f t="shared" ref="M21" si="68">M19/M20</f>
        <v>9091.1633234633773</v>
      </c>
      <c r="N21" s="3"/>
      <c r="O21" s="3"/>
      <c r="P21" s="3"/>
    </row>
    <row r="22" spans="1:21" x14ac:dyDescent="0.35">
      <c r="B22" s="3"/>
      <c r="I22" s="3"/>
      <c r="J22" s="3"/>
      <c r="K22" s="3"/>
      <c r="L22" s="3"/>
      <c r="M22" s="3"/>
      <c r="N22" s="3"/>
      <c r="O22" s="3"/>
      <c r="P22" s="3"/>
    </row>
    <row r="23" spans="1:21" x14ac:dyDescent="0.35">
      <c r="B23"/>
      <c r="C23"/>
      <c r="D23"/>
      <c r="E23"/>
      <c r="F23"/>
      <c r="G23"/>
      <c r="H23"/>
      <c r="I23"/>
    </row>
    <row r="24" spans="1:21" x14ac:dyDescent="0.35">
      <c r="B24"/>
      <c r="C24"/>
      <c r="D24"/>
      <c r="E24"/>
      <c r="F24"/>
      <c r="G24"/>
      <c r="H24"/>
      <c r="I24"/>
    </row>
    <row r="25" spans="1:21" x14ac:dyDescent="0.35">
      <c r="B25"/>
      <c r="C25"/>
      <c r="D25"/>
      <c r="E25"/>
      <c r="F25"/>
      <c r="G25"/>
      <c r="H25"/>
      <c r="I25"/>
    </row>
    <row r="26" spans="1:21" x14ac:dyDescent="0.35">
      <c r="B26"/>
      <c r="C26"/>
      <c r="D26"/>
      <c r="E26"/>
      <c r="F26"/>
      <c r="G26"/>
      <c r="H26"/>
      <c r="I26"/>
    </row>
    <row r="27" spans="1:21" x14ac:dyDescent="0.35">
      <c r="B27"/>
      <c r="C27"/>
      <c r="D27"/>
      <c r="E27"/>
      <c r="F27"/>
      <c r="G27"/>
      <c r="H27"/>
      <c r="I27"/>
    </row>
    <row r="28" spans="1:21" x14ac:dyDescent="0.35">
      <c r="B28"/>
      <c r="C28"/>
      <c r="D28"/>
      <c r="E28"/>
      <c r="F28"/>
      <c r="G28"/>
      <c r="H28"/>
      <c r="I28"/>
    </row>
    <row r="29" spans="1:21" x14ac:dyDescent="0.35">
      <c r="B29" s="4"/>
      <c r="C29" s="4"/>
      <c r="H29" s="3"/>
      <c r="I29" s="4"/>
      <c r="J29" s="3"/>
      <c r="T29">
        <f>'[1]O4 Summary by Class &amp; Accounts'!N200</f>
        <v>0</v>
      </c>
      <c r="U29">
        <f>'[1]O4 Summary by Class &amp; Accounts'!O200</f>
        <v>0</v>
      </c>
    </row>
    <row r="30" spans="1:21" x14ac:dyDescent="0.35">
      <c r="B30" s="3"/>
      <c r="C30" s="3"/>
      <c r="D30" s="3"/>
      <c r="E30" s="3"/>
      <c r="F30" s="3"/>
      <c r="G30" s="3"/>
      <c r="H30" s="3"/>
      <c r="I30" s="3"/>
      <c r="J30" s="8"/>
      <c r="K30" s="8"/>
      <c r="L30" s="8"/>
      <c r="M30" s="8"/>
      <c r="N30" s="8"/>
      <c r="O30" s="8"/>
      <c r="P30" s="8"/>
    </row>
    <row r="31" spans="1:21" x14ac:dyDescent="0.35">
      <c r="B31" s="4"/>
      <c r="C31" s="4"/>
      <c r="D31" s="3"/>
      <c r="E31" s="4"/>
      <c r="F31" s="3"/>
      <c r="G31" s="3"/>
      <c r="H31" s="3"/>
      <c r="I31" s="4"/>
      <c r="J31" s="4"/>
      <c r="K31" s="4"/>
      <c r="L31" s="4"/>
      <c r="M31" s="4"/>
      <c r="N31" s="4"/>
      <c r="O31" s="4"/>
      <c r="P31" s="4"/>
    </row>
    <row r="32" spans="1:21" x14ac:dyDescent="0.3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2:16" x14ac:dyDescent="0.35">
      <c r="B33" s="4"/>
      <c r="C33" s="4"/>
      <c r="D33" s="4"/>
      <c r="E33" s="4"/>
      <c r="F33" s="4"/>
      <c r="G33" s="3"/>
      <c r="H33" s="4"/>
      <c r="I33" s="4"/>
      <c r="J33" s="4"/>
      <c r="K33" s="4"/>
      <c r="L33" s="4"/>
      <c r="M33" s="4"/>
      <c r="N33" s="4"/>
      <c r="O33" s="4"/>
      <c r="P33" s="4"/>
    </row>
    <row r="34" spans="2:16" x14ac:dyDescent="0.35">
      <c r="B34" s="3"/>
      <c r="G34" s="3"/>
    </row>
    <row r="35" spans="2:16" x14ac:dyDescent="0.3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2:16" x14ac:dyDescent="0.3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2:16" x14ac:dyDescent="0.35">
      <c r="B37" s="4"/>
      <c r="C37" s="4"/>
      <c r="D37" s="4"/>
      <c r="E37" s="4"/>
      <c r="F37" s="4"/>
      <c r="G37" s="4"/>
      <c r="H37" s="4"/>
      <c r="I37" s="4"/>
      <c r="J37" s="4"/>
    </row>
    <row r="38" spans="2:16" x14ac:dyDescent="0.3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2:16" x14ac:dyDescent="0.3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2:16" x14ac:dyDescent="0.35">
      <c r="B40" s="3"/>
      <c r="C40" s="3"/>
      <c r="D40" s="3"/>
      <c r="E40" s="3"/>
      <c r="F40" s="4"/>
      <c r="G40" s="4"/>
      <c r="H40" s="3"/>
      <c r="I40" s="3"/>
      <c r="J40" s="3"/>
      <c r="K40" s="3"/>
      <c r="L40" s="3"/>
      <c r="M40" s="3"/>
      <c r="N40" s="3"/>
      <c r="O40" s="3"/>
      <c r="P40" s="3"/>
    </row>
    <row r="41" spans="2:16" x14ac:dyDescent="0.3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3" spans="2:16" x14ac:dyDescent="0.3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2:16" x14ac:dyDescent="0.3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2:16" x14ac:dyDescent="0.35">
      <c r="B45" s="3"/>
      <c r="C45" s="3"/>
      <c r="D45" s="3"/>
      <c r="E45" s="3"/>
      <c r="F45" s="4"/>
      <c r="G45" s="4"/>
      <c r="H45" s="3"/>
      <c r="I45" s="3"/>
      <c r="J45" s="3"/>
      <c r="K45" s="3"/>
      <c r="L45" s="3"/>
      <c r="M45" s="3"/>
      <c r="N45" s="3"/>
      <c r="O45" s="3"/>
      <c r="P45" s="3"/>
    </row>
    <row r="46" spans="2:16" x14ac:dyDescent="0.3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8" spans="2:16" x14ac:dyDescent="0.3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2:16" x14ac:dyDescent="0.3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2:16" x14ac:dyDescent="0.3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2:16" x14ac:dyDescent="0.3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2:16" x14ac:dyDescent="0.35">
      <c r="J52" s="4"/>
    </row>
    <row r="53" spans="2:16" x14ac:dyDescent="0.35">
      <c r="J53" s="3"/>
      <c r="K53" s="3"/>
      <c r="L53" s="3"/>
      <c r="M53" s="3"/>
      <c r="N53" s="3"/>
      <c r="O53" s="3"/>
      <c r="P53" s="3"/>
    </row>
    <row r="54" spans="2:16" x14ac:dyDescent="0.35">
      <c r="J54" s="4"/>
      <c r="K54" s="4"/>
      <c r="L54" s="4"/>
      <c r="M54" s="4"/>
      <c r="N54" s="4"/>
      <c r="O54" s="4"/>
      <c r="P54" s="4"/>
    </row>
    <row r="56" spans="2:16" s="7" customFormat="1" x14ac:dyDescent="0.3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2:16" s="7" customFormat="1" x14ac:dyDescent="0.3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2:16" s="7" customFormat="1" x14ac:dyDescent="0.3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2:16" s="7" customFormat="1" x14ac:dyDescent="0.3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2:16" s="7" customFormat="1" x14ac:dyDescent="0.3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2:16" x14ac:dyDescent="0.35">
      <c r="B61" s="4"/>
      <c r="C61" s="4"/>
      <c r="D61" s="4"/>
      <c r="E61" s="4"/>
      <c r="F61" s="4"/>
      <c r="G61" s="4"/>
      <c r="H61" s="4"/>
      <c r="I61" s="4"/>
    </row>
    <row r="62" spans="2:16" x14ac:dyDescent="0.35">
      <c r="B62" s="4"/>
      <c r="C62" s="4"/>
      <c r="D62" s="4"/>
      <c r="E62" s="4"/>
      <c r="F62" s="4"/>
      <c r="G62" s="4"/>
      <c r="H62" s="4"/>
      <c r="I62" s="4"/>
    </row>
    <row r="63" spans="2:16" x14ac:dyDescent="0.35">
      <c r="B63" s="4"/>
      <c r="C63" s="4"/>
      <c r="D63" s="4"/>
      <c r="E63" s="4"/>
      <c r="F63" s="4"/>
      <c r="G63" s="4"/>
      <c r="H63" s="4"/>
      <c r="I63" s="4"/>
    </row>
    <row r="64" spans="2:16" x14ac:dyDescent="0.35">
      <c r="B64" s="4"/>
      <c r="C64" s="4"/>
      <c r="D64" s="4"/>
      <c r="E64" s="4"/>
      <c r="F64" s="4"/>
      <c r="G64" s="4"/>
      <c r="H64" s="4"/>
      <c r="I64" s="4"/>
    </row>
    <row r="65" spans="2:9" x14ac:dyDescent="0.35">
      <c r="B65" s="4"/>
      <c r="C65" s="4"/>
      <c r="D65" s="4"/>
      <c r="E65" s="4"/>
      <c r="F65" s="4"/>
      <c r="G65" s="4"/>
      <c r="H65" s="4"/>
      <c r="I65" s="4"/>
    </row>
    <row r="66" spans="2:9" x14ac:dyDescent="0.35">
      <c r="B66" s="4"/>
      <c r="C66" s="4"/>
      <c r="D66" s="4"/>
      <c r="E66" s="4"/>
      <c r="F66" s="4"/>
      <c r="G66" s="4"/>
      <c r="H66" s="4"/>
      <c r="I66" s="4"/>
    </row>
    <row r="67" spans="2:9" x14ac:dyDescent="0.35">
      <c r="B67" s="4"/>
      <c r="C67" s="4"/>
      <c r="D67" s="4"/>
      <c r="E67" s="4"/>
      <c r="F67" s="4"/>
      <c r="G67" s="4"/>
      <c r="H67" s="4"/>
      <c r="I67" s="4"/>
    </row>
    <row r="69" spans="2:9" x14ac:dyDescent="0.35">
      <c r="I69" s="3"/>
    </row>
    <row r="70" spans="2:9" x14ac:dyDescent="0.35">
      <c r="I70" s="4"/>
    </row>
    <row r="71" spans="2:9" x14ac:dyDescent="0.35">
      <c r="I71" s="4"/>
    </row>
    <row r="72" spans="2:9" x14ac:dyDescent="0.35">
      <c r="I72" s="3"/>
    </row>
    <row r="73" spans="2:9" x14ac:dyDescent="0.35">
      <c r="I73" s="4"/>
    </row>
    <row r="74" spans="2:9" x14ac:dyDescent="0.35">
      <c r="I74" s="3"/>
    </row>
    <row r="75" spans="2:9" x14ac:dyDescent="0.35">
      <c r="I75" s="4"/>
    </row>
    <row r="76" spans="2:9" x14ac:dyDescent="0.35">
      <c r="I76" s="4"/>
    </row>
    <row r="78" spans="2:9" x14ac:dyDescent="0.35">
      <c r="B78" s="4"/>
      <c r="C78" s="4"/>
      <c r="D78" s="4"/>
      <c r="E78" s="4"/>
      <c r="F78" s="4"/>
      <c r="G78" s="4"/>
      <c r="H78" s="4"/>
      <c r="I78" s="4"/>
    </row>
    <row r="80" spans="2:9" x14ac:dyDescent="0.35">
      <c r="I80" s="3"/>
    </row>
    <row r="81" spans="1:9" x14ac:dyDescent="0.35">
      <c r="I81" s="4"/>
    </row>
    <row r="83" spans="1:9" x14ac:dyDescent="0.35">
      <c r="I83" s="3"/>
    </row>
    <row r="84" spans="1:9" x14ac:dyDescent="0.35">
      <c r="I84" s="4"/>
    </row>
    <row r="85" spans="1:9" x14ac:dyDescent="0.35">
      <c r="I85" s="3"/>
    </row>
    <row r="86" spans="1:9" x14ac:dyDescent="0.35">
      <c r="I86" s="4"/>
    </row>
    <row r="87" spans="1:9" x14ac:dyDescent="0.35">
      <c r="B87" s="4"/>
      <c r="C87" s="4"/>
      <c r="D87" s="4"/>
      <c r="E87" s="4"/>
      <c r="F87" s="4"/>
      <c r="G87" s="4"/>
      <c r="H87" s="4"/>
      <c r="I87" s="4"/>
    </row>
    <row r="88" spans="1:9" x14ac:dyDescent="0.35">
      <c r="B88" s="4"/>
      <c r="C88" s="4"/>
      <c r="D88" s="4"/>
      <c r="E88" s="4"/>
      <c r="F88" s="4"/>
      <c r="G88" s="4"/>
      <c r="H88" s="4"/>
      <c r="I88" s="4"/>
    </row>
    <row r="90" spans="1:9" x14ac:dyDescent="0.35">
      <c r="A90" t="s">
        <v>14</v>
      </c>
      <c r="B90" s="3">
        <f>SUM(C90:H90)</f>
        <v>72358038.972193569</v>
      </c>
      <c r="C90" s="3">
        <v>43553052.811945885</v>
      </c>
      <c r="D90" s="3">
        <v>11970939.615560247</v>
      </c>
      <c r="E90" s="3">
        <v>16383807.213262079</v>
      </c>
      <c r="F90" s="3">
        <v>371231.76539005246</v>
      </c>
      <c r="G90" s="3">
        <v>39203.972281563409</v>
      </c>
      <c r="H90" s="3">
        <v>39803.593753738831</v>
      </c>
      <c r="I90" s="3"/>
    </row>
    <row r="91" spans="1:9" x14ac:dyDescent="0.35">
      <c r="B91" s="4">
        <f>SUM(C91:H91)</f>
        <v>1</v>
      </c>
      <c r="C91" s="4">
        <f>C90/$B90</f>
        <v>0.60191035343955168</v>
      </c>
      <c r="D91" s="4">
        <f t="shared" ref="D91:H91" si="69">D90/$B90</f>
        <v>0.16544035445958608</v>
      </c>
      <c r="E91" s="4">
        <f t="shared" si="69"/>
        <v>0.22642691048548461</v>
      </c>
      <c r="F91" s="4">
        <f t="shared" si="69"/>
        <v>5.1304840576554727E-3</v>
      </c>
      <c r="G91" s="4">
        <f t="shared" si="69"/>
        <v>5.4180534517566292E-4</v>
      </c>
      <c r="H91" s="4">
        <f t="shared" si="69"/>
        <v>5.5009221254648613E-4</v>
      </c>
      <c r="I91" s="4"/>
    </row>
    <row r="92" spans="1:9" x14ac:dyDescent="0.35">
      <c r="B92" s="3"/>
    </row>
    <row r="93" spans="1:9" x14ac:dyDescent="0.35">
      <c r="A93" t="s">
        <v>15</v>
      </c>
      <c r="B93" s="3">
        <f>SUM(C93:H93)</f>
        <v>-13298435.372530648</v>
      </c>
      <c r="C93" s="3">
        <v>-9236713.9357751645</v>
      </c>
      <c r="D93" s="3">
        <v>-1849790.8017900051</v>
      </c>
      <c r="E93" s="3">
        <v>-2020337.377626017</v>
      </c>
      <c r="F93" s="3">
        <v>-177031.59465620539</v>
      </c>
      <c r="G93" s="3">
        <v>-7530.7344157530733</v>
      </c>
      <c r="H93" s="3">
        <v>-7030.9282675055747</v>
      </c>
      <c r="I93" s="3"/>
    </row>
    <row r="94" spans="1:9" x14ac:dyDescent="0.35">
      <c r="B94" s="4">
        <f>SUM(C94:H94)</f>
        <v>1.0000000000000002</v>
      </c>
      <c r="C94" s="4">
        <f>C93/$B93</f>
        <v>0.69457147980390177</v>
      </c>
      <c r="D94" s="4">
        <f t="shared" ref="D94:H94" si="70">D93/$B93</f>
        <v>0.13909837886725737</v>
      </c>
      <c r="E94" s="4">
        <f t="shared" si="70"/>
        <v>0.15192293837809231</v>
      </c>
      <c r="F94" s="4">
        <f t="shared" si="70"/>
        <v>1.3312212278888329E-2</v>
      </c>
      <c r="G94" s="4">
        <f t="shared" si="70"/>
        <v>5.6628725145430395E-4</v>
      </c>
      <c r="H94" s="4">
        <f t="shared" si="70"/>
        <v>5.2870342040603621E-4</v>
      </c>
      <c r="I94" s="4"/>
    </row>
    <row r="96" spans="1:9" x14ac:dyDescent="0.35">
      <c r="B96" s="3">
        <f>B90+B93</f>
        <v>59059603.599662922</v>
      </c>
      <c r="C96" s="3">
        <f t="shared" ref="C96:H96" si="71">C90+C93</f>
        <v>34316338.876170725</v>
      </c>
      <c r="D96" s="3">
        <f t="shared" si="71"/>
        <v>10121148.813770242</v>
      </c>
      <c r="E96" s="3">
        <f t="shared" si="71"/>
        <v>14363469.835636063</v>
      </c>
      <c r="F96" s="3">
        <f t="shared" si="71"/>
        <v>194200.17073384707</v>
      </c>
      <c r="G96" s="3">
        <f t="shared" si="71"/>
        <v>31673.237865810333</v>
      </c>
      <c r="H96" s="3">
        <f t="shared" si="71"/>
        <v>32772.665486233258</v>
      </c>
      <c r="I96" s="3"/>
    </row>
  </sheetData>
  <mergeCells count="2">
    <mergeCell ref="B3:H3"/>
    <mergeCell ref="J3:P3"/>
  </mergeCells>
  <pageMargins left="0.7" right="0.7" top="0.75" bottom="0.75" header="0.3" footer="0.3"/>
  <ignoredErrors>
    <ignoredError sqref="C8:H8 C10:H10 C12:H12 C14:H14 C16:H1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abSelected="1" zoomScaleNormal="100" workbookViewId="0">
      <selection activeCell="A19" sqref="A19"/>
    </sheetView>
  </sheetViews>
  <sheetFormatPr defaultRowHeight="14.5" x14ac:dyDescent="0.35"/>
  <cols>
    <col min="1" max="1" width="28.54296875" customWidth="1"/>
    <col min="2" max="2" width="10.7265625" style="1" bestFit="1" customWidth="1"/>
    <col min="3" max="5" width="10.36328125" style="1" bestFit="1" customWidth="1"/>
    <col min="6" max="6" width="10.08984375" style="1" bestFit="1" customWidth="1"/>
    <col min="7" max="7" width="7.90625" style="1" bestFit="1" customWidth="1"/>
    <col min="8" max="8" width="11.453125" style="1" customWidth="1"/>
    <col min="9" max="9" width="0.54296875" style="1" customWidth="1"/>
    <col min="10" max="10" width="10.7265625" bestFit="1" customWidth="1"/>
    <col min="11" max="11" width="10.54296875" customWidth="1"/>
    <col min="12" max="13" width="9.7265625" bestFit="1" customWidth="1"/>
    <col min="14" max="14" width="10.26953125" customWidth="1"/>
    <col min="16" max="16" width="11" customWidth="1"/>
    <col min="17" max="17" width="10.7265625" bestFit="1" customWidth="1"/>
    <col min="18" max="18" width="10.54296875" customWidth="1"/>
    <col min="19" max="20" width="9.7265625" bestFit="1" customWidth="1"/>
    <col min="21" max="21" width="10.26953125" customWidth="1"/>
    <col min="23" max="23" width="11" customWidth="1"/>
  </cols>
  <sheetData>
    <row r="1" spans="1:20" x14ac:dyDescent="0.35">
      <c r="A1" t="s">
        <v>0</v>
      </c>
    </row>
    <row r="2" spans="1:20" x14ac:dyDescent="0.35">
      <c r="A2" t="s">
        <v>1</v>
      </c>
    </row>
    <row r="3" spans="1:20" x14ac:dyDescent="0.35">
      <c r="B3" s="10" t="s">
        <v>27</v>
      </c>
      <c r="C3" s="10"/>
      <c r="D3" s="10"/>
      <c r="E3" s="10"/>
      <c r="F3" s="10"/>
      <c r="G3" s="10"/>
      <c r="H3" s="10"/>
      <c r="I3"/>
      <c r="J3" s="10" t="s">
        <v>28</v>
      </c>
      <c r="K3" s="10"/>
      <c r="L3" s="10"/>
      <c r="M3" s="10"/>
      <c r="N3" s="10"/>
      <c r="O3" s="10"/>
      <c r="P3" s="10"/>
    </row>
    <row r="4" spans="1:20" ht="40.5" customHeight="1" x14ac:dyDescent="0.35">
      <c r="B4" s="1" t="s">
        <v>9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/>
      <c r="J4" s="1" t="s">
        <v>9</v>
      </c>
      <c r="K4" s="2" t="s">
        <v>2</v>
      </c>
      <c r="L4" s="2" t="s">
        <v>3</v>
      </c>
      <c r="M4" s="2" t="s">
        <v>4</v>
      </c>
      <c r="N4" s="2" t="s">
        <v>5</v>
      </c>
      <c r="O4" s="2" t="s">
        <v>6</v>
      </c>
      <c r="P4" s="2" t="s">
        <v>7</v>
      </c>
    </row>
    <row r="5" spans="1:20" x14ac:dyDescent="0.35">
      <c r="A5" t="s">
        <v>43</v>
      </c>
      <c r="I5"/>
    </row>
    <row r="6" spans="1:20" x14ac:dyDescent="0.35">
      <c r="A6" t="s">
        <v>47</v>
      </c>
      <c r="B6" s="9">
        <f>SUM(C6:H6)</f>
        <v>1</v>
      </c>
      <c r="C6" s="9">
        <f>'[2]E2 Allocators'!D42</f>
        <v>0.36237608081661282</v>
      </c>
      <c r="D6" s="9">
        <f>'[2]E2 Allocators'!E42</f>
        <v>0.25072154996549684</v>
      </c>
      <c r="E6" s="9">
        <f>'[2]E2 Allocators'!F42</f>
        <v>0.38686466083192245</v>
      </c>
      <c r="F6" s="9">
        <f>'[2]E2 Allocators'!J42</f>
        <v>0</v>
      </c>
      <c r="G6" s="9">
        <f>'[2]E2 Allocators'!K42</f>
        <v>0</v>
      </c>
      <c r="H6" s="9">
        <f>'[2]E2 Allocators'!L42</f>
        <v>3.7708385967955417E-5</v>
      </c>
      <c r="I6"/>
      <c r="J6" s="9">
        <f>SUM(K6:P6)</f>
        <v>1.0000000000000002</v>
      </c>
      <c r="K6" s="9">
        <f>'[1]E2 Allocators'!D42</f>
        <v>0.40082719115109461</v>
      </c>
      <c r="L6" s="9">
        <f>'[1]E2 Allocators'!E42</f>
        <v>0.21957491450207214</v>
      </c>
      <c r="M6" s="9">
        <f>'[1]E2 Allocators'!F42</f>
        <v>0.37866288109803697</v>
      </c>
      <c r="N6" s="9">
        <f>'[1]E2 Allocators'!J42</f>
        <v>0</v>
      </c>
      <c r="O6" s="9">
        <f>'[1]E2 Allocators'!K42</f>
        <v>5.5118323303935519E-4</v>
      </c>
      <c r="P6" s="9">
        <f>'[1]E2 Allocators'!L42</f>
        <v>3.838300157570132E-4</v>
      </c>
      <c r="Q6" s="9"/>
    </row>
    <row r="7" spans="1:20" x14ac:dyDescent="0.35">
      <c r="A7" t="s">
        <v>44</v>
      </c>
      <c r="B7" s="9">
        <f t="shared" ref="B7:B9" si="0">SUM(C7:H7)</f>
        <v>1</v>
      </c>
      <c r="C7" s="9">
        <f>'[2]E2 Allocators'!D43</f>
        <v>0.36237608081661282</v>
      </c>
      <c r="D7" s="9">
        <f>'[2]E2 Allocators'!E43</f>
        <v>0.25072154996549684</v>
      </c>
      <c r="E7" s="9">
        <f>'[2]E2 Allocators'!F43</f>
        <v>0.38686466083192245</v>
      </c>
      <c r="F7" s="9">
        <f>'[2]E2 Allocators'!J43</f>
        <v>0</v>
      </c>
      <c r="G7" s="9">
        <f>'[2]E2 Allocators'!K43</f>
        <v>0</v>
      </c>
      <c r="H7" s="9">
        <f>'[2]E2 Allocators'!L43</f>
        <v>3.7708385967955417E-5</v>
      </c>
      <c r="I7"/>
      <c r="J7" s="9">
        <f>SUM(K7:P7)</f>
        <v>1.0000000000000002</v>
      </c>
      <c r="K7" s="9">
        <f>'[1]E2 Allocators'!D43</f>
        <v>0.39925928825086421</v>
      </c>
      <c r="L7" s="9">
        <f>'[1]E2 Allocators'!E43</f>
        <v>0.21871601033372731</v>
      </c>
      <c r="M7" s="9">
        <f>'[1]E2 Allocators'!F43</f>
        <v>0.37718167762035326</v>
      </c>
      <c r="N7" s="9">
        <f>'[1]E2 Allocators'!J43</f>
        <v>3.9116680076710444E-3</v>
      </c>
      <c r="O7" s="9">
        <f>'[1]E2 Allocators'!K43</f>
        <v>5.4902718722031044E-4</v>
      </c>
      <c r="P7" s="9">
        <f>'[1]E2 Allocators'!L43</f>
        <v>3.8232860016399259E-4</v>
      </c>
    </row>
    <row r="8" spans="1:20" x14ac:dyDescent="0.35">
      <c r="A8" t="s">
        <v>45</v>
      </c>
      <c r="B8" s="9">
        <f t="shared" si="0"/>
        <v>1.0000000000000002</v>
      </c>
      <c r="C8" s="9">
        <f>'[2]E2 Allocators'!D44</f>
        <v>0.49846984997714339</v>
      </c>
      <c r="D8" s="9">
        <f>'[2]E2 Allocators'!E44</f>
        <v>0.34050118439097371</v>
      </c>
      <c r="E8" s="9">
        <f>'[2]E2 Allocators'!F44</f>
        <v>0.1609735555278505</v>
      </c>
      <c r="F8" s="9">
        <f>'[2]E2 Allocators'!J44</f>
        <v>0</v>
      </c>
      <c r="G8" s="9">
        <f>'[2]E2 Allocators'!K44</f>
        <v>0</v>
      </c>
      <c r="H8" s="9">
        <f>'[2]E2 Allocators'!L44</f>
        <v>5.5410104032470321E-5</v>
      </c>
      <c r="I8"/>
      <c r="J8" s="9">
        <f>SUM(K8:P8)</f>
        <v>0.99999999999999989</v>
      </c>
      <c r="K8" s="9">
        <f>'[1]E2 Allocators'!D44</f>
        <v>0.61789902795532803</v>
      </c>
      <c r="L8" s="9">
        <f>'[1]E2 Allocators'!E44</f>
        <v>0.27327991519348327</v>
      </c>
      <c r="M8" s="9">
        <f>'[1]E2 Allocators'!F44</f>
        <v>0.1011278316301385</v>
      </c>
      <c r="N8" s="9">
        <f>'[1]E2 Allocators'!J44</f>
        <v>6.2137507983575256E-3</v>
      </c>
      <c r="O8" s="9">
        <f>'[1]E2 Allocators'!K44</f>
        <v>8.7213897401823819E-4</v>
      </c>
      <c r="P8" s="9">
        <f>'[1]E2 Allocators'!L44</f>
        <v>6.0733544867433203E-4</v>
      </c>
    </row>
    <row r="9" spans="1:20" x14ac:dyDescent="0.35">
      <c r="A9" t="s">
        <v>46</v>
      </c>
      <c r="B9" s="9">
        <f t="shared" si="0"/>
        <v>0.99999999999999989</v>
      </c>
      <c r="C9" s="9">
        <f>'[2]E2 Allocators'!D45</f>
        <v>0.92855808384469685</v>
      </c>
      <c r="D9" s="9">
        <f>'[2]E2 Allocators'!E45</f>
        <v>5.0614410387948158E-2</v>
      </c>
      <c r="E9" s="9">
        <f>'[2]E2 Allocators'!F45</f>
        <v>2.0724286886557284E-2</v>
      </c>
      <c r="F9" s="9">
        <f>'[2]E2 Allocators'!J45</f>
        <v>0</v>
      </c>
      <c r="G9" s="9">
        <f>'[2]E2 Allocators'!K45</f>
        <v>0</v>
      </c>
      <c r="H9" s="9">
        <f>'[2]E2 Allocators'!L45</f>
        <v>1.0321888079767549E-4</v>
      </c>
      <c r="I9"/>
      <c r="J9" s="9">
        <f>SUM(K9:P9)</f>
        <v>1</v>
      </c>
      <c r="K9" s="9">
        <f>'[1]E2 Allocators'!D45</f>
        <v>0.95600020237515126</v>
      </c>
      <c r="L9" s="9">
        <f>'[1]E2 Allocators'!E45</f>
        <v>4.1664044827207959E-2</v>
      </c>
      <c r="M9" s="9">
        <f>'[1]E2 Allocators'!F45</f>
        <v>0</v>
      </c>
      <c r="N9" s="9">
        <f>'[1]E2 Allocators'!J45</f>
        <v>0</v>
      </c>
      <c r="O9" s="9">
        <f>'[1]E2 Allocators'!K45</f>
        <v>1.3769085948692583E-3</v>
      </c>
      <c r="P9" s="9">
        <f>'[1]E2 Allocators'!L45</f>
        <v>9.5884420277149256E-4</v>
      </c>
    </row>
    <row r="10" spans="1:20" x14ac:dyDescent="0.35">
      <c r="I10"/>
    </row>
    <row r="11" spans="1:20" x14ac:dyDescent="0.35">
      <c r="A11" t="s">
        <v>48</v>
      </c>
      <c r="B11" s="9">
        <f>SUM(C11:H11)</f>
        <v>1.0000000000000002</v>
      </c>
      <c r="C11" s="9">
        <f>'[2]E2 Allocators'!D86</f>
        <v>0.70466412891671493</v>
      </c>
      <c r="D11" s="9">
        <f>'[2]E2 Allocators'!E86</f>
        <v>6.9552418921727879E-2</v>
      </c>
      <c r="E11" s="9">
        <f>'[2]E2 Allocators'!F86</f>
        <v>9.6443778957256924E-3</v>
      </c>
      <c r="F11" s="9">
        <f>'[2]E2 Allocators'!J86</f>
        <v>0.20304770202879424</v>
      </c>
      <c r="G11" s="9">
        <f>'[2]E2 Allocators'!K86</f>
        <v>1.0088763925790263E-2</v>
      </c>
      <c r="H11" s="9">
        <f>'[2]E2 Allocators'!L86</f>
        <v>3.0026083112471022E-3</v>
      </c>
      <c r="I11"/>
      <c r="J11" s="9">
        <f>SUM(K11:P11)</f>
        <v>1</v>
      </c>
      <c r="K11" s="9">
        <f>'[1]E2 Allocators'!D86</f>
        <v>0.71916403959348341</v>
      </c>
      <c r="L11" s="9">
        <f>'[1]E2 Allocators'!E86</f>
        <v>7.0236546813341863E-2</v>
      </c>
      <c r="M11" s="9">
        <f>'[1]E2 Allocators'!F86</f>
        <v>8.4654218381428979E-3</v>
      </c>
      <c r="N11" s="9">
        <f>'[1]E2 Allocators'!J86</f>
        <v>0.20041445294415908</v>
      </c>
      <c r="O11" s="9">
        <f>'[1]E2 Allocators'!K86</f>
        <v>7.0545181984524156E-4</v>
      </c>
      <c r="P11" s="9">
        <f>'[1]E2 Allocators'!L86</f>
        <v>1.0140869910275348E-3</v>
      </c>
      <c r="T11" s="9"/>
    </row>
    <row r="12" spans="1:20" x14ac:dyDescent="0.35">
      <c r="A12" t="s">
        <v>49</v>
      </c>
      <c r="B12" s="9">
        <f t="shared" ref="B12:B14" si="1">SUM(C12:H12)</f>
        <v>1.0000000000000002</v>
      </c>
      <c r="C12" s="9">
        <f>'[2]E2 Allocators'!D87</f>
        <v>0.70466412891671493</v>
      </c>
      <c r="D12" s="9">
        <f>'[2]E2 Allocators'!E87</f>
        <v>6.9552418921727879E-2</v>
      </c>
      <c r="E12" s="9">
        <f>'[2]E2 Allocators'!F87</f>
        <v>9.6443778957256924E-3</v>
      </c>
      <c r="F12" s="9">
        <f>'[2]E2 Allocators'!J87</f>
        <v>0.20304770202879424</v>
      </c>
      <c r="G12" s="9">
        <f>'[2]E2 Allocators'!K87</f>
        <v>1.0088763925790263E-2</v>
      </c>
      <c r="H12" s="9">
        <f>'[2]E2 Allocators'!L87</f>
        <v>3.0026083112471022E-3</v>
      </c>
      <c r="I12"/>
      <c r="J12" s="9">
        <f t="shared" ref="J12:J14" si="2">SUM(K12:P12)</f>
        <v>1</v>
      </c>
      <c r="K12" s="9">
        <f>'[1]E2 Allocators'!D87</f>
        <v>0.71916403959348341</v>
      </c>
      <c r="L12" s="9">
        <f>'[1]E2 Allocators'!E87</f>
        <v>7.0236546813341863E-2</v>
      </c>
      <c r="M12" s="9">
        <f>'[1]E2 Allocators'!F87</f>
        <v>8.4654218381428979E-3</v>
      </c>
      <c r="N12" s="9">
        <f>'[1]E2 Allocators'!J87</f>
        <v>0.20041445294415908</v>
      </c>
      <c r="O12" s="9">
        <f>'[1]E2 Allocators'!K87</f>
        <v>7.0545181984524156E-4</v>
      </c>
      <c r="P12" s="9">
        <f>'[1]E2 Allocators'!L87</f>
        <v>1.0140869910275348E-3</v>
      </c>
    </row>
    <row r="13" spans="1:20" x14ac:dyDescent="0.35">
      <c r="A13" t="s">
        <v>50</v>
      </c>
      <c r="B13" s="9">
        <f t="shared" si="1"/>
        <v>1.0000000000000002</v>
      </c>
      <c r="C13" s="9">
        <f>'[2]E2 Allocators'!D88</f>
        <v>0.70466412891671493</v>
      </c>
      <c r="D13" s="9">
        <f>'[2]E2 Allocators'!E88</f>
        <v>6.9552418921727879E-2</v>
      </c>
      <c r="E13" s="9">
        <f>'[2]E2 Allocators'!F88</f>
        <v>9.6443778957256924E-3</v>
      </c>
      <c r="F13" s="9">
        <f>'[2]E2 Allocators'!J88</f>
        <v>0.20304770202879424</v>
      </c>
      <c r="G13" s="9">
        <f>'[2]E2 Allocators'!K88</f>
        <v>1.0088763925790263E-2</v>
      </c>
      <c r="H13" s="9">
        <f>'[2]E2 Allocators'!L88</f>
        <v>3.0026083112471022E-3</v>
      </c>
      <c r="I13"/>
      <c r="J13" s="9">
        <f t="shared" si="2"/>
        <v>1</v>
      </c>
      <c r="K13" s="9">
        <f>'[1]E2 Allocators'!D88</f>
        <v>0.89156462305991846</v>
      </c>
      <c r="L13" s="9">
        <f>'[1]E2 Allocators'!E88</f>
        <v>8.7073903778704553E-2</v>
      </c>
      <c r="M13" s="9">
        <f>'[1]E2 Allocators'!F88</f>
        <v>1.0494783129636708E-2</v>
      </c>
      <c r="N13" s="9">
        <f>'[1]E2 Allocators'!J88</f>
        <v>8.7349372085327483E-3</v>
      </c>
      <c r="O13" s="9">
        <f>'[1]E2 Allocators'!K88</f>
        <v>8.7456526080305894E-4</v>
      </c>
      <c r="P13" s="9">
        <f>'[1]E2 Allocators'!L88</f>
        <v>1.2571875624043972E-3</v>
      </c>
    </row>
    <row r="14" spans="1:20" x14ac:dyDescent="0.35">
      <c r="A14" t="s">
        <v>51</v>
      </c>
      <c r="B14" s="9">
        <f t="shared" si="1"/>
        <v>1.0000000000000002</v>
      </c>
      <c r="C14" s="9">
        <f>'[2]E2 Allocators'!D89</f>
        <v>0.70466412891671493</v>
      </c>
      <c r="D14" s="9">
        <f>'[2]E2 Allocators'!E89</f>
        <v>6.9552418921727879E-2</v>
      </c>
      <c r="E14" s="9">
        <f>'[2]E2 Allocators'!F89</f>
        <v>9.6443778957256924E-3</v>
      </c>
      <c r="F14" s="9">
        <f>'[2]E2 Allocators'!J89</f>
        <v>0.20304770202879424</v>
      </c>
      <c r="G14" s="9">
        <f>'[2]E2 Allocators'!K89</f>
        <v>1.0088763925790263E-2</v>
      </c>
      <c r="H14" s="9">
        <f>'[2]E2 Allocators'!L89</f>
        <v>3.0026083112471022E-3</v>
      </c>
      <c r="I14"/>
      <c r="J14" s="9">
        <f t="shared" si="2"/>
        <v>1</v>
      </c>
      <c r="K14" s="9">
        <f>'[1]E2 Allocators'!D89</f>
        <v>0.9098610612718907</v>
      </c>
      <c r="L14" s="9">
        <f>'[1]E2 Allocators'!E89</f>
        <v>7.1742238359680258E-2</v>
      </c>
      <c r="M14" s="9">
        <f>'[1]E2 Allocators'!F89</f>
        <v>7.0139059848849418E-3</v>
      </c>
      <c r="N14" s="9">
        <f>'[1]E2 Allocators'!J89</f>
        <v>9.1497957434582243E-3</v>
      </c>
      <c r="O14" s="9">
        <f>'[1]E2 Allocators'!K89</f>
        <v>9.1610200618905363E-4</v>
      </c>
      <c r="P14" s="9">
        <f>'[1]E2 Allocators'!L89</f>
        <v>1.3168966338967646E-3</v>
      </c>
    </row>
    <row r="15" spans="1:20" x14ac:dyDescent="0.35">
      <c r="A15" t="s">
        <v>52</v>
      </c>
      <c r="B15" s="9">
        <f>SUM(C15:H15)</f>
        <v>1.0000000000000002</v>
      </c>
      <c r="C15" s="9">
        <f>'[2]E2 Allocators'!D90</f>
        <v>0.70466412891671493</v>
      </c>
      <c r="D15" s="9">
        <f>'[2]E2 Allocators'!E90</f>
        <v>6.9552418921727879E-2</v>
      </c>
      <c r="E15" s="9">
        <f>'[2]E2 Allocators'!F90</f>
        <v>9.6443778957256924E-3</v>
      </c>
      <c r="F15" s="9">
        <f>'[2]E2 Allocators'!J90</f>
        <v>0.20304770202879424</v>
      </c>
      <c r="G15" s="9">
        <f>'[2]E2 Allocators'!K90</f>
        <v>1.0088763925790263E-2</v>
      </c>
      <c r="H15" s="9">
        <f>'[2]E2 Allocators'!L90</f>
        <v>3.0026083112471022E-3</v>
      </c>
      <c r="I15"/>
      <c r="J15" s="9">
        <f>SUM(K15:P15)</f>
        <v>1.0000000000000002</v>
      </c>
      <c r="K15" s="9">
        <f>'[1]E2 Allocators'!D90</f>
        <v>0.76795620977882983</v>
      </c>
      <c r="L15" s="9">
        <f>'[1]E2 Allocators'!E90</f>
        <v>5.9669107675617032E-3</v>
      </c>
      <c r="M15" s="9">
        <f>'[1]E2 Allocators'!F90</f>
        <v>0</v>
      </c>
      <c r="N15" s="9">
        <f>'[1]E2 Allocators'!J90</f>
        <v>0.22415366028059275</v>
      </c>
      <c r="O15" s="9">
        <f>'[1]E2 Allocators'!K90</f>
        <v>7.8901299405774591E-4</v>
      </c>
      <c r="P15" s="9">
        <f>'[1]E2 Allocators'!L90</f>
        <v>1.1342061789580097E-3</v>
      </c>
    </row>
    <row r="16" spans="1:20" x14ac:dyDescent="0.35">
      <c r="C16" s="9"/>
      <c r="D16" s="9"/>
      <c r="E16" s="9"/>
      <c r="F16" s="9"/>
      <c r="G16" s="9"/>
      <c r="H16" s="9"/>
      <c r="I16"/>
      <c r="J16" s="1"/>
      <c r="K16" s="9"/>
      <c r="L16" s="9"/>
      <c r="M16" s="9"/>
      <c r="N16" s="9"/>
      <c r="O16" s="9"/>
      <c r="P16" s="9"/>
    </row>
    <row r="17" spans="1:21" x14ac:dyDescent="0.35">
      <c r="A17" t="s">
        <v>53</v>
      </c>
      <c r="B17" s="9">
        <f>SUM(C17:H17)</f>
        <v>1</v>
      </c>
      <c r="C17" s="9">
        <f>'[2]E2 Allocators'!D92</f>
        <v>0.61205556886556922</v>
      </c>
      <c r="D17" s="9">
        <f>'[2]E2 Allocators'!E92</f>
        <v>0.12082336415948292</v>
      </c>
      <c r="E17" s="9">
        <f>'[2]E2 Allocators'!F92</f>
        <v>8.3768918511539267E-2</v>
      </c>
      <c r="F17" s="9">
        <f>'[2]E2 Allocators'!J92</f>
        <v>0.17636271192508599</v>
      </c>
      <c r="G17" s="9">
        <f>'[2]E2 Allocators'!K92</f>
        <v>4.3814378299933364E-3</v>
      </c>
      <c r="H17" s="9">
        <f>'[2]E2 Allocators'!L92</f>
        <v>2.6079987083293672E-3</v>
      </c>
      <c r="I17"/>
      <c r="J17" s="9">
        <f>SUM(K17:P17)</f>
        <v>0.99999999999999989</v>
      </c>
      <c r="K17" s="9">
        <f>'[1]E2 Allocators'!D92</f>
        <v>0.99941014970836739</v>
      </c>
      <c r="L17" s="9">
        <f>'[1]E2 Allocators'!E92</f>
        <v>5.8985029163254087E-4</v>
      </c>
      <c r="M17" s="9">
        <f>'[1]E2 Allocators'!F92</f>
        <v>0</v>
      </c>
      <c r="N17" s="9">
        <f>'[1]E2 Allocators'!J92</f>
        <v>0</v>
      </c>
      <c r="O17" s="9">
        <f>'[1]E2 Allocators'!K92</f>
        <v>0</v>
      </c>
      <c r="P17" s="9">
        <f>'[1]E2 Allocators'!L92</f>
        <v>0</v>
      </c>
    </row>
    <row r="18" spans="1:21" x14ac:dyDescent="0.35">
      <c r="A18" t="s">
        <v>54</v>
      </c>
      <c r="B18" s="9">
        <f t="shared" ref="B18:B22" si="3">SUM(C18:H18)</f>
        <v>1</v>
      </c>
      <c r="C18" s="9">
        <f>'[2]E2 Allocators'!D93</f>
        <v>0.70066885280033309</v>
      </c>
      <c r="D18" s="9">
        <f>'[2]E2 Allocators'!E93</f>
        <v>0.22757586404330626</v>
      </c>
      <c r="E18" s="9">
        <f>'[2]E2 Allocators'!F93</f>
        <v>7.1755283156360608E-2</v>
      </c>
      <c r="F18" s="9">
        <f>'[2]E2 Allocators'!J93</f>
        <v>0</v>
      </c>
      <c r="G18" s="9">
        <f>'[2]E2 Allocators'!K93</f>
        <v>0</v>
      </c>
      <c r="H18" s="9">
        <f>'[2]E2 Allocators'!L93</f>
        <v>0</v>
      </c>
      <c r="I18"/>
      <c r="J18" s="9">
        <f t="shared" ref="J18:J22" si="4">SUM(K18:P18)</f>
        <v>1.0000000000000002</v>
      </c>
      <c r="K18" s="9">
        <f>'[1]E2 Allocators'!D93</f>
        <v>0.77575659161141874</v>
      </c>
      <c r="L18" s="9">
        <f>'[1]E2 Allocators'!E93</f>
        <v>0.13955773224992535</v>
      </c>
      <c r="M18" s="9">
        <f>'[1]E2 Allocators'!F93</f>
        <v>8.4617100322343361E-2</v>
      </c>
      <c r="N18" s="9">
        <f>'[1]E2 Allocators'!J93</f>
        <v>6.8575816312729801E-5</v>
      </c>
      <c r="O18" s="9">
        <f>'[1]E2 Allocators'!K93</f>
        <v>0</v>
      </c>
      <c r="P18" s="9">
        <f>'[1]E2 Allocators'!L93</f>
        <v>0</v>
      </c>
    </row>
    <row r="19" spans="1:21" x14ac:dyDescent="0.35">
      <c r="A19" t="s">
        <v>55</v>
      </c>
      <c r="B19" s="9">
        <f t="shared" si="3"/>
        <v>1</v>
      </c>
      <c r="C19" s="9">
        <f>'[2]E2 Allocators'!D94</f>
        <v>0.77397024109487311</v>
      </c>
      <c r="D19" s="9">
        <f>'[2]E2 Allocators'!E94</f>
        <v>7.3124154576558895E-2</v>
      </c>
      <c r="E19" s="9">
        <f>'[2]E2 Allocators'!F94</f>
        <v>0.15290560432856801</v>
      </c>
      <c r="F19" s="9">
        <f>'[2]E2 Allocators'!J94</f>
        <v>0</v>
      </c>
      <c r="G19" s="9">
        <f>'[2]E2 Allocators'!K94</f>
        <v>0</v>
      </c>
      <c r="H19" s="9">
        <f>'[2]E2 Allocators'!L94</f>
        <v>0</v>
      </c>
      <c r="I19"/>
      <c r="J19" s="9">
        <f t="shared" si="4"/>
        <v>1</v>
      </c>
      <c r="K19" s="9">
        <f>'[1]E2 Allocators'!D94</f>
        <v>0.83268244122827173</v>
      </c>
      <c r="L19" s="9">
        <f>'[1]E2 Allocators'!E94</f>
        <v>8.1323225361819435E-2</v>
      </c>
      <c r="M19" s="9">
        <f>'[1]E2 Allocators'!F94</f>
        <v>8.5917757868136921E-2</v>
      </c>
      <c r="N19" s="9">
        <f>'[1]E2 Allocators'!J94</f>
        <v>7.6575541771958043E-5</v>
      </c>
      <c r="O19" s="9">
        <f>'[1]E2 Allocators'!K94</f>
        <v>0</v>
      </c>
      <c r="P19" s="9">
        <f>'[1]E2 Allocators'!L94</f>
        <v>0</v>
      </c>
    </row>
    <row r="20" spans="1:21" x14ac:dyDescent="0.35">
      <c r="A20" t="s">
        <v>56</v>
      </c>
      <c r="B20" s="9">
        <f t="shared" si="3"/>
        <v>1</v>
      </c>
      <c r="C20" s="9">
        <f>'[2]E2 Allocators'!D95</f>
        <v>0.74311265437153995</v>
      </c>
      <c r="D20" s="9">
        <f>'[2]E2 Allocators'!E95</f>
        <v>0.17361679824417728</v>
      </c>
      <c r="E20" s="9">
        <f>'[2]E2 Allocators'!F95</f>
        <v>7.2460444852098141E-2</v>
      </c>
      <c r="F20" s="9">
        <f>'[2]E2 Allocators'!J95</f>
        <v>2.620630916893242E-3</v>
      </c>
      <c r="G20" s="9">
        <f>'[2]E2 Allocators'!K95</f>
        <v>0</v>
      </c>
      <c r="H20" s="9">
        <f>'[2]E2 Allocators'!L95</f>
        <v>8.1894716152913806E-3</v>
      </c>
      <c r="I20"/>
      <c r="J20" s="9">
        <f t="shared" si="4"/>
        <v>1.0000000000000002</v>
      </c>
      <c r="K20" s="9">
        <f>'[1]E2 Allocators'!D95</f>
        <v>0.89223971668078594</v>
      </c>
      <c r="L20" s="9">
        <f>'[1]E2 Allocators'!E95</f>
        <v>8.7139836225399545E-2</v>
      </c>
      <c r="M20" s="9">
        <f>'[1]E2 Allocators'!F95</f>
        <v>1.9655152510046889E-2</v>
      </c>
      <c r="N20" s="9">
        <f>'[1]E2 Allocators'!J95</f>
        <v>3.5751651250657132E-5</v>
      </c>
      <c r="O20" s="9">
        <f>'[1]E2 Allocators'!K95</f>
        <v>3.8135094667367605E-4</v>
      </c>
      <c r="P20" s="9">
        <f>'[1]E2 Allocators'!L95</f>
        <v>5.4819198584340936E-4</v>
      </c>
    </row>
    <row r="21" spans="1:21" x14ac:dyDescent="0.35">
      <c r="I21"/>
    </row>
    <row r="22" spans="1:21" x14ac:dyDescent="0.35">
      <c r="A22" t="s">
        <v>13</v>
      </c>
      <c r="B22" s="9">
        <f t="shared" si="3"/>
        <v>1.0000000000000002</v>
      </c>
      <c r="C22" s="9">
        <f>'[2]E2 Allocators'!D115</f>
        <v>0.56566510824893457</v>
      </c>
      <c r="D22" s="9">
        <f>'[2]E2 Allocators'!E115</f>
        <v>0.18239957399525869</v>
      </c>
      <c r="E22" s="9">
        <f>'[2]E2 Allocators'!F115</f>
        <v>0.19664269072428087</v>
      </c>
      <c r="F22" s="9">
        <f>'[2]E2 Allocators'!J115</f>
        <v>5.2022854315764248E-2</v>
      </c>
      <c r="G22" s="9">
        <f>'[2]E2 Allocators'!K115</f>
        <v>2.4381438922773755E-3</v>
      </c>
      <c r="H22" s="9">
        <f>'[2]E2 Allocators'!L115</f>
        <v>8.3162882348446513E-4</v>
      </c>
      <c r="I22"/>
      <c r="J22" s="9">
        <f t="shared" si="4"/>
        <v>1</v>
      </c>
      <c r="K22" s="9">
        <f>'[1]E2 Allocators'!D115</f>
        <v>0.58104587204453539</v>
      </c>
      <c r="L22" s="9">
        <f>'[1]E2 Allocators'!E115</f>
        <v>0.17137177015912122</v>
      </c>
      <c r="M22" s="9">
        <f>'[1]E2 Allocators'!F115</f>
        <v>0.24320295024326985</v>
      </c>
      <c r="N22" s="9">
        <f>'[1]E2 Allocators'!J115</f>
        <v>3.2882064710464034E-3</v>
      </c>
      <c r="O22" s="9">
        <f>'[1]E2 Allocators'!K115</f>
        <v>5.3629276079311694E-4</v>
      </c>
      <c r="P22" s="9">
        <f>'[1]E2 Allocators'!L115</f>
        <v>5.5490832123397974E-4</v>
      </c>
      <c r="T22" s="9"/>
    </row>
    <row r="23" spans="1:21" x14ac:dyDescent="0.35">
      <c r="I23"/>
    </row>
    <row r="24" spans="1:21" x14ac:dyDescent="0.35">
      <c r="I24"/>
    </row>
    <row r="25" spans="1:21" x14ac:dyDescent="0.35">
      <c r="I25"/>
    </row>
    <row r="26" spans="1:21" x14ac:dyDescent="0.35">
      <c r="I26"/>
    </row>
    <row r="27" spans="1:21" x14ac:dyDescent="0.35">
      <c r="I27"/>
    </row>
    <row r="28" spans="1:21" x14ac:dyDescent="0.35">
      <c r="I28"/>
    </row>
    <row r="29" spans="1:21" x14ac:dyDescent="0.35">
      <c r="B29" s="4"/>
      <c r="C29" s="4"/>
      <c r="H29" s="3"/>
      <c r="I29" s="4"/>
      <c r="J29" s="3"/>
      <c r="T29">
        <f>'[1]O4 Summary by Class &amp; Accounts'!N200</f>
        <v>0</v>
      </c>
      <c r="U29">
        <f>'[1]O4 Summary by Class &amp; Accounts'!O200</f>
        <v>0</v>
      </c>
    </row>
    <row r="30" spans="1:21" x14ac:dyDescent="0.35">
      <c r="B30" s="3"/>
      <c r="C30" s="3"/>
      <c r="D30" s="3"/>
      <c r="E30" s="3"/>
      <c r="F30" s="3"/>
      <c r="G30" s="3"/>
      <c r="H30" s="3"/>
      <c r="I30" s="3"/>
      <c r="J30" s="8"/>
      <c r="K30" s="8"/>
      <c r="L30" s="8"/>
      <c r="M30" s="8"/>
      <c r="N30" s="8"/>
      <c r="O30" s="8"/>
      <c r="P30" s="8"/>
    </row>
    <row r="31" spans="1:21" x14ac:dyDescent="0.35">
      <c r="B31" s="4"/>
      <c r="C31" s="4"/>
      <c r="D31" s="3"/>
      <c r="E31" s="4"/>
      <c r="F31" s="3"/>
      <c r="G31" s="3"/>
      <c r="H31" s="3"/>
      <c r="I31" s="4"/>
      <c r="J31" s="4"/>
      <c r="K31" s="4"/>
      <c r="L31" s="4"/>
      <c r="M31" s="4"/>
      <c r="N31" s="4"/>
      <c r="O31" s="4"/>
      <c r="P31" s="4"/>
    </row>
    <row r="32" spans="1:21" x14ac:dyDescent="0.3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2:16" x14ac:dyDescent="0.35">
      <c r="B33" s="4"/>
      <c r="C33" s="4"/>
      <c r="D33" s="4"/>
      <c r="E33" s="4"/>
      <c r="F33" s="4"/>
      <c r="G33" s="3"/>
      <c r="H33" s="4"/>
      <c r="I33" s="4"/>
      <c r="J33" s="4"/>
      <c r="K33" s="4"/>
      <c r="L33" s="4"/>
      <c r="M33" s="4"/>
      <c r="N33" s="4"/>
      <c r="O33" s="4"/>
      <c r="P33" s="4"/>
    </row>
    <row r="34" spans="2:16" x14ac:dyDescent="0.35">
      <c r="B34" s="3"/>
      <c r="G34" s="3"/>
    </row>
    <row r="35" spans="2:16" x14ac:dyDescent="0.3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2:16" x14ac:dyDescent="0.3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2:16" x14ac:dyDescent="0.35">
      <c r="B37" s="4"/>
      <c r="C37" s="4"/>
      <c r="D37" s="4"/>
      <c r="E37" s="4"/>
      <c r="F37" s="4"/>
      <c r="G37" s="4"/>
      <c r="H37" s="4"/>
      <c r="I37" s="4"/>
      <c r="J37" s="4"/>
    </row>
    <row r="38" spans="2:16" x14ac:dyDescent="0.3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2:16" x14ac:dyDescent="0.3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2:16" x14ac:dyDescent="0.35">
      <c r="B40" s="3"/>
      <c r="C40" s="3"/>
      <c r="D40" s="3"/>
      <c r="E40" s="3"/>
      <c r="F40" s="4"/>
      <c r="G40" s="4"/>
      <c r="H40" s="3"/>
      <c r="I40" s="3"/>
      <c r="J40" s="3"/>
      <c r="K40" s="3"/>
      <c r="L40" s="3"/>
      <c r="M40" s="3"/>
      <c r="N40" s="3"/>
      <c r="O40" s="3"/>
      <c r="P40" s="3"/>
    </row>
    <row r="41" spans="2:16" x14ac:dyDescent="0.3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3" spans="2:16" x14ac:dyDescent="0.3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2:16" x14ac:dyDescent="0.3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2:16" x14ac:dyDescent="0.35">
      <c r="B45" s="3"/>
      <c r="C45" s="3"/>
      <c r="D45" s="3"/>
      <c r="E45" s="3"/>
      <c r="F45" s="4"/>
      <c r="G45" s="4"/>
      <c r="H45" s="3"/>
      <c r="I45" s="3"/>
      <c r="J45" s="3"/>
      <c r="K45" s="3"/>
      <c r="L45" s="3"/>
      <c r="M45" s="3"/>
      <c r="N45" s="3"/>
      <c r="O45" s="3"/>
      <c r="P45" s="3"/>
    </row>
    <row r="46" spans="2:16" x14ac:dyDescent="0.3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8" spans="2:16" x14ac:dyDescent="0.3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2:16" x14ac:dyDescent="0.3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2:16" x14ac:dyDescent="0.3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2:16" x14ac:dyDescent="0.3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2:16" x14ac:dyDescent="0.35">
      <c r="J52" s="4"/>
    </row>
    <row r="53" spans="2:16" x14ac:dyDescent="0.35">
      <c r="J53" s="3"/>
      <c r="K53" s="3"/>
      <c r="L53" s="3"/>
      <c r="M53" s="3"/>
      <c r="N53" s="3"/>
      <c r="O53" s="3"/>
      <c r="P53" s="3"/>
    </row>
    <row r="54" spans="2:16" x14ac:dyDescent="0.35">
      <c r="J54" s="4"/>
      <c r="K54" s="4"/>
      <c r="L54" s="4"/>
      <c r="M54" s="4"/>
      <c r="N54" s="4"/>
      <c r="O54" s="4"/>
      <c r="P54" s="4"/>
    </row>
    <row r="56" spans="2:16" s="7" customFormat="1" x14ac:dyDescent="0.3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2:16" s="7" customFormat="1" x14ac:dyDescent="0.3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2:16" s="7" customFormat="1" x14ac:dyDescent="0.3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2:16" s="7" customFormat="1" x14ac:dyDescent="0.3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2:16" s="7" customFormat="1" x14ac:dyDescent="0.3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2:16" x14ac:dyDescent="0.35">
      <c r="B61" s="4"/>
      <c r="C61" s="4"/>
      <c r="D61" s="4"/>
      <c r="E61" s="4"/>
      <c r="F61" s="4"/>
      <c r="G61" s="4"/>
      <c r="H61" s="4"/>
      <c r="I61" s="4"/>
    </row>
    <row r="62" spans="2:16" x14ac:dyDescent="0.35">
      <c r="B62" s="4"/>
      <c r="C62" s="4"/>
      <c r="D62" s="4"/>
      <c r="E62" s="4"/>
      <c r="F62" s="4"/>
      <c r="G62" s="4"/>
      <c r="H62" s="4"/>
      <c r="I62" s="4"/>
    </row>
    <row r="63" spans="2:16" x14ac:dyDescent="0.35">
      <c r="B63" s="4"/>
      <c r="C63" s="4"/>
      <c r="D63" s="4"/>
      <c r="E63" s="4"/>
      <c r="F63" s="4"/>
      <c r="G63" s="4"/>
      <c r="H63" s="4"/>
      <c r="I63" s="4"/>
    </row>
    <row r="64" spans="2:16" x14ac:dyDescent="0.35">
      <c r="B64" s="4"/>
      <c r="C64" s="4"/>
      <c r="D64" s="4"/>
      <c r="E64" s="4"/>
      <c r="F64" s="4"/>
      <c r="G64" s="4"/>
      <c r="H64" s="4"/>
      <c r="I64" s="4"/>
    </row>
    <row r="65" spans="2:9" x14ac:dyDescent="0.35">
      <c r="B65" s="4"/>
      <c r="C65" s="4"/>
      <c r="D65" s="4"/>
      <c r="E65" s="4"/>
      <c r="F65" s="4"/>
      <c r="G65" s="4"/>
      <c r="H65" s="4"/>
      <c r="I65" s="4"/>
    </row>
    <row r="66" spans="2:9" x14ac:dyDescent="0.35">
      <c r="B66" s="4"/>
      <c r="C66" s="4"/>
      <c r="D66" s="4"/>
      <c r="E66" s="4"/>
      <c r="F66" s="4"/>
      <c r="G66" s="4"/>
      <c r="H66" s="4"/>
      <c r="I66" s="4"/>
    </row>
    <row r="67" spans="2:9" x14ac:dyDescent="0.35">
      <c r="B67" s="4"/>
      <c r="C67" s="4"/>
      <c r="D67" s="4"/>
      <c r="E67" s="4"/>
      <c r="F67" s="4"/>
      <c r="G67" s="4"/>
      <c r="H67" s="4"/>
      <c r="I67" s="4"/>
    </row>
    <row r="69" spans="2:9" x14ac:dyDescent="0.35">
      <c r="I69" s="3"/>
    </row>
    <row r="70" spans="2:9" x14ac:dyDescent="0.35">
      <c r="I70" s="4"/>
    </row>
    <row r="71" spans="2:9" x14ac:dyDescent="0.35">
      <c r="I71" s="4"/>
    </row>
    <row r="72" spans="2:9" x14ac:dyDescent="0.35">
      <c r="I72" s="3"/>
    </row>
    <row r="73" spans="2:9" x14ac:dyDescent="0.35">
      <c r="I73" s="4"/>
    </row>
    <row r="74" spans="2:9" x14ac:dyDescent="0.35">
      <c r="I74" s="3"/>
    </row>
    <row r="75" spans="2:9" x14ac:dyDescent="0.35">
      <c r="I75" s="4"/>
    </row>
    <row r="76" spans="2:9" x14ac:dyDescent="0.35">
      <c r="I76" s="4"/>
    </row>
    <row r="78" spans="2:9" x14ac:dyDescent="0.35">
      <c r="B78" s="4"/>
      <c r="C78" s="4"/>
      <c r="D78" s="4"/>
      <c r="E78" s="4"/>
      <c r="F78" s="4"/>
      <c r="G78" s="4"/>
      <c r="H78" s="4"/>
      <c r="I78" s="4"/>
    </row>
    <row r="80" spans="2:9" x14ac:dyDescent="0.35">
      <c r="I80" s="3"/>
    </row>
    <row r="81" spans="1:9" x14ac:dyDescent="0.35">
      <c r="I81" s="4"/>
    </row>
    <row r="83" spans="1:9" x14ac:dyDescent="0.35">
      <c r="I83" s="3"/>
    </row>
    <row r="84" spans="1:9" x14ac:dyDescent="0.35">
      <c r="I84" s="4"/>
    </row>
    <row r="85" spans="1:9" x14ac:dyDescent="0.35">
      <c r="I85" s="3"/>
    </row>
    <row r="86" spans="1:9" x14ac:dyDescent="0.35">
      <c r="I86" s="4"/>
    </row>
    <row r="87" spans="1:9" x14ac:dyDescent="0.35">
      <c r="B87" s="4"/>
      <c r="C87" s="4"/>
      <c r="D87" s="4"/>
      <c r="E87" s="4"/>
      <c r="F87" s="4"/>
      <c r="G87" s="4"/>
      <c r="H87" s="4"/>
      <c r="I87" s="4"/>
    </row>
    <row r="88" spans="1:9" x14ac:dyDescent="0.35">
      <c r="B88" s="4"/>
      <c r="C88" s="4"/>
      <c r="D88" s="4"/>
      <c r="E88" s="4"/>
      <c r="F88" s="4"/>
      <c r="G88" s="4"/>
      <c r="H88" s="4"/>
      <c r="I88" s="4"/>
    </row>
    <row r="90" spans="1:9" x14ac:dyDescent="0.35">
      <c r="A90" t="s">
        <v>14</v>
      </c>
      <c r="B90" s="3">
        <f>SUM(C90:H90)</f>
        <v>72358038.972193569</v>
      </c>
      <c r="C90" s="3">
        <v>43553052.811945885</v>
      </c>
      <c r="D90" s="3">
        <v>11970939.615560247</v>
      </c>
      <c r="E90" s="3">
        <v>16383807.213262079</v>
      </c>
      <c r="F90" s="3">
        <v>371231.76539005246</v>
      </c>
      <c r="G90" s="3">
        <v>39203.972281563409</v>
      </c>
      <c r="H90" s="3">
        <v>39803.593753738831</v>
      </c>
      <c r="I90" s="3"/>
    </row>
    <row r="91" spans="1:9" x14ac:dyDescent="0.35">
      <c r="B91" s="4">
        <f>SUM(C91:H91)</f>
        <v>1</v>
      </c>
      <c r="C91" s="4">
        <f>C90/B90</f>
        <v>0.60191035343955168</v>
      </c>
      <c r="D91" s="4">
        <f>D90/B90</f>
        <v>0.16544035445958608</v>
      </c>
      <c r="E91" s="4">
        <f>E90/B90</f>
        <v>0.22642691048548461</v>
      </c>
      <c r="F91" s="4">
        <f>F90/B90</f>
        <v>5.1304840576554727E-3</v>
      </c>
      <c r="G91" s="4">
        <f>G90/B90</f>
        <v>5.4180534517566292E-4</v>
      </c>
      <c r="H91" s="4">
        <f>H90/B90</f>
        <v>5.5009221254648613E-4</v>
      </c>
      <c r="I91" s="4"/>
    </row>
    <row r="92" spans="1:9" x14ac:dyDescent="0.35">
      <c r="B92" s="3"/>
    </row>
    <row r="93" spans="1:9" x14ac:dyDescent="0.35">
      <c r="A93" t="s">
        <v>15</v>
      </c>
      <c r="B93" s="3">
        <f>SUM(C93:H93)</f>
        <v>-13298435.372530648</v>
      </c>
      <c r="C93" s="3">
        <v>-9236713.9357751645</v>
      </c>
      <c r="D93" s="3">
        <v>-1849790.8017900051</v>
      </c>
      <c r="E93" s="3">
        <v>-2020337.377626017</v>
      </c>
      <c r="F93" s="3">
        <v>-177031.59465620539</v>
      </c>
      <c r="G93" s="3">
        <v>-7530.7344157530733</v>
      </c>
      <c r="H93" s="3">
        <v>-7030.9282675055747</v>
      </c>
      <c r="I93" s="3"/>
    </row>
    <row r="94" spans="1:9" x14ac:dyDescent="0.35">
      <c r="B94" s="4">
        <f>SUM(C94:H94)</f>
        <v>1.0000000000000002</v>
      </c>
      <c r="C94" s="4">
        <f>C93/B93</f>
        <v>0.69457147980390177</v>
      </c>
      <c r="D94" s="4">
        <f>D93/B93</f>
        <v>0.13909837886725737</v>
      </c>
      <c r="E94" s="4">
        <f>E93/B93</f>
        <v>0.15192293837809231</v>
      </c>
      <c r="F94" s="4">
        <f>F93/B93</f>
        <v>1.3312212278888329E-2</v>
      </c>
      <c r="G94" s="4">
        <f>G93/B93</f>
        <v>5.6628725145430395E-4</v>
      </c>
      <c r="H94" s="4">
        <f>H93/B93</f>
        <v>5.2870342040603621E-4</v>
      </c>
      <c r="I94" s="4"/>
    </row>
    <row r="96" spans="1:9" x14ac:dyDescent="0.35">
      <c r="B96" s="3">
        <f>B90+B93</f>
        <v>59059603.599662922</v>
      </c>
      <c r="C96" s="3">
        <f t="shared" ref="C96:H96" si="5">C90+C93</f>
        <v>34316338.876170725</v>
      </c>
      <c r="D96" s="3">
        <f t="shared" si="5"/>
        <v>10121148.813770242</v>
      </c>
      <c r="E96" s="3">
        <f t="shared" si="5"/>
        <v>14363469.835636063</v>
      </c>
      <c r="F96" s="3">
        <f t="shared" si="5"/>
        <v>194200.17073384707</v>
      </c>
      <c r="G96" s="3">
        <f t="shared" si="5"/>
        <v>31673.237865810333</v>
      </c>
      <c r="H96" s="3">
        <f t="shared" si="5"/>
        <v>32772.665486233258</v>
      </c>
      <c r="I96" s="3"/>
    </row>
  </sheetData>
  <mergeCells count="2">
    <mergeCell ref="B3:H3"/>
    <mergeCell ref="J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 1 c</vt:lpstr>
      <vt:lpstr>SEC 1 e</vt:lpstr>
      <vt:lpstr>SEC 1 h</vt:lpstr>
    </vt:vector>
  </TitlesOfParts>
  <Company>Borden Ladner Gervais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Bacon, Bruce</dc:creator>
  <cp:lastModifiedBy>Bacon, Bruce</cp:lastModifiedBy>
  <dcterms:created xsi:type="dcterms:W3CDTF">2020-01-25T01:28:39Z</dcterms:created>
  <dcterms:modified xsi:type="dcterms:W3CDTF">2020-01-27T15:21:52Z</dcterms:modified>
</cp:coreProperties>
</file>