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021-FULL " sheetId="1" r:id="rId1"/>
    <sheet name="2022-FULL" sheetId="9" r:id="rId2"/>
    <sheet name="2023-FULL" sheetId="11" r:id="rId3"/>
    <sheet name="2024-FULL" sheetId="10" r:id="rId4"/>
    <sheet name="2025-FULL" sheetId="8" r:id="rId5"/>
    <sheet name="2021 PDF" sheetId="7" r:id="rId6"/>
    <sheet name="2022 PDF" sheetId="12" r:id="rId7"/>
    <sheet name="2023 PDF" sheetId="13" r:id="rId8"/>
    <sheet name="2024 PDF" sheetId="14" r:id="rId9"/>
    <sheet name="2025 PDF" sheetId="15" r:id="rId10"/>
  </sheets>
  <definedNames>
    <definedName name="_xlnm.Print_Area" localSheetId="5">'2021 PDF'!$A$1:$H$52</definedName>
    <definedName name="_xlnm.Print_Area" localSheetId="6">'2022 PDF'!$A$1:$H$52</definedName>
    <definedName name="_xlnm.Print_Area" localSheetId="7">'2023 PDF'!$A$1:$H$52</definedName>
    <definedName name="_xlnm.Print_Area" localSheetId="8">'2024 PDF'!$A$1:$H$52</definedName>
    <definedName name="_xlnm.Print_Area" localSheetId="9">'2025 PDF'!$A$1:$H$52</definedName>
    <definedName name="_xlnm.Print_Area" localSheetId="4">'2025-FULL'!$A$1:$T$57</definedName>
  </definedNames>
  <calcPr calcId="145621"/>
</workbook>
</file>

<file path=xl/calcChain.xml><?xml version="1.0" encoding="utf-8"?>
<calcChain xmlns="http://schemas.openxmlformats.org/spreadsheetml/2006/main">
  <c r="D17" i="15" l="1"/>
  <c r="E17" i="15"/>
  <c r="F17" i="15"/>
  <c r="G17" i="15"/>
  <c r="H17" i="15"/>
  <c r="D11" i="8" l="1"/>
  <c r="E11" i="8" s="1"/>
  <c r="F11" i="8"/>
  <c r="G11" i="8" s="1"/>
  <c r="I11" i="8" s="1"/>
  <c r="K11" i="8" s="1"/>
  <c r="L11" i="8" s="1"/>
  <c r="H11" i="8"/>
  <c r="M11" i="8" s="1"/>
  <c r="N11" i="8" s="1"/>
  <c r="J11" i="8"/>
  <c r="D11" i="10"/>
  <c r="E11" i="10"/>
  <c r="F11" i="10"/>
  <c r="G11" i="10" s="1"/>
  <c r="I11" i="10" s="1"/>
  <c r="D11" i="11"/>
  <c r="E11" i="11"/>
  <c r="F11" i="11"/>
  <c r="G11" i="11" s="1"/>
  <c r="I11" i="11" s="1"/>
  <c r="D11" i="9"/>
  <c r="E11" i="9" s="1"/>
  <c r="F11" i="9"/>
  <c r="G11" i="9" s="1"/>
  <c r="I11" i="9" s="1"/>
  <c r="D12" i="9"/>
  <c r="D11" i="1"/>
  <c r="E11" i="1" s="1"/>
  <c r="F11" i="1"/>
  <c r="H11" i="1" s="1"/>
  <c r="G11" i="1"/>
  <c r="I11" i="1" s="1"/>
  <c r="H11" i="10" l="1"/>
  <c r="H11" i="11"/>
  <c r="H11" i="9"/>
  <c r="J11" i="10" l="1"/>
  <c r="D17" i="14" s="1"/>
  <c r="M11" i="9"/>
  <c r="J5" i="1"/>
  <c r="J11" i="1" s="1"/>
  <c r="D17" i="7" s="1"/>
  <c r="M5" i="8"/>
  <c r="K5" i="8"/>
  <c r="M5" i="10"/>
  <c r="M11" i="10" s="1"/>
  <c r="K5" i="10"/>
  <c r="K11" i="10" s="1"/>
  <c r="J5" i="10"/>
  <c r="M5" i="11"/>
  <c r="M11" i="11" s="1"/>
  <c r="K5" i="11"/>
  <c r="K11" i="11" s="1"/>
  <c r="J5" i="11"/>
  <c r="J11" i="11" s="1"/>
  <c r="D17" i="13" s="1"/>
  <c r="M5" i="9"/>
  <c r="K5" i="9"/>
  <c r="K11" i="9" s="1"/>
  <c r="J5" i="9"/>
  <c r="J11" i="9" s="1"/>
  <c r="D17" i="12" s="1"/>
  <c r="K5" i="1"/>
  <c r="K11" i="1" s="1"/>
  <c r="M5" i="1"/>
  <c r="M11" i="1" s="1"/>
  <c r="G17" i="14" l="1"/>
  <c r="L11" i="10"/>
  <c r="F17" i="14" s="1"/>
  <c r="E17" i="14"/>
  <c r="G17" i="13"/>
  <c r="L11" i="11"/>
  <c r="F17" i="13" s="1"/>
  <c r="E17" i="13"/>
  <c r="L11" i="9"/>
  <c r="F17" i="12" s="1"/>
  <c r="E17" i="12"/>
  <c r="G17" i="12"/>
  <c r="G17" i="7"/>
  <c r="L11" i="1"/>
  <c r="F17" i="7" s="1"/>
  <c r="E17" i="7"/>
  <c r="J5" i="8"/>
  <c r="D11" i="15" s="1"/>
  <c r="E11" i="15"/>
  <c r="F11" i="15"/>
  <c r="G11" i="15"/>
  <c r="E11" i="14"/>
  <c r="F11" i="14"/>
  <c r="G11" i="14"/>
  <c r="D11" i="14"/>
  <c r="E11" i="13"/>
  <c r="F11" i="13"/>
  <c r="G11" i="13"/>
  <c r="D11" i="13"/>
  <c r="E11" i="12"/>
  <c r="F11" i="12"/>
  <c r="G11" i="12"/>
  <c r="D11" i="12"/>
  <c r="E11" i="7"/>
  <c r="F11" i="7"/>
  <c r="G11" i="7"/>
  <c r="D11" i="7"/>
  <c r="N11" i="10" l="1"/>
  <c r="H17" i="14" s="1"/>
  <c r="N11" i="11"/>
  <c r="H17" i="13" s="1"/>
  <c r="N11" i="9"/>
  <c r="H17" i="12" s="1"/>
  <c r="N11" i="1"/>
  <c r="H17" i="7" s="1"/>
  <c r="F40" i="11"/>
  <c r="D40" i="11"/>
  <c r="E40" i="11" s="1"/>
  <c r="F39" i="11"/>
  <c r="H39" i="11" s="1"/>
  <c r="D39" i="11"/>
  <c r="E39" i="11" s="1"/>
  <c r="G38" i="11"/>
  <c r="F38" i="11"/>
  <c r="D38" i="11"/>
  <c r="H38" i="11" s="1"/>
  <c r="F37" i="11"/>
  <c r="H37" i="11" s="1"/>
  <c r="E37" i="11"/>
  <c r="D37" i="11"/>
  <c r="F36" i="11"/>
  <c r="G36" i="11" s="1"/>
  <c r="D36" i="11"/>
  <c r="E36" i="11" s="1"/>
  <c r="G35" i="11"/>
  <c r="F35" i="11"/>
  <c r="H35" i="11" s="1"/>
  <c r="M35" i="11" s="1"/>
  <c r="G41" i="13" s="1"/>
  <c r="D35" i="11"/>
  <c r="E35" i="11" s="1"/>
  <c r="I35" i="11" s="1"/>
  <c r="K35" i="11" s="1"/>
  <c r="E41" i="13" s="1"/>
  <c r="F34" i="11"/>
  <c r="E34" i="11"/>
  <c r="D34" i="11"/>
  <c r="H33" i="11"/>
  <c r="M33" i="11" s="1"/>
  <c r="G39" i="13" s="1"/>
  <c r="F33" i="11"/>
  <c r="G33" i="11" s="1"/>
  <c r="E33" i="11"/>
  <c r="D33" i="11"/>
  <c r="F32" i="11"/>
  <c r="H32" i="11" s="1"/>
  <c r="D32" i="11"/>
  <c r="E32" i="11" s="1"/>
  <c r="F31" i="11"/>
  <c r="H31" i="11" s="1"/>
  <c r="D31" i="11"/>
  <c r="E31" i="11" s="1"/>
  <c r="G30" i="11"/>
  <c r="F30" i="11"/>
  <c r="D30" i="11"/>
  <c r="H30" i="11" s="1"/>
  <c r="F29" i="11"/>
  <c r="G29" i="11" s="1"/>
  <c r="D29" i="11"/>
  <c r="E29" i="11" s="1"/>
  <c r="F28" i="11"/>
  <c r="G28" i="11" s="1"/>
  <c r="I28" i="11" s="1"/>
  <c r="K28" i="11" s="1"/>
  <c r="E34" i="13" s="1"/>
  <c r="E28" i="11"/>
  <c r="D28" i="11"/>
  <c r="F27" i="11"/>
  <c r="G27" i="11" s="1"/>
  <c r="D27" i="11"/>
  <c r="E27" i="11" s="1"/>
  <c r="F26" i="11"/>
  <c r="D26" i="11"/>
  <c r="E26" i="11" s="1"/>
  <c r="H25" i="11"/>
  <c r="J25" i="11" s="1"/>
  <c r="D31" i="13" s="1"/>
  <c r="F25" i="11"/>
  <c r="G25" i="11" s="1"/>
  <c r="D25" i="11"/>
  <c r="E25" i="11" s="1"/>
  <c r="F24" i="11"/>
  <c r="D24" i="11"/>
  <c r="E24" i="11" s="1"/>
  <c r="F23" i="11"/>
  <c r="H23" i="11" s="1"/>
  <c r="D23" i="11"/>
  <c r="E23" i="11" s="1"/>
  <c r="H22" i="11"/>
  <c r="M22" i="11" s="1"/>
  <c r="G28" i="13" s="1"/>
  <c r="F22" i="11"/>
  <c r="G22" i="11" s="1"/>
  <c r="D22" i="11"/>
  <c r="E22" i="11" s="1"/>
  <c r="F21" i="11"/>
  <c r="G21" i="11" s="1"/>
  <c r="D21" i="11"/>
  <c r="E21" i="11" s="1"/>
  <c r="G20" i="11"/>
  <c r="F20" i="11"/>
  <c r="H20" i="11" s="1"/>
  <c r="M20" i="11" s="1"/>
  <c r="G26" i="13" s="1"/>
  <c r="D20" i="11"/>
  <c r="E20" i="11" s="1"/>
  <c r="H18" i="11"/>
  <c r="M18" i="11" s="1"/>
  <c r="G24" i="13" s="1"/>
  <c r="F18" i="11"/>
  <c r="G18" i="11" s="1"/>
  <c r="D18" i="11"/>
  <c r="E18" i="11" s="1"/>
  <c r="F17" i="11"/>
  <c r="E17" i="11"/>
  <c r="D17" i="11"/>
  <c r="F16" i="11"/>
  <c r="G16" i="11" s="1"/>
  <c r="D16" i="11"/>
  <c r="E16" i="11" s="1"/>
  <c r="F15" i="11"/>
  <c r="D15" i="11"/>
  <c r="E15" i="11" s="1"/>
  <c r="F14" i="11"/>
  <c r="D14" i="11"/>
  <c r="E14" i="11" s="1"/>
  <c r="F13" i="11"/>
  <c r="G13" i="11" s="1"/>
  <c r="D13" i="11"/>
  <c r="E13" i="11" s="1"/>
  <c r="F12" i="11"/>
  <c r="G12" i="11" s="1"/>
  <c r="D12" i="11"/>
  <c r="E12" i="11" s="1"/>
  <c r="G10" i="11"/>
  <c r="F10" i="11"/>
  <c r="H10" i="11" s="1"/>
  <c r="J10" i="11" s="1"/>
  <c r="D16" i="13" s="1"/>
  <c r="D10" i="11"/>
  <c r="E10" i="11" s="1"/>
  <c r="F9" i="11"/>
  <c r="G9" i="11" s="1"/>
  <c r="I9" i="11" s="1"/>
  <c r="K9" i="11" s="1"/>
  <c r="D9" i="11"/>
  <c r="E9" i="11" s="1"/>
  <c r="F8" i="11"/>
  <c r="H8" i="11" s="1"/>
  <c r="D8" i="11"/>
  <c r="E8" i="11" s="1"/>
  <c r="F7" i="11"/>
  <c r="G7" i="11" s="1"/>
  <c r="D7" i="11"/>
  <c r="E7" i="11" s="1"/>
  <c r="F6" i="11"/>
  <c r="H6" i="11" s="1"/>
  <c r="D6" i="11"/>
  <c r="E6" i="11" s="1"/>
  <c r="F40" i="10"/>
  <c r="D40" i="10"/>
  <c r="E40" i="10" s="1"/>
  <c r="G39" i="10"/>
  <c r="F39" i="10"/>
  <c r="D39" i="10"/>
  <c r="E39" i="10" s="1"/>
  <c r="F38" i="10"/>
  <c r="G38" i="10" s="1"/>
  <c r="D38" i="10"/>
  <c r="F37" i="10"/>
  <c r="G37" i="10" s="1"/>
  <c r="D37" i="10"/>
  <c r="E37" i="10" s="1"/>
  <c r="F36" i="10"/>
  <c r="H36" i="10" s="1"/>
  <c r="J36" i="10" s="1"/>
  <c r="D42" i="14" s="1"/>
  <c r="E36" i="10"/>
  <c r="D36" i="10"/>
  <c r="F35" i="10"/>
  <c r="H35" i="10" s="1"/>
  <c r="M35" i="10" s="1"/>
  <c r="G41" i="14" s="1"/>
  <c r="D35" i="10"/>
  <c r="E35" i="10" s="1"/>
  <c r="F34" i="10"/>
  <c r="D34" i="10"/>
  <c r="E34" i="10" s="1"/>
  <c r="F33" i="10"/>
  <c r="G33" i="10" s="1"/>
  <c r="D33" i="10"/>
  <c r="E33" i="10" s="1"/>
  <c r="F32" i="10"/>
  <c r="H32" i="10" s="1"/>
  <c r="D32" i="10"/>
  <c r="E32" i="10" s="1"/>
  <c r="F31" i="10"/>
  <c r="D31" i="10"/>
  <c r="E31" i="10" s="1"/>
  <c r="F30" i="10"/>
  <c r="G30" i="10" s="1"/>
  <c r="D30" i="10"/>
  <c r="H30" i="10" s="1"/>
  <c r="F29" i="10"/>
  <c r="G29" i="10" s="1"/>
  <c r="D29" i="10"/>
  <c r="E29" i="10" s="1"/>
  <c r="G28" i="10"/>
  <c r="F28" i="10"/>
  <c r="D28" i="10"/>
  <c r="E28" i="10" s="1"/>
  <c r="H27" i="10"/>
  <c r="M27" i="10" s="1"/>
  <c r="G33" i="14" s="1"/>
  <c r="F27" i="10"/>
  <c r="G27" i="10" s="1"/>
  <c r="D27" i="10"/>
  <c r="E27" i="10" s="1"/>
  <c r="F26" i="10"/>
  <c r="H26" i="10" s="1"/>
  <c r="E26" i="10"/>
  <c r="D26" i="10"/>
  <c r="F25" i="10"/>
  <c r="G25" i="10" s="1"/>
  <c r="D25" i="10"/>
  <c r="E25" i="10" s="1"/>
  <c r="F24" i="10"/>
  <c r="D24" i="10"/>
  <c r="E24" i="10" s="1"/>
  <c r="F23" i="10"/>
  <c r="H23" i="10" s="1"/>
  <c r="D23" i="10"/>
  <c r="E23" i="10" s="1"/>
  <c r="F22" i="10"/>
  <c r="G22" i="10" s="1"/>
  <c r="D22" i="10"/>
  <c r="H22" i="10" s="1"/>
  <c r="F21" i="10"/>
  <c r="G21" i="10" s="1"/>
  <c r="D21" i="10"/>
  <c r="E21" i="10" s="1"/>
  <c r="G20" i="10"/>
  <c r="F20" i="10"/>
  <c r="D20" i="10"/>
  <c r="E20" i="10" s="1"/>
  <c r="H18" i="10"/>
  <c r="M18" i="10" s="1"/>
  <c r="G24" i="14" s="1"/>
  <c r="F18" i="10"/>
  <c r="G18" i="10" s="1"/>
  <c r="D18" i="10"/>
  <c r="E18" i="10" s="1"/>
  <c r="F17" i="10"/>
  <c r="H17" i="10" s="1"/>
  <c r="E17" i="10"/>
  <c r="D17" i="10"/>
  <c r="F16" i="10"/>
  <c r="G16" i="10" s="1"/>
  <c r="D16" i="10"/>
  <c r="E16" i="10" s="1"/>
  <c r="F15" i="10"/>
  <c r="D15" i="10"/>
  <c r="E15" i="10" s="1"/>
  <c r="F14" i="10"/>
  <c r="D14" i="10"/>
  <c r="E14" i="10" s="1"/>
  <c r="F13" i="10"/>
  <c r="H13" i="10" s="1"/>
  <c r="D13" i="10"/>
  <c r="E13" i="10" s="1"/>
  <c r="F12" i="10"/>
  <c r="G12" i="10" s="1"/>
  <c r="D12" i="10"/>
  <c r="E12" i="10" s="1"/>
  <c r="G10" i="10"/>
  <c r="F10" i="10"/>
  <c r="D10" i="10"/>
  <c r="E10" i="10" s="1"/>
  <c r="F9" i="10"/>
  <c r="G9" i="10" s="1"/>
  <c r="D9" i="10"/>
  <c r="E9" i="10" s="1"/>
  <c r="F8" i="10"/>
  <c r="H8" i="10" s="1"/>
  <c r="D8" i="10"/>
  <c r="E8" i="10" s="1"/>
  <c r="F7" i="10"/>
  <c r="G7" i="10" s="1"/>
  <c r="D7" i="10"/>
  <c r="E7" i="10" s="1"/>
  <c r="F6" i="10"/>
  <c r="D6" i="10"/>
  <c r="E6" i="10" s="1"/>
  <c r="F40" i="9"/>
  <c r="D40" i="9"/>
  <c r="E40" i="9" s="1"/>
  <c r="F39" i="9"/>
  <c r="D39" i="9"/>
  <c r="E39" i="9" s="1"/>
  <c r="F38" i="9"/>
  <c r="D38" i="9"/>
  <c r="E38" i="9" s="1"/>
  <c r="F37" i="9"/>
  <c r="D37" i="9"/>
  <c r="E37" i="9" s="1"/>
  <c r="F36" i="9"/>
  <c r="G36" i="9" s="1"/>
  <c r="D36" i="9"/>
  <c r="E36" i="9" s="1"/>
  <c r="F35" i="9"/>
  <c r="G35" i="9" s="1"/>
  <c r="D35" i="9"/>
  <c r="E35" i="9" s="1"/>
  <c r="F34" i="9"/>
  <c r="D34" i="9"/>
  <c r="E34" i="9" s="1"/>
  <c r="F33" i="9"/>
  <c r="H33" i="9" s="1"/>
  <c r="E33" i="9"/>
  <c r="D33" i="9"/>
  <c r="F32" i="9"/>
  <c r="D32" i="9"/>
  <c r="E32" i="9" s="1"/>
  <c r="F31" i="9"/>
  <c r="D31" i="9"/>
  <c r="E31" i="9" s="1"/>
  <c r="F30" i="9"/>
  <c r="G30" i="9" s="1"/>
  <c r="D30" i="9"/>
  <c r="E30" i="9" s="1"/>
  <c r="F29" i="9"/>
  <c r="G29" i="9" s="1"/>
  <c r="D29" i="9"/>
  <c r="E29" i="9" s="1"/>
  <c r="F28" i="9"/>
  <c r="D28" i="9"/>
  <c r="E28" i="9" s="1"/>
  <c r="F27" i="9"/>
  <c r="H27" i="9" s="1"/>
  <c r="J27" i="9" s="1"/>
  <c r="D33" i="12" s="1"/>
  <c r="D27" i="9"/>
  <c r="E27" i="9" s="1"/>
  <c r="F26" i="9"/>
  <c r="D26" i="9"/>
  <c r="E26" i="9" s="1"/>
  <c r="F25" i="9"/>
  <c r="D25" i="9"/>
  <c r="E25" i="9" s="1"/>
  <c r="F24" i="9"/>
  <c r="D24" i="9"/>
  <c r="E24" i="9" s="1"/>
  <c r="F23" i="9"/>
  <c r="H23" i="9" s="1"/>
  <c r="D23" i="9"/>
  <c r="E23" i="9" s="1"/>
  <c r="F22" i="9"/>
  <c r="G22" i="9" s="1"/>
  <c r="D22" i="9"/>
  <c r="E22" i="9" s="1"/>
  <c r="F21" i="9"/>
  <c r="D21" i="9"/>
  <c r="E21" i="9" s="1"/>
  <c r="F20" i="9"/>
  <c r="D20" i="9"/>
  <c r="E20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40" i="8"/>
  <c r="H40" i="8" s="1"/>
  <c r="D40" i="8"/>
  <c r="E40" i="8" s="1"/>
  <c r="G39" i="8"/>
  <c r="F39" i="8"/>
  <c r="H39" i="8" s="1"/>
  <c r="D39" i="8"/>
  <c r="E39" i="8" s="1"/>
  <c r="G38" i="8"/>
  <c r="F38" i="8"/>
  <c r="D38" i="8"/>
  <c r="H38" i="8" s="1"/>
  <c r="F37" i="8"/>
  <c r="H37" i="8" s="1"/>
  <c r="E37" i="8"/>
  <c r="D37" i="8"/>
  <c r="H36" i="8"/>
  <c r="J36" i="8" s="1"/>
  <c r="D42" i="15" s="1"/>
  <c r="G36" i="8"/>
  <c r="I36" i="8" s="1"/>
  <c r="K36" i="8" s="1"/>
  <c r="F36" i="8"/>
  <c r="E36" i="8"/>
  <c r="D36" i="8"/>
  <c r="H35" i="8"/>
  <c r="M35" i="8" s="1"/>
  <c r="G41" i="15" s="1"/>
  <c r="G35" i="8"/>
  <c r="F35" i="8"/>
  <c r="D35" i="8"/>
  <c r="E35" i="8" s="1"/>
  <c r="I35" i="8" s="1"/>
  <c r="K35" i="8" s="1"/>
  <c r="E41" i="15" s="1"/>
  <c r="F34" i="8"/>
  <c r="H34" i="8" s="1"/>
  <c r="E34" i="8"/>
  <c r="D34" i="8"/>
  <c r="F33" i="8"/>
  <c r="H33" i="8" s="1"/>
  <c r="E33" i="8"/>
  <c r="D33" i="8"/>
  <c r="F32" i="8"/>
  <c r="H32" i="8" s="1"/>
  <c r="D32" i="8"/>
  <c r="E32" i="8" s="1"/>
  <c r="F31" i="8"/>
  <c r="G31" i="8" s="1"/>
  <c r="D31" i="8"/>
  <c r="E31" i="8" s="1"/>
  <c r="H30" i="8"/>
  <c r="M30" i="8" s="1"/>
  <c r="G36" i="15" s="1"/>
  <c r="G30" i="8"/>
  <c r="F30" i="8"/>
  <c r="D30" i="8"/>
  <c r="E30" i="8" s="1"/>
  <c r="F29" i="8"/>
  <c r="G29" i="8" s="1"/>
  <c r="D29" i="8"/>
  <c r="E29" i="8" s="1"/>
  <c r="H28" i="8"/>
  <c r="J28" i="8" s="1"/>
  <c r="D34" i="15" s="1"/>
  <c r="G28" i="8"/>
  <c r="I28" i="8" s="1"/>
  <c r="K28" i="8" s="1"/>
  <c r="F28" i="8"/>
  <c r="E28" i="8"/>
  <c r="D28" i="8"/>
  <c r="H27" i="8"/>
  <c r="M27" i="8" s="1"/>
  <c r="G33" i="15" s="1"/>
  <c r="F27" i="8"/>
  <c r="G27" i="8" s="1"/>
  <c r="D27" i="8"/>
  <c r="E27" i="8" s="1"/>
  <c r="F26" i="8"/>
  <c r="H26" i="8" s="1"/>
  <c r="E26" i="8"/>
  <c r="D26" i="8"/>
  <c r="H25" i="8"/>
  <c r="M25" i="8" s="1"/>
  <c r="G31" i="15" s="1"/>
  <c r="F25" i="8"/>
  <c r="G25" i="8" s="1"/>
  <c r="D25" i="8"/>
  <c r="E25" i="8" s="1"/>
  <c r="F24" i="8"/>
  <c r="H24" i="8" s="1"/>
  <c r="D24" i="8"/>
  <c r="E24" i="8" s="1"/>
  <c r="F23" i="8"/>
  <c r="G23" i="8" s="1"/>
  <c r="D23" i="8"/>
  <c r="E23" i="8" s="1"/>
  <c r="H22" i="8"/>
  <c r="M22" i="8" s="1"/>
  <c r="G28" i="15" s="1"/>
  <c r="G22" i="8"/>
  <c r="F22" i="8"/>
  <c r="D22" i="8"/>
  <c r="E22" i="8" s="1"/>
  <c r="I22" i="8" s="1"/>
  <c r="K22" i="8" s="1"/>
  <c r="E28" i="15" s="1"/>
  <c r="F21" i="8"/>
  <c r="G21" i="8" s="1"/>
  <c r="D21" i="8"/>
  <c r="E21" i="8" s="1"/>
  <c r="H20" i="8"/>
  <c r="J20" i="8" s="1"/>
  <c r="D26" i="15" s="1"/>
  <c r="G20" i="8"/>
  <c r="I20" i="8" s="1"/>
  <c r="K20" i="8" s="1"/>
  <c r="F20" i="8"/>
  <c r="E20" i="8"/>
  <c r="D20" i="8"/>
  <c r="H18" i="8"/>
  <c r="M18" i="8" s="1"/>
  <c r="G24" i="15" s="1"/>
  <c r="F18" i="8"/>
  <c r="G18" i="8" s="1"/>
  <c r="D18" i="8"/>
  <c r="E18" i="8" s="1"/>
  <c r="F17" i="8"/>
  <c r="H17" i="8" s="1"/>
  <c r="E17" i="8"/>
  <c r="D17" i="8"/>
  <c r="F16" i="8"/>
  <c r="H16" i="8" s="1"/>
  <c r="D16" i="8"/>
  <c r="E16" i="8" s="1"/>
  <c r="F15" i="8"/>
  <c r="H15" i="8" s="1"/>
  <c r="D15" i="8"/>
  <c r="E15" i="8" s="1"/>
  <c r="F14" i="8"/>
  <c r="H14" i="8" s="1"/>
  <c r="D14" i="8"/>
  <c r="E14" i="8" s="1"/>
  <c r="H13" i="8"/>
  <c r="M13" i="8" s="1"/>
  <c r="G19" i="15" s="1"/>
  <c r="G13" i="8"/>
  <c r="F13" i="8"/>
  <c r="D13" i="8"/>
  <c r="E13" i="8" s="1"/>
  <c r="F12" i="8"/>
  <c r="G12" i="8" s="1"/>
  <c r="D12" i="8"/>
  <c r="E12" i="8" s="1"/>
  <c r="H10" i="8"/>
  <c r="J10" i="8" s="1"/>
  <c r="D16" i="15" s="1"/>
  <c r="G10" i="8"/>
  <c r="I10" i="8" s="1"/>
  <c r="K10" i="8" s="1"/>
  <c r="F10" i="8"/>
  <c r="E10" i="8"/>
  <c r="D10" i="8"/>
  <c r="H9" i="8"/>
  <c r="J9" i="8" s="1"/>
  <c r="D15" i="15" s="1"/>
  <c r="F9" i="8"/>
  <c r="G9" i="8" s="1"/>
  <c r="D9" i="8"/>
  <c r="E9" i="8" s="1"/>
  <c r="F8" i="8"/>
  <c r="H8" i="8" s="1"/>
  <c r="E8" i="8"/>
  <c r="D8" i="8"/>
  <c r="F7" i="8"/>
  <c r="G7" i="8" s="1"/>
  <c r="D7" i="8"/>
  <c r="E7" i="8" s="1"/>
  <c r="F6" i="8"/>
  <c r="H6" i="8" s="1"/>
  <c r="D6" i="8"/>
  <c r="E6" i="8" s="1"/>
  <c r="M28" i="8"/>
  <c r="G34" i="15" s="1"/>
  <c r="J13" i="8"/>
  <c r="D19" i="15" s="1"/>
  <c r="M13" i="10" l="1"/>
  <c r="G19" i="14" s="1"/>
  <c r="J13" i="10"/>
  <c r="D19" i="14" s="1"/>
  <c r="I10" i="10"/>
  <c r="K10" i="10" s="1"/>
  <c r="E16" i="14" s="1"/>
  <c r="I13" i="10"/>
  <c r="K13" i="10" s="1"/>
  <c r="L13" i="10" s="1"/>
  <c r="F19" i="14" s="1"/>
  <c r="I20" i="10"/>
  <c r="K20" i="10" s="1"/>
  <c r="E26" i="14" s="1"/>
  <c r="I28" i="10"/>
  <c r="K28" i="10" s="1"/>
  <c r="E34" i="14" s="1"/>
  <c r="I29" i="10"/>
  <c r="K29" i="10" s="1"/>
  <c r="E35" i="14" s="1"/>
  <c r="H7" i="10"/>
  <c r="J7" i="10" s="1"/>
  <c r="D13" i="14" s="1"/>
  <c r="H10" i="10"/>
  <c r="J10" i="10" s="1"/>
  <c r="D16" i="14" s="1"/>
  <c r="H14" i="10"/>
  <c r="H20" i="10"/>
  <c r="J20" i="10" s="1"/>
  <c r="D26" i="14" s="1"/>
  <c r="G23" i="10"/>
  <c r="I23" i="10" s="1"/>
  <c r="K23" i="10" s="1"/>
  <c r="E29" i="14" s="1"/>
  <c r="H28" i="10"/>
  <c r="J28" i="10" s="1"/>
  <c r="D34" i="14" s="1"/>
  <c r="H31" i="10"/>
  <c r="G35" i="10"/>
  <c r="I35" i="10" s="1"/>
  <c r="K35" i="10" s="1"/>
  <c r="E41" i="14" s="1"/>
  <c r="H6" i="10"/>
  <c r="M6" i="10" s="1"/>
  <c r="G13" i="10"/>
  <c r="H16" i="10"/>
  <c r="J16" i="10" s="1"/>
  <c r="D22" i="14" s="1"/>
  <c r="H25" i="10"/>
  <c r="J25" i="10" s="1"/>
  <c r="D31" i="14" s="1"/>
  <c r="G31" i="10"/>
  <c r="I31" i="10" s="1"/>
  <c r="K31" i="10" s="1"/>
  <c r="E37" i="14" s="1"/>
  <c r="H34" i="10"/>
  <c r="G36" i="10"/>
  <c r="I36" i="10" s="1"/>
  <c r="K36" i="10" s="1"/>
  <c r="I37" i="10"/>
  <c r="K37" i="10" s="1"/>
  <c r="E43" i="14" s="1"/>
  <c r="H40" i="10"/>
  <c r="M40" i="10" s="1"/>
  <c r="G46" i="14" s="1"/>
  <c r="H9" i="10"/>
  <c r="H15" i="10"/>
  <c r="H24" i="10"/>
  <c r="H33" i="10"/>
  <c r="J33" i="10" s="1"/>
  <c r="D39" i="14" s="1"/>
  <c r="H38" i="10"/>
  <c r="H39" i="10"/>
  <c r="M39" i="10" s="1"/>
  <c r="G45" i="14" s="1"/>
  <c r="I36" i="11"/>
  <c r="K36" i="11" s="1"/>
  <c r="E42" i="13" s="1"/>
  <c r="I13" i="11"/>
  <c r="K13" i="11" s="1"/>
  <c r="I20" i="11"/>
  <c r="K20" i="11" s="1"/>
  <c r="E26" i="13" s="1"/>
  <c r="I21" i="11"/>
  <c r="K21" i="11" s="1"/>
  <c r="E27" i="13" s="1"/>
  <c r="H9" i="11"/>
  <c r="H13" i="11"/>
  <c r="H15" i="11"/>
  <c r="J15" i="11" s="1"/>
  <c r="D21" i="13" s="1"/>
  <c r="G23" i="11"/>
  <c r="I23" i="11" s="1"/>
  <c r="K23" i="11" s="1"/>
  <c r="E29" i="13" s="1"/>
  <c r="H26" i="11"/>
  <c r="M26" i="11" s="1"/>
  <c r="G32" i="13" s="1"/>
  <c r="H28" i="11"/>
  <c r="M28" i="11" s="1"/>
  <c r="G34" i="13" s="1"/>
  <c r="I33" i="11"/>
  <c r="K33" i="11" s="1"/>
  <c r="E39" i="13" s="1"/>
  <c r="H34" i="11"/>
  <c r="H40" i="11"/>
  <c r="M40" i="11" s="1"/>
  <c r="G46" i="13" s="1"/>
  <c r="H36" i="11"/>
  <c r="M36" i="11" s="1"/>
  <c r="G42" i="13" s="1"/>
  <c r="H7" i="11"/>
  <c r="M7" i="11" s="1"/>
  <c r="G13" i="13" s="1"/>
  <c r="H14" i="11"/>
  <c r="H17" i="11"/>
  <c r="M17" i="11" s="1"/>
  <c r="G23" i="13" s="1"/>
  <c r="I22" i="11"/>
  <c r="K22" i="11" s="1"/>
  <c r="E28" i="13" s="1"/>
  <c r="H24" i="11"/>
  <c r="M24" i="11" s="1"/>
  <c r="G30" i="13" s="1"/>
  <c r="G39" i="11"/>
  <c r="I10" i="11"/>
  <c r="K10" i="11" s="1"/>
  <c r="L10" i="11" s="1"/>
  <c r="F16" i="13" s="1"/>
  <c r="H16" i="11"/>
  <c r="J16" i="11" s="1"/>
  <c r="D22" i="13" s="1"/>
  <c r="H27" i="11"/>
  <c r="M27" i="11" s="1"/>
  <c r="G33" i="13" s="1"/>
  <c r="H40" i="9"/>
  <c r="M40" i="9" s="1"/>
  <c r="G46" i="12" s="1"/>
  <c r="H36" i="9"/>
  <c r="M36" i="9" s="1"/>
  <c r="G42" i="12" s="1"/>
  <c r="H20" i="9"/>
  <c r="M20" i="9" s="1"/>
  <c r="G26" i="12" s="1"/>
  <c r="H28" i="9"/>
  <c r="J28" i="9" s="1"/>
  <c r="D34" i="12" s="1"/>
  <c r="H13" i="9"/>
  <c r="M13" i="9" s="1"/>
  <c r="G19" i="12" s="1"/>
  <c r="G13" i="9"/>
  <c r="I13" i="9" s="1"/>
  <c r="K13" i="9" s="1"/>
  <c r="E19" i="12" s="1"/>
  <c r="G28" i="9"/>
  <c r="I28" i="9" s="1"/>
  <c r="K28" i="9" s="1"/>
  <c r="H31" i="9"/>
  <c r="M31" i="9" s="1"/>
  <c r="G37" i="12" s="1"/>
  <c r="H34" i="9"/>
  <c r="M34" i="9" s="1"/>
  <c r="G40" i="12" s="1"/>
  <c r="H14" i="9"/>
  <c r="M14" i="9" s="1"/>
  <c r="G20" i="12" s="1"/>
  <c r="H38" i="9"/>
  <c r="M38" i="9" s="1"/>
  <c r="G44" i="12" s="1"/>
  <c r="H10" i="9"/>
  <c r="M10" i="9" s="1"/>
  <c r="G16" i="12" s="1"/>
  <c r="H30" i="9"/>
  <c r="M30" i="9" s="1"/>
  <c r="G36" i="12" s="1"/>
  <c r="H24" i="9"/>
  <c r="J24" i="9" s="1"/>
  <c r="D30" i="12" s="1"/>
  <c r="H12" i="9"/>
  <c r="M12" i="9" s="1"/>
  <c r="H18" i="9"/>
  <c r="M18" i="9" s="1"/>
  <c r="G24" i="12" s="1"/>
  <c r="H32" i="9"/>
  <c r="J32" i="9" s="1"/>
  <c r="D38" i="12" s="1"/>
  <c r="H25" i="9"/>
  <c r="M25" i="9" s="1"/>
  <c r="G31" i="12" s="1"/>
  <c r="H35" i="9"/>
  <c r="J35" i="9" s="1"/>
  <c r="D41" i="12" s="1"/>
  <c r="I35" i="9"/>
  <c r="K35" i="9" s="1"/>
  <c r="H22" i="9"/>
  <c r="G10" i="9"/>
  <c r="I10" i="9" s="1"/>
  <c r="K10" i="9" s="1"/>
  <c r="E16" i="12" s="1"/>
  <c r="G20" i="9"/>
  <c r="I20" i="9" s="1"/>
  <c r="K20" i="9" s="1"/>
  <c r="E26" i="12" s="1"/>
  <c r="G38" i="9"/>
  <c r="H21" i="9"/>
  <c r="J21" i="9" s="1"/>
  <c r="D27" i="12" s="1"/>
  <c r="H39" i="9"/>
  <c r="M39" i="9" s="1"/>
  <c r="G45" i="12" s="1"/>
  <c r="H8" i="9"/>
  <c r="M8" i="9" s="1"/>
  <c r="G14" i="12" s="1"/>
  <c r="I17" i="9"/>
  <c r="K17" i="9" s="1"/>
  <c r="E23" i="12" s="1"/>
  <c r="H26" i="9"/>
  <c r="M26" i="9" s="1"/>
  <c r="G32" i="12" s="1"/>
  <c r="I36" i="9"/>
  <c r="K36" i="9" s="1"/>
  <c r="E42" i="12" s="1"/>
  <c r="H6" i="9"/>
  <c r="J6" i="9" s="1"/>
  <c r="D12" i="12" s="1"/>
  <c r="H9" i="9"/>
  <c r="J9" i="9" s="1"/>
  <c r="D15" i="12" s="1"/>
  <c r="H15" i="9"/>
  <c r="J15" i="9" s="1"/>
  <c r="D21" i="12" s="1"/>
  <c r="G27" i="9"/>
  <c r="I27" i="9" s="1"/>
  <c r="K27" i="9" s="1"/>
  <c r="G39" i="9"/>
  <c r="I39" i="9" s="1"/>
  <c r="K39" i="9" s="1"/>
  <c r="H37" i="9"/>
  <c r="J37" i="9" s="1"/>
  <c r="D43" i="12" s="1"/>
  <c r="L20" i="8"/>
  <c r="F26" i="15" s="1"/>
  <c r="E26" i="15"/>
  <c r="L28" i="8"/>
  <c r="F34" i="15" s="1"/>
  <c r="E34" i="15"/>
  <c r="L10" i="8"/>
  <c r="F16" i="15" s="1"/>
  <c r="E16" i="15"/>
  <c r="L36" i="8"/>
  <c r="F42" i="15" s="1"/>
  <c r="E42" i="15"/>
  <c r="L36" i="10"/>
  <c r="F42" i="14" s="1"/>
  <c r="E42" i="14"/>
  <c r="E15" i="13"/>
  <c r="E19" i="13"/>
  <c r="E16" i="13"/>
  <c r="M23" i="11"/>
  <c r="G29" i="13" s="1"/>
  <c r="J23" i="11"/>
  <c r="D29" i="13" s="1"/>
  <c r="J26" i="11"/>
  <c r="D32" i="13" s="1"/>
  <c r="M34" i="11"/>
  <c r="G40" i="13" s="1"/>
  <c r="J34" i="11"/>
  <c r="D40" i="13" s="1"/>
  <c r="M39" i="11"/>
  <c r="G45" i="13" s="1"/>
  <c r="J39" i="11"/>
  <c r="D45" i="13" s="1"/>
  <c r="I27" i="11"/>
  <c r="K27" i="11" s="1"/>
  <c r="E33" i="13" s="1"/>
  <c r="I39" i="11"/>
  <c r="K39" i="11" s="1"/>
  <c r="E45" i="13" s="1"/>
  <c r="J40" i="11"/>
  <c r="D46" i="13" s="1"/>
  <c r="J8" i="11"/>
  <c r="D14" i="13" s="1"/>
  <c r="M8" i="11"/>
  <c r="G14" i="13" s="1"/>
  <c r="J38" i="11"/>
  <c r="D44" i="13" s="1"/>
  <c r="M38" i="11"/>
  <c r="G44" i="13" s="1"/>
  <c r="I12" i="11"/>
  <c r="K12" i="11" s="1"/>
  <c r="E18" i="13" s="1"/>
  <c r="I18" i="11"/>
  <c r="K18" i="11" s="1"/>
  <c r="I7" i="11"/>
  <c r="K7" i="11" s="1"/>
  <c r="E13" i="13" s="1"/>
  <c r="M32" i="11"/>
  <c r="G38" i="13" s="1"/>
  <c r="J32" i="11"/>
  <c r="D38" i="13" s="1"/>
  <c r="I16" i="11"/>
  <c r="K16" i="11" s="1"/>
  <c r="I29" i="11"/>
  <c r="K29" i="11" s="1"/>
  <c r="E35" i="13" s="1"/>
  <c r="J30" i="11"/>
  <c r="D36" i="13" s="1"/>
  <c r="M30" i="11"/>
  <c r="G36" i="13" s="1"/>
  <c r="I25" i="11"/>
  <c r="K25" i="11" s="1"/>
  <c r="M37" i="11"/>
  <c r="J37" i="11"/>
  <c r="D43" i="13" s="1"/>
  <c r="M14" i="11"/>
  <c r="G20" i="13" s="1"/>
  <c r="J14" i="11"/>
  <c r="D20" i="13" s="1"/>
  <c r="J17" i="11"/>
  <c r="D23" i="13" s="1"/>
  <c r="M6" i="11"/>
  <c r="G12" i="13" s="1"/>
  <c r="J6" i="11"/>
  <c r="D12" i="13" s="1"/>
  <c r="M15" i="11"/>
  <c r="G21" i="13" s="1"/>
  <c r="M31" i="11"/>
  <c r="G37" i="13" s="1"/>
  <c r="J31" i="11"/>
  <c r="D37" i="13" s="1"/>
  <c r="G14" i="11"/>
  <c r="I14" i="11" s="1"/>
  <c r="K14" i="11" s="1"/>
  <c r="G8" i="11"/>
  <c r="I8" i="11" s="1"/>
  <c r="K8" i="11" s="1"/>
  <c r="G17" i="11"/>
  <c r="I17" i="11" s="1"/>
  <c r="K17" i="11" s="1"/>
  <c r="G26" i="11"/>
  <c r="I26" i="11" s="1"/>
  <c r="K26" i="11" s="1"/>
  <c r="G34" i="11"/>
  <c r="I34" i="11" s="1"/>
  <c r="K34" i="11" s="1"/>
  <c r="G37" i="11"/>
  <c r="I37" i="11" s="1"/>
  <c r="K37" i="11" s="1"/>
  <c r="G6" i="11"/>
  <c r="I6" i="11" s="1"/>
  <c r="K6" i="11" s="1"/>
  <c r="E12" i="13" s="1"/>
  <c r="H12" i="11"/>
  <c r="G15" i="11"/>
  <c r="I15" i="11" s="1"/>
  <c r="K15" i="11" s="1"/>
  <c r="H21" i="11"/>
  <c r="G24" i="11"/>
  <c r="I24" i="11" s="1"/>
  <c r="K24" i="11" s="1"/>
  <c r="H29" i="11"/>
  <c r="E30" i="11"/>
  <c r="I30" i="11" s="1"/>
  <c r="K30" i="11" s="1"/>
  <c r="G32" i="11"/>
  <c r="I32" i="11" s="1"/>
  <c r="K32" i="11" s="1"/>
  <c r="E38" i="11"/>
  <c r="I38" i="11" s="1"/>
  <c r="K38" i="11" s="1"/>
  <c r="G40" i="11"/>
  <c r="I40" i="11" s="1"/>
  <c r="K40" i="11" s="1"/>
  <c r="J22" i="11"/>
  <c r="J7" i="11"/>
  <c r="D13" i="13" s="1"/>
  <c r="J33" i="11"/>
  <c r="J20" i="11"/>
  <c r="J28" i="11"/>
  <c r="J36" i="11"/>
  <c r="M16" i="11"/>
  <c r="G22" i="13" s="1"/>
  <c r="M25" i="11"/>
  <c r="M10" i="11"/>
  <c r="J18" i="11"/>
  <c r="D24" i="13" s="1"/>
  <c r="J35" i="11"/>
  <c r="G31" i="11"/>
  <c r="I31" i="11" s="1"/>
  <c r="K31" i="11" s="1"/>
  <c r="M17" i="10"/>
  <c r="G23" i="14" s="1"/>
  <c r="J17" i="10"/>
  <c r="D23" i="14" s="1"/>
  <c r="M26" i="10"/>
  <c r="J26" i="10"/>
  <c r="D32" i="14" s="1"/>
  <c r="M31" i="10"/>
  <c r="G37" i="14" s="1"/>
  <c r="J31" i="10"/>
  <c r="I9" i="10"/>
  <c r="K9" i="10" s="1"/>
  <c r="M34" i="10"/>
  <c r="G40" i="14" s="1"/>
  <c r="J34" i="10"/>
  <c r="D40" i="14" s="1"/>
  <c r="I12" i="10"/>
  <c r="K12" i="10" s="1"/>
  <c r="E18" i="14" s="1"/>
  <c r="I18" i="10"/>
  <c r="K18" i="10" s="1"/>
  <c r="E24" i="14" s="1"/>
  <c r="M24" i="10"/>
  <c r="G30" i="14" s="1"/>
  <c r="J24" i="10"/>
  <c r="D30" i="14" s="1"/>
  <c r="I27" i="10"/>
  <c r="K27" i="10" s="1"/>
  <c r="J39" i="10"/>
  <c r="D45" i="14" s="1"/>
  <c r="I7" i="10"/>
  <c r="K7" i="10" s="1"/>
  <c r="J22" i="10"/>
  <c r="D28" i="14" s="1"/>
  <c r="M22" i="10"/>
  <c r="G28" i="14" s="1"/>
  <c r="I39" i="10"/>
  <c r="K39" i="10" s="1"/>
  <c r="I25" i="10"/>
  <c r="K25" i="10" s="1"/>
  <c r="I33" i="10"/>
  <c r="K33" i="10" s="1"/>
  <c r="J38" i="10"/>
  <c r="D44" i="14" s="1"/>
  <c r="M38" i="10"/>
  <c r="G44" i="14" s="1"/>
  <c r="M14" i="10"/>
  <c r="J14" i="10"/>
  <c r="D20" i="14" s="1"/>
  <c r="J6" i="10"/>
  <c r="D12" i="14" s="1"/>
  <c r="J15" i="10"/>
  <c r="D21" i="14" s="1"/>
  <c r="M15" i="10"/>
  <c r="G21" i="14" s="1"/>
  <c r="I21" i="10"/>
  <c r="K21" i="10" s="1"/>
  <c r="E27" i="14" s="1"/>
  <c r="M32" i="10"/>
  <c r="J32" i="10"/>
  <c r="D38" i="14" s="1"/>
  <c r="I16" i="10"/>
  <c r="K16" i="10" s="1"/>
  <c r="J30" i="10"/>
  <c r="D36" i="14" s="1"/>
  <c r="M30" i="10"/>
  <c r="G36" i="14" s="1"/>
  <c r="M8" i="10"/>
  <c r="G14" i="14" s="1"/>
  <c r="J8" i="10"/>
  <c r="D14" i="14" s="1"/>
  <c r="L10" i="10"/>
  <c r="F16" i="14" s="1"/>
  <c r="L20" i="10"/>
  <c r="F26" i="14" s="1"/>
  <c r="M23" i="10"/>
  <c r="G29" i="14" s="1"/>
  <c r="J23" i="10"/>
  <c r="L28" i="10"/>
  <c r="F34" i="14" s="1"/>
  <c r="G14" i="10"/>
  <c r="I14" i="10" s="1"/>
  <c r="K14" i="10" s="1"/>
  <c r="G8" i="10"/>
  <c r="I8" i="10" s="1"/>
  <c r="K8" i="10" s="1"/>
  <c r="E14" i="14" s="1"/>
  <c r="G6" i="10"/>
  <c r="I6" i="10" s="1"/>
  <c r="K6" i="10" s="1"/>
  <c r="H12" i="10"/>
  <c r="G15" i="10"/>
  <c r="I15" i="10" s="1"/>
  <c r="K15" i="10" s="1"/>
  <c r="E21" i="14" s="1"/>
  <c r="H21" i="10"/>
  <c r="E22" i="10"/>
  <c r="I22" i="10" s="1"/>
  <c r="K22" i="10" s="1"/>
  <c r="E28" i="14" s="1"/>
  <c r="G24" i="10"/>
  <c r="I24" i="10" s="1"/>
  <c r="K24" i="10" s="1"/>
  <c r="H29" i="10"/>
  <c r="E30" i="10"/>
  <c r="I30" i="10" s="1"/>
  <c r="K30" i="10" s="1"/>
  <c r="E36" i="14" s="1"/>
  <c r="G32" i="10"/>
  <c r="I32" i="10" s="1"/>
  <c r="K32" i="10" s="1"/>
  <c r="H37" i="10"/>
  <c r="E38" i="10"/>
  <c r="I38" i="10" s="1"/>
  <c r="K38" i="10" s="1"/>
  <c r="E44" i="14" s="1"/>
  <c r="G40" i="10"/>
  <c r="I40" i="10" s="1"/>
  <c r="K40" i="10" s="1"/>
  <c r="E46" i="14" s="1"/>
  <c r="G17" i="10"/>
  <c r="I17" i="10" s="1"/>
  <c r="K17" i="10" s="1"/>
  <c r="M7" i="10"/>
  <c r="M16" i="10"/>
  <c r="G22" i="14" s="1"/>
  <c r="M10" i="10"/>
  <c r="M20" i="10"/>
  <c r="M36" i="10"/>
  <c r="J18" i="10"/>
  <c r="D24" i="14" s="1"/>
  <c r="J27" i="10"/>
  <c r="D33" i="14" s="1"/>
  <c r="J35" i="10"/>
  <c r="G26" i="10"/>
  <c r="I26" i="10" s="1"/>
  <c r="K26" i="10" s="1"/>
  <c r="G34" i="10"/>
  <c r="I34" i="10" s="1"/>
  <c r="K34" i="10" s="1"/>
  <c r="M23" i="9"/>
  <c r="G29" i="12" s="1"/>
  <c r="J23" i="9"/>
  <c r="D29" i="12" s="1"/>
  <c r="J26" i="9"/>
  <c r="D32" i="12" s="1"/>
  <c r="J34" i="9"/>
  <c r="D40" i="12" s="1"/>
  <c r="I29" i="9"/>
  <c r="K29" i="9" s="1"/>
  <c r="E35" i="12" s="1"/>
  <c r="M37" i="9"/>
  <c r="I7" i="9"/>
  <c r="K7" i="9" s="1"/>
  <c r="E13" i="12" s="1"/>
  <c r="M16" i="9"/>
  <c r="G22" i="12" s="1"/>
  <c r="J16" i="9"/>
  <c r="D22" i="12" s="1"/>
  <c r="J40" i="9"/>
  <c r="D46" i="12" s="1"/>
  <c r="I30" i="9"/>
  <c r="K30" i="9" s="1"/>
  <c r="E36" i="12" s="1"/>
  <c r="M33" i="9"/>
  <c r="G39" i="12" s="1"/>
  <c r="J33" i="9"/>
  <c r="D39" i="12" s="1"/>
  <c r="I9" i="9"/>
  <c r="K9" i="9" s="1"/>
  <c r="I18" i="9"/>
  <c r="K18" i="9" s="1"/>
  <c r="E24" i="12" s="1"/>
  <c r="J12" i="9"/>
  <c r="D18" i="12" s="1"/>
  <c r="I22" i="9"/>
  <c r="K22" i="9" s="1"/>
  <c r="I38" i="9"/>
  <c r="K38" i="9" s="1"/>
  <c r="E44" i="12" s="1"/>
  <c r="G14" i="9"/>
  <c r="I14" i="9" s="1"/>
  <c r="K14" i="9" s="1"/>
  <c r="E20" i="12" s="1"/>
  <c r="G23" i="9"/>
  <c r="I23" i="9" s="1"/>
  <c r="K23" i="9" s="1"/>
  <c r="G31" i="9"/>
  <c r="I31" i="9" s="1"/>
  <c r="K31" i="9" s="1"/>
  <c r="G26" i="9"/>
  <c r="I26" i="9" s="1"/>
  <c r="K26" i="9" s="1"/>
  <c r="E32" i="12" s="1"/>
  <c r="G34" i="9"/>
  <c r="I34" i="9" s="1"/>
  <c r="K34" i="9" s="1"/>
  <c r="E40" i="12" s="1"/>
  <c r="G12" i="9"/>
  <c r="I12" i="9" s="1"/>
  <c r="K12" i="9" s="1"/>
  <c r="G21" i="9"/>
  <c r="I21" i="9" s="1"/>
  <c r="K21" i="9" s="1"/>
  <c r="M27" i="9"/>
  <c r="J36" i="9"/>
  <c r="D42" i="12" s="1"/>
  <c r="G37" i="9"/>
  <c r="I37" i="9" s="1"/>
  <c r="K37" i="9" s="1"/>
  <c r="G6" i="9"/>
  <c r="I6" i="9" s="1"/>
  <c r="K6" i="9" s="1"/>
  <c r="G15" i="9"/>
  <c r="I15" i="9" s="1"/>
  <c r="K15" i="9" s="1"/>
  <c r="G24" i="9"/>
  <c r="I24" i="9" s="1"/>
  <c r="K24" i="9" s="1"/>
  <c r="E30" i="12" s="1"/>
  <c r="H29" i="9"/>
  <c r="G32" i="9"/>
  <c r="I32" i="9" s="1"/>
  <c r="K32" i="9" s="1"/>
  <c r="G40" i="9"/>
  <c r="I40" i="9" s="1"/>
  <c r="K40" i="9" s="1"/>
  <c r="E46" i="12" s="1"/>
  <c r="H7" i="9"/>
  <c r="G8" i="9"/>
  <c r="I8" i="9" s="1"/>
  <c r="K8" i="9" s="1"/>
  <c r="H17" i="9"/>
  <c r="G16" i="9"/>
  <c r="I16" i="9" s="1"/>
  <c r="K16" i="9" s="1"/>
  <c r="G25" i="9"/>
  <c r="I25" i="9" s="1"/>
  <c r="K25" i="9" s="1"/>
  <c r="G33" i="9"/>
  <c r="I33" i="9" s="1"/>
  <c r="K33" i="9" s="1"/>
  <c r="I38" i="8"/>
  <c r="K38" i="8" s="1"/>
  <c r="I23" i="8"/>
  <c r="K23" i="8" s="1"/>
  <c r="E29" i="15" s="1"/>
  <c r="M26" i="8"/>
  <c r="G32" i="15" s="1"/>
  <c r="J26" i="8"/>
  <c r="D32" i="15" s="1"/>
  <c r="I31" i="8"/>
  <c r="K31" i="8" s="1"/>
  <c r="E37" i="15" s="1"/>
  <c r="M34" i="8"/>
  <c r="G40" i="15" s="1"/>
  <c r="J34" i="8"/>
  <c r="D40" i="15" s="1"/>
  <c r="M39" i="8"/>
  <c r="G45" i="15" s="1"/>
  <c r="J39" i="8"/>
  <c r="D45" i="15" s="1"/>
  <c r="I21" i="8"/>
  <c r="K21" i="8" s="1"/>
  <c r="E27" i="15" s="1"/>
  <c r="I27" i="8"/>
  <c r="K27" i="8" s="1"/>
  <c r="J32" i="8"/>
  <c r="D38" i="15" s="1"/>
  <c r="M32" i="8"/>
  <c r="G38" i="15" s="1"/>
  <c r="I12" i="8"/>
  <c r="K12" i="8" s="1"/>
  <c r="E18" i="15" s="1"/>
  <c r="J15" i="8"/>
  <c r="D21" i="15" s="1"/>
  <c r="M15" i="8"/>
  <c r="G21" i="15" s="1"/>
  <c r="J6" i="8"/>
  <c r="D12" i="15" s="1"/>
  <c r="M6" i="8"/>
  <c r="G12" i="15" s="1"/>
  <c r="M37" i="8"/>
  <c r="G43" i="15" s="1"/>
  <c r="J37" i="8"/>
  <c r="D43" i="15" s="1"/>
  <c r="J16" i="8"/>
  <c r="D22" i="15" s="1"/>
  <c r="M16" i="8"/>
  <c r="G22" i="15" s="1"/>
  <c r="I30" i="8"/>
  <c r="K30" i="8" s="1"/>
  <c r="E36" i="15" s="1"/>
  <c r="J33" i="8"/>
  <c r="D39" i="15" s="1"/>
  <c r="M33" i="8"/>
  <c r="G39" i="15" s="1"/>
  <c r="M38" i="8"/>
  <c r="G44" i="15" s="1"/>
  <c r="J38" i="8"/>
  <c r="D44" i="15" s="1"/>
  <c r="M17" i="8"/>
  <c r="G23" i="15" s="1"/>
  <c r="J17" i="8"/>
  <c r="D23" i="15" s="1"/>
  <c r="M8" i="8"/>
  <c r="G14" i="15" s="1"/>
  <c r="J8" i="8"/>
  <c r="D14" i="15" s="1"/>
  <c r="M14" i="8"/>
  <c r="J14" i="8"/>
  <c r="D20" i="15" s="1"/>
  <c r="I18" i="8"/>
  <c r="K18" i="8" s="1"/>
  <c r="M24" i="8"/>
  <c r="G30" i="15" s="1"/>
  <c r="J24" i="8"/>
  <c r="D30" i="15" s="1"/>
  <c r="I29" i="8"/>
  <c r="K29" i="8" s="1"/>
  <c r="E35" i="15" s="1"/>
  <c r="I39" i="8"/>
  <c r="K39" i="8" s="1"/>
  <c r="I9" i="8"/>
  <c r="K9" i="8" s="1"/>
  <c r="I25" i="8"/>
  <c r="K25" i="8" s="1"/>
  <c r="E31" i="15" s="1"/>
  <c r="J40" i="8"/>
  <c r="D46" i="15" s="1"/>
  <c r="M40" i="8"/>
  <c r="I7" i="8"/>
  <c r="K7" i="8" s="1"/>
  <c r="E13" i="15" s="1"/>
  <c r="I13" i="8"/>
  <c r="K13" i="8" s="1"/>
  <c r="J18" i="8"/>
  <c r="D24" i="15" s="1"/>
  <c r="G8" i="8"/>
  <c r="I8" i="8" s="1"/>
  <c r="K8" i="8" s="1"/>
  <c r="E14" i="15" s="1"/>
  <c r="G17" i="8"/>
  <c r="I17" i="8" s="1"/>
  <c r="K17" i="8" s="1"/>
  <c r="E23" i="15" s="1"/>
  <c r="H23" i="8"/>
  <c r="J25" i="8"/>
  <c r="D31" i="15" s="1"/>
  <c r="G26" i="8"/>
  <c r="I26" i="8" s="1"/>
  <c r="K26" i="8" s="1"/>
  <c r="H31" i="8"/>
  <c r="G34" i="8"/>
  <c r="I34" i="8" s="1"/>
  <c r="K34" i="8" s="1"/>
  <c r="M9" i="8"/>
  <c r="G15" i="15" s="1"/>
  <c r="G37" i="8"/>
  <c r="I37" i="8" s="1"/>
  <c r="K37" i="8" s="1"/>
  <c r="G6" i="8"/>
  <c r="I6" i="8" s="1"/>
  <c r="K6" i="8" s="1"/>
  <c r="E12" i="15" s="1"/>
  <c r="H12" i="8"/>
  <c r="G15" i="8"/>
  <c r="I15" i="8" s="1"/>
  <c r="K15" i="8" s="1"/>
  <c r="H21" i="8"/>
  <c r="G24" i="8"/>
  <c r="I24" i="8" s="1"/>
  <c r="K24" i="8" s="1"/>
  <c r="H29" i="8"/>
  <c r="G32" i="8"/>
  <c r="I32" i="8" s="1"/>
  <c r="K32" i="8" s="1"/>
  <c r="E38" i="15" s="1"/>
  <c r="E38" i="8"/>
  <c r="G40" i="8"/>
  <c r="I40" i="8" s="1"/>
  <c r="K40" i="8" s="1"/>
  <c r="H7" i="8"/>
  <c r="G14" i="8"/>
  <c r="I14" i="8" s="1"/>
  <c r="K14" i="8" s="1"/>
  <c r="J22" i="8"/>
  <c r="M10" i="8"/>
  <c r="M36" i="8"/>
  <c r="M20" i="8"/>
  <c r="G16" i="8"/>
  <c r="I16" i="8" s="1"/>
  <c r="K16" i="8" s="1"/>
  <c r="E22" i="15" s="1"/>
  <c r="G33" i="8"/>
  <c r="I33" i="8" s="1"/>
  <c r="K33" i="8" s="1"/>
  <c r="E39" i="15" s="1"/>
  <c r="J27" i="8"/>
  <c r="D33" i="15" s="1"/>
  <c r="J35" i="8"/>
  <c r="J30" i="8"/>
  <c r="D36" i="15" s="1"/>
  <c r="D6" i="1"/>
  <c r="E6" i="1" s="1"/>
  <c r="F6" i="1"/>
  <c r="H6" i="1" s="1"/>
  <c r="D7" i="1"/>
  <c r="E7" i="1" s="1"/>
  <c r="F7" i="1"/>
  <c r="H7" i="1" s="1"/>
  <c r="D8" i="1"/>
  <c r="E8" i="1" s="1"/>
  <c r="I8" i="1" s="1"/>
  <c r="K8" i="1" s="1"/>
  <c r="E14" i="7" s="1"/>
  <c r="F8" i="1"/>
  <c r="G8" i="1"/>
  <c r="D9" i="1"/>
  <c r="E9" i="1" s="1"/>
  <c r="F9" i="1"/>
  <c r="G9" i="1"/>
  <c r="D10" i="1"/>
  <c r="E10" i="1" s="1"/>
  <c r="F10" i="1"/>
  <c r="G10" i="1" s="1"/>
  <c r="D12" i="1"/>
  <c r="E12" i="1" s="1"/>
  <c r="F12" i="1"/>
  <c r="G12" i="1"/>
  <c r="D13" i="1"/>
  <c r="E13" i="1" s="1"/>
  <c r="F13" i="1"/>
  <c r="G13" i="1" s="1"/>
  <c r="D14" i="1"/>
  <c r="E14" i="1"/>
  <c r="F14" i="1"/>
  <c r="G14" i="1" s="1"/>
  <c r="I14" i="1" s="1"/>
  <c r="K14" i="1" s="1"/>
  <c r="E20" i="7" s="1"/>
  <c r="D15" i="1"/>
  <c r="E15" i="1" s="1"/>
  <c r="F15" i="1"/>
  <c r="G15" i="1"/>
  <c r="D16" i="1"/>
  <c r="E16" i="1" s="1"/>
  <c r="F16" i="1"/>
  <c r="G16" i="1" s="1"/>
  <c r="D17" i="1"/>
  <c r="E17" i="1" s="1"/>
  <c r="F17" i="1"/>
  <c r="G17" i="1" s="1"/>
  <c r="D18" i="1"/>
  <c r="E18" i="1" s="1"/>
  <c r="F18" i="1"/>
  <c r="G18" i="1" s="1"/>
  <c r="D20" i="1"/>
  <c r="E20" i="1" s="1"/>
  <c r="F20" i="1"/>
  <c r="G20" i="1" s="1"/>
  <c r="D21" i="1"/>
  <c r="E21" i="1" s="1"/>
  <c r="F21" i="1"/>
  <c r="G21" i="1" s="1"/>
  <c r="D22" i="1"/>
  <c r="E22" i="1" s="1"/>
  <c r="F22" i="1"/>
  <c r="G22" i="1" s="1"/>
  <c r="I22" i="1" s="1"/>
  <c r="K22" i="1" s="1"/>
  <c r="E28" i="7" s="1"/>
  <c r="D23" i="1"/>
  <c r="E23" i="1"/>
  <c r="F23" i="1"/>
  <c r="G23" i="1" s="1"/>
  <c r="D24" i="1"/>
  <c r="E24" i="1" s="1"/>
  <c r="F24" i="1"/>
  <c r="H24" i="1" s="1"/>
  <c r="J24" i="1" s="1"/>
  <c r="D30" i="7" s="1"/>
  <c r="G24" i="1"/>
  <c r="D25" i="1"/>
  <c r="E25" i="1" s="1"/>
  <c r="F25" i="1"/>
  <c r="G25" i="1" s="1"/>
  <c r="D26" i="1"/>
  <c r="E26" i="1" s="1"/>
  <c r="F26" i="1"/>
  <c r="G26" i="1" s="1"/>
  <c r="D27" i="1"/>
  <c r="E27" i="1"/>
  <c r="F27" i="1"/>
  <c r="G27" i="1" s="1"/>
  <c r="I27" i="1" s="1"/>
  <c r="K27" i="1" s="1"/>
  <c r="E33" i="7" s="1"/>
  <c r="D28" i="1"/>
  <c r="E28" i="1"/>
  <c r="F28" i="1"/>
  <c r="G28" i="1" s="1"/>
  <c r="D29" i="1"/>
  <c r="E29" i="1" s="1"/>
  <c r="F29" i="1"/>
  <c r="G29" i="1" s="1"/>
  <c r="D30" i="1"/>
  <c r="E30" i="1" s="1"/>
  <c r="F30" i="1"/>
  <c r="G30" i="1"/>
  <c r="D31" i="1"/>
  <c r="E31" i="1" s="1"/>
  <c r="F31" i="1"/>
  <c r="G31" i="1"/>
  <c r="D32" i="1"/>
  <c r="E32" i="1" s="1"/>
  <c r="F32" i="1"/>
  <c r="D33" i="1"/>
  <c r="E33" i="1"/>
  <c r="F33" i="1"/>
  <c r="G33" i="1" s="1"/>
  <c r="D34" i="1"/>
  <c r="E34" i="1" s="1"/>
  <c r="F34" i="1"/>
  <c r="G34" i="1" s="1"/>
  <c r="D35" i="1"/>
  <c r="E35" i="1" s="1"/>
  <c r="F35" i="1"/>
  <c r="G35" i="1" s="1"/>
  <c r="D36" i="1"/>
  <c r="E36" i="1" s="1"/>
  <c r="F36" i="1"/>
  <c r="H36" i="1" s="1"/>
  <c r="D37" i="1"/>
  <c r="E37" i="1" s="1"/>
  <c r="F37" i="1"/>
  <c r="D38" i="1"/>
  <c r="E38" i="1"/>
  <c r="F38" i="1"/>
  <c r="G38" i="1" s="1"/>
  <c r="D39" i="1"/>
  <c r="E39" i="1"/>
  <c r="F39" i="1"/>
  <c r="G39" i="1" s="1"/>
  <c r="D40" i="1"/>
  <c r="E40" i="1"/>
  <c r="F40" i="1"/>
  <c r="G40" i="1" s="1"/>
  <c r="M33" i="10" l="1"/>
  <c r="G39" i="14" s="1"/>
  <c r="J40" i="10"/>
  <c r="D46" i="14" s="1"/>
  <c r="M28" i="10"/>
  <c r="G34" i="14" s="1"/>
  <c r="M25" i="10"/>
  <c r="G31" i="14" s="1"/>
  <c r="E19" i="14"/>
  <c r="M9" i="10"/>
  <c r="G15" i="14" s="1"/>
  <c r="J9" i="10"/>
  <c r="D15" i="14" s="1"/>
  <c r="J24" i="11"/>
  <c r="D30" i="13" s="1"/>
  <c r="M9" i="11"/>
  <c r="G15" i="13" s="1"/>
  <c r="J9" i="11"/>
  <c r="J27" i="11"/>
  <c r="D33" i="13" s="1"/>
  <c r="M13" i="11"/>
  <c r="G19" i="13" s="1"/>
  <c r="J13" i="11"/>
  <c r="M6" i="9"/>
  <c r="G12" i="12" s="1"/>
  <c r="M32" i="9"/>
  <c r="H15" i="1"/>
  <c r="J15" i="1" s="1"/>
  <c r="D21" i="7" s="1"/>
  <c r="H10" i="1"/>
  <c r="M10" i="1" s="1"/>
  <c r="G16" i="7" s="1"/>
  <c r="H8" i="1"/>
  <c r="H32" i="1"/>
  <c r="H20" i="1"/>
  <c r="J20" i="1" s="1"/>
  <c r="D26" i="7" s="1"/>
  <c r="I16" i="1"/>
  <c r="K16" i="1" s="1"/>
  <c r="E22" i="7" s="1"/>
  <c r="I15" i="1"/>
  <c r="K15" i="1" s="1"/>
  <c r="E21" i="7" s="1"/>
  <c r="H40" i="1"/>
  <c r="I39" i="1"/>
  <c r="K39" i="1" s="1"/>
  <c r="E45" i="7" s="1"/>
  <c r="H38" i="1"/>
  <c r="I9" i="1"/>
  <c r="K9" i="1" s="1"/>
  <c r="E15" i="7" s="1"/>
  <c r="G6" i="1"/>
  <c r="I6" i="1" s="1"/>
  <c r="K6" i="1" s="1"/>
  <c r="E12" i="7" s="1"/>
  <c r="M28" i="9"/>
  <c r="G34" i="12" s="1"/>
  <c r="J31" i="9"/>
  <c r="D37" i="12" s="1"/>
  <c r="L36" i="9"/>
  <c r="N36" i="9" s="1"/>
  <c r="H42" i="12" s="1"/>
  <c r="J14" i="9"/>
  <c r="D20" i="12" s="1"/>
  <c r="J20" i="9"/>
  <c r="D26" i="12" s="1"/>
  <c r="M35" i="9"/>
  <c r="G41" i="12" s="1"/>
  <c r="J38" i="9"/>
  <c r="D44" i="12" s="1"/>
  <c r="J13" i="9"/>
  <c r="D19" i="12" s="1"/>
  <c r="J30" i="9"/>
  <c r="D36" i="12" s="1"/>
  <c r="J10" i="9"/>
  <c r="D16" i="12" s="1"/>
  <c r="M24" i="9"/>
  <c r="G30" i="12" s="1"/>
  <c r="M21" i="9"/>
  <c r="L35" i="9"/>
  <c r="F41" i="12" s="1"/>
  <c r="L28" i="9"/>
  <c r="F34" i="12" s="1"/>
  <c r="E34" i="12"/>
  <c r="J25" i="9"/>
  <c r="D31" i="12" s="1"/>
  <c r="J39" i="9"/>
  <c r="D45" i="12" s="1"/>
  <c r="L20" i="9"/>
  <c r="N20" i="9" s="1"/>
  <c r="H26" i="12" s="1"/>
  <c r="E33" i="12"/>
  <c r="L27" i="9"/>
  <c r="F33" i="12" s="1"/>
  <c r="E41" i="12"/>
  <c r="M9" i="9"/>
  <c r="M15" i="9"/>
  <c r="G21" i="12" s="1"/>
  <c r="J8" i="9"/>
  <c r="D14" i="12" s="1"/>
  <c r="J18" i="9"/>
  <c r="D24" i="12" s="1"/>
  <c r="M22" i="9"/>
  <c r="G28" i="12" s="1"/>
  <c r="J22" i="9"/>
  <c r="D28" i="12" s="1"/>
  <c r="N13" i="10"/>
  <c r="H19" i="14" s="1"/>
  <c r="L23" i="11"/>
  <c r="F29" i="13" s="1"/>
  <c r="N28" i="8"/>
  <c r="H34" i="15" s="1"/>
  <c r="L39" i="8"/>
  <c r="F45" i="15" s="1"/>
  <c r="E45" i="15"/>
  <c r="L40" i="8"/>
  <c r="F46" i="15" s="1"/>
  <c r="E46" i="15"/>
  <c r="L9" i="8"/>
  <c r="F15" i="15" s="1"/>
  <c r="E15" i="15"/>
  <c r="G20" i="15"/>
  <c r="L38" i="8"/>
  <c r="F44" i="15" s="1"/>
  <c r="E44" i="15"/>
  <c r="N36" i="8"/>
  <c r="H42" i="15" s="1"/>
  <c r="G42" i="15"/>
  <c r="L34" i="8"/>
  <c r="F40" i="15" s="1"/>
  <c r="E40" i="15"/>
  <c r="L13" i="8"/>
  <c r="E19" i="15"/>
  <c r="N10" i="8"/>
  <c r="H16" i="15" s="1"/>
  <c r="G16" i="15"/>
  <c r="L24" i="8"/>
  <c r="F30" i="15" s="1"/>
  <c r="E30" i="15"/>
  <c r="L37" i="8"/>
  <c r="F43" i="15" s="1"/>
  <c r="E43" i="15"/>
  <c r="L22" i="8"/>
  <c r="D28" i="15"/>
  <c r="L26" i="8"/>
  <c r="F32" i="15" s="1"/>
  <c r="E32" i="15"/>
  <c r="G46" i="15"/>
  <c r="L18" i="8"/>
  <c r="E24" i="15"/>
  <c r="N20" i="8"/>
  <c r="H26" i="15" s="1"/>
  <c r="G26" i="15"/>
  <c r="L35" i="8"/>
  <c r="D41" i="15"/>
  <c r="L14" i="8"/>
  <c r="F20" i="15" s="1"/>
  <c r="E20" i="15"/>
  <c r="L15" i="8"/>
  <c r="F21" i="15" s="1"/>
  <c r="E21" i="15"/>
  <c r="L27" i="8"/>
  <c r="E33" i="15"/>
  <c r="L6" i="10"/>
  <c r="F12" i="14" s="1"/>
  <c r="E12" i="14"/>
  <c r="L35" i="10"/>
  <c r="D41" i="14"/>
  <c r="L14" i="10"/>
  <c r="F20" i="14" s="1"/>
  <c r="E20" i="14"/>
  <c r="G12" i="14"/>
  <c r="L9" i="10"/>
  <c r="E15" i="14"/>
  <c r="N20" i="10"/>
  <c r="H26" i="14" s="1"/>
  <c r="G26" i="14"/>
  <c r="N7" i="10"/>
  <c r="H13" i="14" s="1"/>
  <c r="G13" i="14"/>
  <c r="L24" i="10"/>
  <c r="F30" i="14" s="1"/>
  <c r="E30" i="14"/>
  <c r="L33" i="10"/>
  <c r="F39" i="14" s="1"/>
  <c r="E39" i="14"/>
  <c r="L27" i="10"/>
  <c r="E33" i="14"/>
  <c r="L31" i="10"/>
  <c r="F37" i="14" s="1"/>
  <c r="D37" i="14"/>
  <c r="L34" i="10"/>
  <c r="F40" i="14" s="1"/>
  <c r="E40" i="14"/>
  <c r="L26" i="10"/>
  <c r="F32" i="14" s="1"/>
  <c r="E32" i="14"/>
  <c r="N36" i="10"/>
  <c r="H42" i="14" s="1"/>
  <c r="G42" i="14"/>
  <c r="L17" i="10"/>
  <c r="F23" i="14" s="1"/>
  <c r="E23" i="14"/>
  <c r="L23" i="10"/>
  <c r="F29" i="14" s="1"/>
  <c r="D29" i="14"/>
  <c r="L16" i="10"/>
  <c r="F22" i="14" s="1"/>
  <c r="E22" i="14"/>
  <c r="L25" i="10"/>
  <c r="F31" i="14" s="1"/>
  <c r="E31" i="14"/>
  <c r="G20" i="14"/>
  <c r="L39" i="10"/>
  <c r="F45" i="14" s="1"/>
  <c r="E45" i="14"/>
  <c r="G38" i="14"/>
  <c r="N26" i="10"/>
  <c r="H32" i="14" s="1"/>
  <c r="G32" i="14"/>
  <c r="N10" i="10"/>
  <c r="H16" i="14" s="1"/>
  <c r="G16" i="14"/>
  <c r="L32" i="10"/>
  <c r="F38" i="14" s="1"/>
  <c r="E38" i="14"/>
  <c r="L7" i="10"/>
  <c r="F13" i="14" s="1"/>
  <c r="E13" i="14"/>
  <c r="L38" i="11"/>
  <c r="F44" i="13" s="1"/>
  <c r="E44" i="13"/>
  <c r="L15" i="11"/>
  <c r="F21" i="13" s="1"/>
  <c r="E21" i="13"/>
  <c r="L40" i="11"/>
  <c r="F46" i="13" s="1"/>
  <c r="E46" i="13"/>
  <c r="L36" i="11"/>
  <c r="D42" i="13"/>
  <c r="L32" i="11"/>
  <c r="F38" i="13" s="1"/>
  <c r="E38" i="13"/>
  <c r="L37" i="11"/>
  <c r="F43" i="13" s="1"/>
  <c r="E43" i="13"/>
  <c r="L16" i="11"/>
  <c r="F22" i="13" s="1"/>
  <c r="E22" i="13"/>
  <c r="L22" i="11"/>
  <c r="D28" i="13"/>
  <c r="G31" i="13"/>
  <c r="L31" i="11"/>
  <c r="F37" i="13" s="1"/>
  <c r="E37" i="13"/>
  <c r="L28" i="11"/>
  <c r="D34" i="13"/>
  <c r="L30" i="11"/>
  <c r="F36" i="13" s="1"/>
  <c r="E36" i="13"/>
  <c r="L34" i="11"/>
  <c r="F40" i="13" s="1"/>
  <c r="E40" i="13"/>
  <c r="G43" i="13"/>
  <c r="L35" i="11"/>
  <c r="D41" i="13"/>
  <c r="L20" i="11"/>
  <c r="D26" i="13"/>
  <c r="L26" i="11"/>
  <c r="F32" i="13" s="1"/>
  <c r="E32" i="13"/>
  <c r="L25" i="11"/>
  <c r="F31" i="13" s="1"/>
  <c r="E31" i="13"/>
  <c r="N10" i="11"/>
  <c r="H16" i="13" s="1"/>
  <c r="G16" i="13"/>
  <c r="L33" i="11"/>
  <c r="D39" i="13"/>
  <c r="E30" i="13"/>
  <c r="L17" i="11"/>
  <c r="F23" i="13" s="1"/>
  <c r="E23" i="13"/>
  <c r="L14" i="11"/>
  <c r="F20" i="13" s="1"/>
  <c r="E20" i="13"/>
  <c r="L8" i="11"/>
  <c r="F14" i="13" s="1"/>
  <c r="E14" i="13"/>
  <c r="L18" i="11"/>
  <c r="E24" i="13"/>
  <c r="G33" i="12"/>
  <c r="L16" i="9"/>
  <c r="F22" i="12" s="1"/>
  <c r="E22" i="12"/>
  <c r="L21" i="9"/>
  <c r="F27" i="12" s="1"/>
  <c r="E27" i="12"/>
  <c r="L12" i="9"/>
  <c r="F18" i="12" s="1"/>
  <c r="E18" i="12"/>
  <c r="E45" i="12"/>
  <c r="N35" i="9"/>
  <c r="H41" i="12" s="1"/>
  <c r="G18" i="12"/>
  <c r="G15" i="12"/>
  <c r="E14" i="12"/>
  <c r="L37" i="9"/>
  <c r="F43" i="12" s="1"/>
  <c r="E43" i="12"/>
  <c r="L31" i="9"/>
  <c r="F37" i="12" s="1"/>
  <c r="E37" i="12"/>
  <c r="G38" i="12"/>
  <c r="E31" i="12"/>
  <c r="L15" i="9"/>
  <c r="F21" i="12" s="1"/>
  <c r="E21" i="12"/>
  <c r="L6" i="9"/>
  <c r="F12" i="12" s="1"/>
  <c r="E12" i="12"/>
  <c r="E28" i="12"/>
  <c r="L33" i="9"/>
  <c r="F39" i="12" s="1"/>
  <c r="E39" i="12"/>
  <c r="L23" i="9"/>
  <c r="F29" i="12" s="1"/>
  <c r="E29" i="12"/>
  <c r="G27" i="12"/>
  <c r="G43" i="12"/>
  <c r="L32" i="9"/>
  <c r="F38" i="12" s="1"/>
  <c r="E38" i="12"/>
  <c r="L9" i="9"/>
  <c r="F15" i="12" s="1"/>
  <c r="E15" i="12"/>
  <c r="N15" i="11"/>
  <c r="H21" i="13" s="1"/>
  <c r="L7" i="11"/>
  <c r="M29" i="11"/>
  <c r="G35" i="13" s="1"/>
  <c r="J29" i="11"/>
  <c r="L39" i="11"/>
  <c r="F45" i="13" s="1"/>
  <c r="M21" i="11"/>
  <c r="G27" i="13" s="1"/>
  <c r="J21" i="11"/>
  <c r="M12" i="11"/>
  <c r="G18" i="13" s="1"/>
  <c r="J12" i="11"/>
  <c r="D18" i="13" s="1"/>
  <c r="L6" i="11"/>
  <c r="F12" i="13" s="1"/>
  <c r="M37" i="10"/>
  <c r="G43" i="14" s="1"/>
  <c r="J37" i="10"/>
  <c r="J12" i="10"/>
  <c r="M12" i="10"/>
  <c r="G18" i="14" s="1"/>
  <c r="L30" i="10"/>
  <c r="L8" i="10"/>
  <c r="F14" i="14" s="1"/>
  <c r="N34" i="10"/>
  <c r="H40" i="14" s="1"/>
  <c r="M29" i="10"/>
  <c r="G35" i="14" s="1"/>
  <c r="J29" i="10"/>
  <c r="L22" i="10"/>
  <c r="F28" i="14" s="1"/>
  <c r="N28" i="10"/>
  <c r="H34" i="14" s="1"/>
  <c r="L40" i="10"/>
  <c r="M21" i="10"/>
  <c r="J21" i="10"/>
  <c r="D27" i="14" s="1"/>
  <c r="N24" i="10"/>
  <c r="H30" i="14" s="1"/>
  <c r="L38" i="10"/>
  <c r="L15" i="10"/>
  <c r="F21" i="14" s="1"/>
  <c r="L18" i="10"/>
  <c r="M7" i="9"/>
  <c r="G13" i="12" s="1"/>
  <c r="J7" i="9"/>
  <c r="D13" i="12" s="1"/>
  <c r="M29" i="9"/>
  <c r="G35" i="12" s="1"/>
  <c r="J29" i="9"/>
  <c r="D35" i="12" s="1"/>
  <c r="L24" i="9"/>
  <c r="F30" i="12" s="1"/>
  <c r="L34" i="9"/>
  <c r="L18" i="9"/>
  <c r="L40" i="9"/>
  <c r="M17" i="9"/>
  <c r="J17" i="9"/>
  <c r="L26" i="9"/>
  <c r="M29" i="8"/>
  <c r="G35" i="15" s="1"/>
  <c r="J29" i="8"/>
  <c r="M21" i="8"/>
  <c r="J21" i="8"/>
  <c r="D27" i="15" s="1"/>
  <c r="L30" i="8"/>
  <c r="J12" i="8"/>
  <c r="M12" i="8"/>
  <c r="G18" i="15" s="1"/>
  <c r="L33" i="8"/>
  <c r="F39" i="15" s="1"/>
  <c r="L6" i="8"/>
  <c r="L16" i="8"/>
  <c r="L8" i="8"/>
  <c r="L25" i="8"/>
  <c r="M31" i="8"/>
  <c r="G37" i="15" s="1"/>
  <c r="J31" i="8"/>
  <c r="M7" i="8"/>
  <c r="G13" i="15" s="1"/>
  <c r="J7" i="8"/>
  <c r="M23" i="8"/>
  <c r="G29" i="15" s="1"/>
  <c r="J23" i="8"/>
  <c r="L17" i="8"/>
  <c r="F23" i="15" s="1"/>
  <c r="L32" i="8"/>
  <c r="I28" i="1"/>
  <c r="K28" i="1" s="1"/>
  <c r="E34" i="7" s="1"/>
  <c r="I21" i="1"/>
  <c r="K21" i="1" s="1"/>
  <c r="E27" i="7" s="1"/>
  <c r="I10" i="1"/>
  <c r="K10" i="1" s="1"/>
  <c r="E16" i="7" s="1"/>
  <c r="I23" i="1"/>
  <c r="K23" i="1" s="1"/>
  <c r="I40" i="1"/>
  <c r="K40" i="1" s="1"/>
  <c r="E46" i="7" s="1"/>
  <c r="I38" i="1"/>
  <c r="K38" i="1" s="1"/>
  <c r="I13" i="1"/>
  <c r="K13" i="1" s="1"/>
  <c r="E19" i="7" s="1"/>
  <c r="I35" i="1"/>
  <c r="K35" i="1" s="1"/>
  <c r="E41" i="7" s="1"/>
  <c r="G32" i="1"/>
  <c r="I32" i="1" s="1"/>
  <c r="K32" i="1" s="1"/>
  <c r="E38" i="7" s="1"/>
  <c r="H14" i="1"/>
  <c r="M14" i="1" s="1"/>
  <c r="G20" i="7" s="1"/>
  <c r="I29" i="1"/>
  <c r="K29" i="1" s="1"/>
  <c r="E35" i="7" s="1"/>
  <c r="H37" i="1"/>
  <c r="I12" i="1"/>
  <c r="K12" i="1" s="1"/>
  <c r="E18" i="7" s="1"/>
  <c r="H9" i="1"/>
  <c r="J9" i="1" s="1"/>
  <c r="I31" i="1"/>
  <c r="K31" i="1" s="1"/>
  <c r="E37" i="7" s="1"/>
  <c r="I26" i="1"/>
  <c r="K26" i="1" s="1"/>
  <c r="E32" i="7" s="1"/>
  <c r="I17" i="1"/>
  <c r="K17" i="1" s="1"/>
  <c r="E23" i="7" s="1"/>
  <c r="H12" i="1"/>
  <c r="M12" i="1" s="1"/>
  <c r="G18" i="7" s="1"/>
  <c r="I34" i="1"/>
  <c r="K34" i="1" s="1"/>
  <c r="E40" i="7" s="1"/>
  <c r="G36" i="1"/>
  <c r="I36" i="1" s="1"/>
  <c r="K36" i="1" s="1"/>
  <c r="I33" i="1"/>
  <c r="K33" i="1" s="1"/>
  <c r="E39" i="7" s="1"/>
  <c r="H31" i="1"/>
  <c r="J31" i="1" s="1"/>
  <c r="D37" i="7" s="1"/>
  <c r="H28" i="1"/>
  <c r="J28" i="1" s="1"/>
  <c r="D34" i="7" s="1"/>
  <c r="H23" i="1"/>
  <c r="J23" i="1" s="1"/>
  <c r="D29" i="7" s="1"/>
  <c r="M32" i="1"/>
  <c r="G38" i="7" s="1"/>
  <c r="J32" i="1"/>
  <c r="D38" i="7" s="1"/>
  <c r="I30" i="1"/>
  <c r="K30" i="1" s="1"/>
  <c r="E36" i="7" s="1"/>
  <c r="I25" i="1"/>
  <c r="K25" i="1" s="1"/>
  <c r="E31" i="7" s="1"/>
  <c r="I20" i="1"/>
  <c r="K20" i="1" s="1"/>
  <c r="J7" i="1"/>
  <c r="D13" i="7" s="1"/>
  <c r="M7" i="1"/>
  <c r="G13" i="7" s="1"/>
  <c r="J14" i="1"/>
  <c r="D20" i="7" s="1"/>
  <c r="I24" i="1"/>
  <c r="K24" i="1" s="1"/>
  <c r="E30" i="7" s="1"/>
  <c r="J6" i="1"/>
  <c r="M6" i="1"/>
  <c r="G12" i="7" s="1"/>
  <c r="M37" i="1"/>
  <c r="G43" i="7" s="1"/>
  <c r="J37" i="1"/>
  <c r="D43" i="7" s="1"/>
  <c r="I18" i="1"/>
  <c r="K18" i="1" s="1"/>
  <c r="E24" i="7" s="1"/>
  <c r="M36" i="1"/>
  <c r="G42" i="7" s="1"/>
  <c r="J36" i="1"/>
  <c r="D42" i="7" s="1"/>
  <c r="G37" i="1"/>
  <c r="I37" i="1" s="1"/>
  <c r="K37" i="1" s="1"/>
  <c r="E43" i="7" s="1"/>
  <c r="M24" i="1"/>
  <c r="G30" i="7" s="1"/>
  <c r="M20" i="1"/>
  <c r="G26" i="7" s="1"/>
  <c r="G7" i="1"/>
  <c r="I7" i="1" s="1"/>
  <c r="K7" i="1" s="1"/>
  <c r="E13" i="7" s="1"/>
  <c r="M28" i="1"/>
  <c r="G34" i="7" s="1"/>
  <c r="H22" i="1"/>
  <c r="H35" i="1"/>
  <c r="H39" i="1"/>
  <c r="H34" i="1"/>
  <c r="H29" i="1"/>
  <c r="H27" i="1"/>
  <c r="H21" i="1"/>
  <c r="H18" i="1"/>
  <c r="H13" i="1"/>
  <c r="J10" i="1"/>
  <c r="D16" i="7" s="1"/>
  <c r="H30" i="1"/>
  <c r="H33" i="1"/>
  <c r="H26" i="1"/>
  <c r="H17" i="1"/>
  <c r="H25" i="1"/>
  <c r="H16" i="1"/>
  <c r="N25" i="10" l="1"/>
  <c r="H31" i="14" s="1"/>
  <c r="N37" i="11"/>
  <c r="H43" i="13" s="1"/>
  <c r="D15" i="13"/>
  <c r="L9" i="11"/>
  <c r="L27" i="11"/>
  <c r="N27" i="11" s="1"/>
  <c r="H33" i="13" s="1"/>
  <c r="L24" i="11"/>
  <c r="F30" i="13" s="1"/>
  <c r="D19" i="13"/>
  <c r="L13" i="11"/>
  <c r="F19" i="13" s="1"/>
  <c r="F42" i="12"/>
  <c r="N28" i="9"/>
  <c r="H34" i="12" s="1"/>
  <c r="M8" i="1"/>
  <c r="G14" i="7" s="1"/>
  <c r="J8" i="1"/>
  <c r="J12" i="1"/>
  <c r="D18" i="7" s="1"/>
  <c r="M9" i="1"/>
  <c r="G15" i="7" s="1"/>
  <c r="M23" i="1"/>
  <c r="G29" i="7" s="1"/>
  <c r="M15" i="1"/>
  <c r="G21" i="7" s="1"/>
  <c r="L15" i="1"/>
  <c r="F21" i="7" s="1"/>
  <c r="L14" i="1"/>
  <c r="F20" i="7" s="1"/>
  <c r="M40" i="1"/>
  <c r="G46" i="7" s="1"/>
  <c r="J40" i="1"/>
  <c r="D46" i="7" s="1"/>
  <c r="M38" i="1"/>
  <c r="G44" i="7" s="1"/>
  <c r="J38" i="1"/>
  <c r="D44" i="7" s="1"/>
  <c r="L14" i="9"/>
  <c r="F20" i="12" s="1"/>
  <c r="F26" i="12"/>
  <c r="N27" i="9"/>
  <c r="H33" i="12" s="1"/>
  <c r="L10" i="9"/>
  <c r="N10" i="9" s="1"/>
  <c r="H16" i="12" s="1"/>
  <c r="L30" i="9"/>
  <c r="L8" i="9"/>
  <c r="F14" i="12" s="1"/>
  <c r="L39" i="9"/>
  <c r="F45" i="12" s="1"/>
  <c r="N31" i="9"/>
  <c r="H37" i="12" s="1"/>
  <c r="L13" i="9"/>
  <c r="L25" i="9"/>
  <c r="F31" i="12" s="1"/>
  <c r="L38" i="9"/>
  <c r="N38" i="9" s="1"/>
  <c r="H44" i="12" s="1"/>
  <c r="L22" i="9"/>
  <c r="N22" i="9" s="1"/>
  <c r="H28" i="12" s="1"/>
  <c r="N33" i="9"/>
  <c r="H39" i="12" s="1"/>
  <c r="L7" i="9"/>
  <c r="F13" i="12" s="1"/>
  <c r="N32" i="9"/>
  <c r="H38" i="12" s="1"/>
  <c r="F16" i="12"/>
  <c r="N33" i="10"/>
  <c r="H39" i="14" s="1"/>
  <c r="N31" i="10"/>
  <c r="H37" i="14" s="1"/>
  <c r="N17" i="10"/>
  <c r="H23" i="14" s="1"/>
  <c r="N14" i="11"/>
  <c r="H20" i="13" s="1"/>
  <c r="N23" i="11"/>
  <c r="H29" i="13" s="1"/>
  <c r="N17" i="11"/>
  <c r="H23" i="13" s="1"/>
  <c r="N31" i="11"/>
  <c r="H37" i="13" s="1"/>
  <c r="N25" i="11"/>
  <c r="H31" i="13" s="1"/>
  <c r="N16" i="11"/>
  <c r="H22" i="13" s="1"/>
  <c r="N39" i="11"/>
  <c r="H45" i="13" s="1"/>
  <c r="N16" i="9"/>
  <c r="H22" i="12" s="1"/>
  <c r="N24" i="9"/>
  <c r="H30" i="12" s="1"/>
  <c r="N37" i="9"/>
  <c r="H43" i="12" s="1"/>
  <c r="N21" i="9"/>
  <c r="H27" i="12" s="1"/>
  <c r="N9" i="9"/>
  <c r="H15" i="12" s="1"/>
  <c r="N23" i="9"/>
  <c r="H29" i="12" s="1"/>
  <c r="N40" i="11"/>
  <c r="H46" i="13" s="1"/>
  <c r="N8" i="11"/>
  <c r="H14" i="13" s="1"/>
  <c r="N38" i="11"/>
  <c r="H44" i="13" s="1"/>
  <c r="N34" i="11"/>
  <c r="H40" i="13" s="1"/>
  <c r="N32" i="11"/>
  <c r="H38" i="13" s="1"/>
  <c r="N30" i="11"/>
  <c r="H36" i="13" s="1"/>
  <c r="N16" i="10"/>
  <c r="H22" i="14" s="1"/>
  <c r="N15" i="10"/>
  <c r="H21" i="14" s="1"/>
  <c r="N17" i="8"/>
  <c r="H23" i="15" s="1"/>
  <c r="N26" i="8"/>
  <c r="H32" i="15" s="1"/>
  <c r="N40" i="8"/>
  <c r="H46" i="15" s="1"/>
  <c r="N39" i="8"/>
  <c r="H45" i="15" s="1"/>
  <c r="N24" i="8"/>
  <c r="H30" i="15" s="1"/>
  <c r="N38" i="8"/>
  <c r="H44" i="15" s="1"/>
  <c r="N14" i="8"/>
  <c r="H20" i="15" s="1"/>
  <c r="N15" i="8"/>
  <c r="H21" i="15" s="1"/>
  <c r="N34" i="8"/>
  <c r="H40" i="15" s="1"/>
  <c r="N37" i="8"/>
  <c r="H43" i="15" s="1"/>
  <c r="N9" i="8"/>
  <c r="H15" i="15" s="1"/>
  <c r="L23" i="8"/>
  <c r="F29" i="15" s="1"/>
  <c r="D29" i="15"/>
  <c r="N16" i="8"/>
  <c r="H22" i="15" s="1"/>
  <c r="F22" i="15"/>
  <c r="G27" i="15"/>
  <c r="N22" i="8"/>
  <c r="H28" i="15" s="1"/>
  <c r="F28" i="15"/>
  <c r="N13" i="8"/>
  <c r="H19" i="15" s="1"/>
  <c r="F19" i="15"/>
  <c r="L21" i="8"/>
  <c r="F27" i="15" s="1"/>
  <c r="N33" i="8"/>
  <c r="H39" i="15" s="1"/>
  <c r="L29" i="8"/>
  <c r="F35" i="15" s="1"/>
  <c r="D35" i="15"/>
  <c r="F24" i="15"/>
  <c r="N18" i="8"/>
  <c r="H24" i="15" s="1"/>
  <c r="N25" i="8"/>
  <c r="H31" i="15" s="1"/>
  <c r="F31" i="15"/>
  <c r="L7" i="8"/>
  <c r="F13" i="15" s="1"/>
  <c r="D13" i="15"/>
  <c r="N8" i="8"/>
  <c r="H14" i="15" s="1"/>
  <c r="F14" i="15"/>
  <c r="N32" i="8"/>
  <c r="H38" i="15" s="1"/>
  <c r="F38" i="15"/>
  <c r="N6" i="8"/>
  <c r="H12" i="15" s="1"/>
  <c r="F12" i="15"/>
  <c r="N27" i="8"/>
  <c r="H33" i="15" s="1"/>
  <c r="F33" i="15"/>
  <c r="L31" i="8"/>
  <c r="F37" i="15" s="1"/>
  <c r="D37" i="15"/>
  <c r="L12" i="8"/>
  <c r="F18" i="15" s="1"/>
  <c r="D18" i="15"/>
  <c r="N30" i="8"/>
  <c r="H36" i="15" s="1"/>
  <c r="F36" i="15"/>
  <c r="N35" i="8"/>
  <c r="H41" i="15" s="1"/>
  <c r="F41" i="15"/>
  <c r="L21" i="10"/>
  <c r="F27" i="14" s="1"/>
  <c r="N23" i="10"/>
  <c r="H29" i="14" s="1"/>
  <c r="N39" i="10"/>
  <c r="H45" i="14" s="1"/>
  <c r="N30" i="10"/>
  <c r="H36" i="14" s="1"/>
  <c r="F36" i="14"/>
  <c r="N14" i="10"/>
  <c r="H20" i="14" s="1"/>
  <c r="N6" i="10"/>
  <c r="H12" i="14" s="1"/>
  <c r="L29" i="10"/>
  <c r="F35" i="14" s="1"/>
  <c r="D35" i="14"/>
  <c r="N27" i="10"/>
  <c r="H33" i="14" s="1"/>
  <c r="F33" i="14"/>
  <c r="N22" i="10"/>
  <c r="H28" i="14" s="1"/>
  <c r="N40" i="10"/>
  <c r="H46" i="14" s="1"/>
  <c r="F46" i="14"/>
  <c r="L12" i="10"/>
  <c r="F18" i="14" s="1"/>
  <c r="D18" i="14"/>
  <c r="N18" i="10"/>
  <c r="H24" i="14" s="1"/>
  <c r="F24" i="14"/>
  <c r="G27" i="14"/>
  <c r="L37" i="10"/>
  <c r="F43" i="14" s="1"/>
  <c r="D43" i="14"/>
  <c r="N32" i="10"/>
  <c r="H38" i="14" s="1"/>
  <c r="N35" i="10"/>
  <c r="H41" i="14" s="1"/>
  <c r="F41" i="14"/>
  <c r="N38" i="10"/>
  <c r="H44" i="14" s="1"/>
  <c r="F44" i="14"/>
  <c r="N8" i="10"/>
  <c r="H14" i="14" s="1"/>
  <c r="N9" i="10"/>
  <c r="H15" i="14" s="1"/>
  <c r="F15" i="14"/>
  <c r="N33" i="11"/>
  <c r="H39" i="13" s="1"/>
  <c r="F39" i="13"/>
  <c r="N20" i="11"/>
  <c r="H26" i="13" s="1"/>
  <c r="F26" i="13"/>
  <c r="N22" i="11"/>
  <c r="H28" i="13" s="1"/>
  <c r="F28" i="13"/>
  <c r="N36" i="11"/>
  <c r="H42" i="13" s="1"/>
  <c r="F42" i="13"/>
  <c r="N26" i="11"/>
  <c r="H32" i="13" s="1"/>
  <c r="N35" i="11"/>
  <c r="H41" i="13" s="1"/>
  <c r="F41" i="13"/>
  <c r="N28" i="11"/>
  <c r="H34" i="13" s="1"/>
  <c r="F34" i="13"/>
  <c r="L12" i="11"/>
  <c r="F18" i="13" s="1"/>
  <c r="N24" i="11"/>
  <c r="H30" i="13" s="1"/>
  <c r="N6" i="11"/>
  <c r="H12" i="13" s="1"/>
  <c r="L29" i="11"/>
  <c r="F35" i="13" s="1"/>
  <c r="D35" i="13"/>
  <c r="L21" i="11"/>
  <c r="F27" i="13" s="1"/>
  <c r="D27" i="13"/>
  <c r="N7" i="11"/>
  <c r="H13" i="13" s="1"/>
  <c r="F13" i="13"/>
  <c r="N18" i="11"/>
  <c r="H24" i="13" s="1"/>
  <c r="F24" i="13"/>
  <c r="N14" i="9"/>
  <c r="H20" i="12" s="1"/>
  <c r="N6" i="9"/>
  <c r="H12" i="12" s="1"/>
  <c r="F44" i="12"/>
  <c r="N40" i="9"/>
  <c r="H46" i="12" s="1"/>
  <c r="F46" i="12"/>
  <c r="N26" i="9"/>
  <c r="H32" i="12" s="1"/>
  <c r="F32" i="12"/>
  <c r="N13" i="9"/>
  <c r="H19" i="12" s="1"/>
  <c r="F19" i="12"/>
  <c r="L17" i="9"/>
  <c r="F23" i="12" s="1"/>
  <c r="D23" i="12"/>
  <c r="N12" i="9"/>
  <c r="H18" i="12" s="1"/>
  <c r="N30" i="9"/>
  <c r="H36" i="12" s="1"/>
  <c r="F36" i="12"/>
  <c r="G23" i="12"/>
  <c r="N18" i="9"/>
  <c r="H24" i="12" s="1"/>
  <c r="F24" i="12"/>
  <c r="L29" i="9"/>
  <c r="F35" i="12" s="1"/>
  <c r="N15" i="9"/>
  <c r="H21" i="12" s="1"/>
  <c r="N34" i="9"/>
  <c r="H40" i="12" s="1"/>
  <c r="F40" i="12"/>
  <c r="L20" i="1"/>
  <c r="F26" i="7" s="1"/>
  <c r="E26" i="7"/>
  <c r="L38" i="1"/>
  <c r="E44" i="7"/>
  <c r="L36" i="1"/>
  <c r="F42" i="7" s="1"/>
  <c r="E42" i="7"/>
  <c r="L23" i="1"/>
  <c r="F29" i="7" s="1"/>
  <c r="E29" i="7"/>
  <c r="L32" i="1"/>
  <c r="F38" i="7" s="1"/>
  <c r="L9" i="1"/>
  <c r="F15" i="7" s="1"/>
  <c r="D15" i="7"/>
  <c r="F44" i="7"/>
  <c r="L6" i="1"/>
  <c r="F12" i="7" s="1"/>
  <c r="D12" i="7"/>
  <c r="L28" i="1"/>
  <c r="F34" i="7" s="1"/>
  <c r="N7" i="9"/>
  <c r="H13" i="12" s="1"/>
  <c r="L31" i="1"/>
  <c r="M31" i="1"/>
  <c r="G37" i="7" s="1"/>
  <c r="M13" i="1"/>
  <c r="G19" i="7" s="1"/>
  <c r="J13" i="1"/>
  <c r="D19" i="7" s="1"/>
  <c r="J30" i="1"/>
  <c r="D36" i="7" s="1"/>
  <c r="M30" i="1"/>
  <c r="G36" i="7" s="1"/>
  <c r="M39" i="1"/>
  <c r="G45" i="7" s="1"/>
  <c r="J39" i="1"/>
  <c r="J35" i="1"/>
  <c r="D41" i="7" s="1"/>
  <c r="M35" i="1"/>
  <c r="G41" i="7" s="1"/>
  <c r="L37" i="1"/>
  <c r="M16" i="1"/>
  <c r="G22" i="7" s="1"/>
  <c r="J16" i="1"/>
  <c r="D22" i="7" s="1"/>
  <c r="M18" i="1"/>
  <c r="G24" i="7" s="1"/>
  <c r="J18" i="1"/>
  <c r="L24" i="1"/>
  <c r="M25" i="1"/>
  <c r="G31" i="7" s="1"/>
  <c r="J25" i="1"/>
  <c r="D31" i="7" s="1"/>
  <c r="M21" i="1"/>
  <c r="G27" i="7" s="1"/>
  <c r="J21" i="1"/>
  <c r="D27" i="7" s="1"/>
  <c r="L10" i="1"/>
  <c r="J22" i="1"/>
  <c r="M22" i="1"/>
  <c r="G28" i="7" s="1"/>
  <c r="M17" i="1"/>
  <c r="G23" i="7" s="1"/>
  <c r="J17" i="1"/>
  <c r="D23" i="7" s="1"/>
  <c r="M27" i="1"/>
  <c r="G33" i="7" s="1"/>
  <c r="J27" i="1"/>
  <c r="L7" i="1"/>
  <c r="M26" i="1"/>
  <c r="G32" i="7" s="1"/>
  <c r="J26" i="1"/>
  <c r="D32" i="7" s="1"/>
  <c r="M29" i="1"/>
  <c r="G35" i="7" s="1"/>
  <c r="J29" i="1"/>
  <c r="D35" i="7" s="1"/>
  <c r="N14" i="1"/>
  <c r="H20" i="7" s="1"/>
  <c r="J33" i="1"/>
  <c r="D39" i="7" s="1"/>
  <c r="M33" i="1"/>
  <c r="G39" i="7" s="1"/>
  <c r="M34" i="1"/>
  <c r="G40" i="7" s="1"/>
  <c r="J34" i="1"/>
  <c r="D40" i="7" s="1"/>
  <c r="F33" i="13" l="1"/>
  <c r="F15" i="13"/>
  <c r="N9" i="11"/>
  <c r="H15" i="13" s="1"/>
  <c r="N13" i="11"/>
  <c r="H19" i="13" s="1"/>
  <c r="N8" i="9"/>
  <c r="H14" i="12" s="1"/>
  <c r="N39" i="9"/>
  <c r="H45" i="12" s="1"/>
  <c r="N25" i="9"/>
  <c r="H31" i="12" s="1"/>
  <c r="N9" i="1"/>
  <c r="H15" i="7" s="1"/>
  <c r="N38" i="1"/>
  <c r="H44" i="7" s="1"/>
  <c r="N15" i="1"/>
  <c r="H21" i="7" s="1"/>
  <c r="L12" i="1"/>
  <c r="N12" i="1" s="1"/>
  <c r="H18" i="7" s="1"/>
  <c r="D14" i="7"/>
  <c r="L8" i="1"/>
  <c r="N32" i="1"/>
  <c r="H38" i="7" s="1"/>
  <c r="N20" i="1"/>
  <c r="H26" i="7" s="1"/>
  <c r="L40" i="1"/>
  <c r="F46" i="7" s="1"/>
  <c r="F28" i="12"/>
  <c r="N37" i="10"/>
  <c r="H43" i="14" s="1"/>
  <c r="N21" i="11"/>
  <c r="H27" i="13" s="1"/>
  <c r="N12" i="11"/>
  <c r="H18" i="13" s="1"/>
  <c r="N36" i="1"/>
  <c r="H42" i="7" s="1"/>
  <c r="N28" i="1"/>
  <c r="H34" i="7" s="1"/>
  <c r="N21" i="10"/>
  <c r="H27" i="14" s="1"/>
  <c r="N21" i="8"/>
  <c r="H27" i="15" s="1"/>
  <c r="N7" i="8"/>
  <c r="H13" i="15" s="1"/>
  <c r="N12" i="8"/>
  <c r="H18" i="15" s="1"/>
  <c r="N31" i="8"/>
  <c r="H37" i="15" s="1"/>
  <c r="N29" i="8"/>
  <c r="H35" i="15" s="1"/>
  <c r="N23" i="8"/>
  <c r="H29" i="15" s="1"/>
  <c r="N12" i="10"/>
  <c r="H18" i="14" s="1"/>
  <c r="N29" i="10"/>
  <c r="H35" i="14" s="1"/>
  <c r="N29" i="11"/>
  <c r="H35" i="13" s="1"/>
  <c r="N29" i="9"/>
  <c r="H35" i="12" s="1"/>
  <c r="N17" i="9"/>
  <c r="H23" i="12" s="1"/>
  <c r="N23" i="1"/>
  <c r="H29" i="7" s="1"/>
  <c r="N37" i="1"/>
  <c r="H43" i="7" s="1"/>
  <c r="F43" i="7"/>
  <c r="L22" i="1"/>
  <c r="F28" i="7" s="1"/>
  <c r="D28" i="7"/>
  <c r="N10" i="1"/>
  <c r="H16" i="7" s="1"/>
  <c r="F16" i="7"/>
  <c r="N24" i="1"/>
  <c r="H30" i="7" s="1"/>
  <c r="F30" i="7"/>
  <c r="N7" i="1"/>
  <c r="H13" i="7" s="1"/>
  <c r="F13" i="7"/>
  <c r="N6" i="1"/>
  <c r="H12" i="7" s="1"/>
  <c r="L30" i="1"/>
  <c r="F36" i="7" s="1"/>
  <c r="N31" i="1"/>
  <c r="H37" i="7" s="1"/>
  <c r="F37" i="7"/>
  <c r="L27" i="1"/>
  <c r="F33" i="7" s="1"/>
  <c r="D33" i="7"/>
  <c r="L18" i="1"/>
  <c r="F24" i="7" s="1"/>
  <c r="D24" i="7"/>
  <c r="L39" i="1"/>
  <c r="F45" i="7" s="1"/>
  <c r="D45" i="7"/>
  <c r="N39" i="1"/>
  <c r="H45" i="7" s="1"/>
  <c r="L35" i="1"/>
  <c r="L29" i="1"/>
  <c r="F35" i="7" s="1"/>
  <c r="L34" i="1"/>
  <c r="L17" i="1"/>
  <c r="L16" i="1"/>
  <c r="N30" i="1"/>
  <c r="H36" i="7" s="1"/>
  <c r="L26" i="1"/>
  <c r="F32" i="7" s="1"/>
  <c r="L13" i="1"/>
  <c r="L25" i="1"/>
  <c r="N22" i="1"/>
  <c r="H28" i="7" s="1"/>
  <c r="L33" i="1"/>
  <c r="F39" i="7" s="1"/>
  <c r="L21" i="1"/>
  <c r="F27" i="7" s="1"/>
  <c r="F18" i="7" l="1"/>
  <c r="N18" i="1"/>
  <c r="H24" i="7" s="1"/>
  <c r="N8" i="1"/>
  <c r="H14" i="7" s="1"/>
  <c r="F14" i="7"/>
  <c r="N27" i="1"/>
  <c r="H33" i="7" s="1"/>
  <c r="N40" i="1"/>
  <c r="H46" i="7" s="1"/>
  <c r="N29" i="1"/>
  <c r="H35" i="7" s="1"/>
  <c r="N26" i="1"/>
  <c r="H32" i="7" s="1"/>
  <c r="N34" i="1"/>
  <c r="H40" i="7" s="1"/>
  <c r="F40" i="7"/>
  <c r="N25" i="1"/>
  <c r="H31" i="7" s="1"/>
  <c r="F31" i="7"/>
  <c r="N17" i="1"/>
  <c r="H23" i="7" s="1"/>
  <c r="F23" i="7"/>
  <c r="N33" i="1"/>
  <c r="H39" i="7" s="1"/>
  <c r="N13" i="1"/>
  <c r="H19" i="7" s="1"/>
  <c r="F19" i="7"/>
  <c r="N35" i="1"/>
  <c r="H41" i="7" s="1"/>
  <c r="F41" i="7"/>
  <c r="N16" i="1"/>
  <c r="H22" i="7" s="1"/>
  <c r="F22" i="7"/>
  <c r="N21" i="1"/>
  <c r="H27" i="7" s="1"/>
</calcChain>
</file>

<file path=xl/sharedStrings.xml><?xml version="1.0" encoding="utf-8"?>
<sst xmlns="http://schemas.openxmlformats.org/spreadsheetml/2006/main" count="646" uniqueCount="110">
  <si>
    <t>New Transformers added 2021</t>
  </si>
  <si>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</si>
  <si>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</si>
  <si>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</si>
  <si>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</si>
  <si>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</si>
  <si>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</si>
  <si>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</si>
  <si>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</si>
  <si>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</si>
  <si>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</si>
  <si>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</si>
  <si>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</si>
  <si>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</si>
  <si>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</si>
  <si>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</si>
  <si>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</si>
  <si>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</si>
  <si>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</si>
  <si>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</si>
  <si>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</si>
  <si>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</si>
  <si>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</si>
  <si>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</si>
  <si>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</si>
  <si>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</si>
  <si>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</si>
  <si>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</si>
  <si>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</si>
  <si>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</si>
  <si>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</si>
  <si>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</si>
  <si>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</si>
  <si>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</si>
  <si>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</si>
  <si>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</si>
  <si>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</si>
  <si>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</si>
  <si>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</si>
  <si>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</si>
  <si>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</si>
  <si>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</si>
  <si>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</si>
  <si>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</si>
  <si>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</si>
  <si>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</si>
  <si>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</si>
  <si>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</si>
  <si>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</si>
  <si>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</si>
  <si>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</si>
  <si>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</si>
  <si>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</si>
  <si>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</si>
  <si>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</si>
  <si>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</si>
  <si>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</si>
  <si>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</si>
  <si>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</si>
  <si>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</si>
  <si>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</si>
  <si>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Dry Core Transformer Losses Proposed for 2021</t>
  </si>
  <si>
    <t>** Cost of Energy and Wholesale Market per kWh contains Nov 1, 2019 RPP Tiered Pricing, WMRS Pricing to be effective January 1, 2019</t>
  </si>
  <si>
    <t>Dry Core Transformer Losses Proposed for 2022</t>
  </si>
  <si>
    <t>Dry Core Transformer Losses Proposed for 2025</t>
  </si>
  <si>
    <t>Dry Core Transformer Losses Proposed for 2024</t>
  </si>
  <si>
    <t>Dry Core Transformer Losses Proposed for 2023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</si>
  <si>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</si>
  <si>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</si>
  <si>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</si>
  <si>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</si>
  <si>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</si>
  <si>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</si>
  <si>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</si>
  <si>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</si>
  <si>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</si>
  <si>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</si>
  <si>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</si>
  <si>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EB-2019-0261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</si>
  <si>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</si>
  <si>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</si>
  <si>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</si>
  <si>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</si>
  <si>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</si>
  <si>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</si>
  <si>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</si>
  <si>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</si>
  <si>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</si>
  <si>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</si>
  <si>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</si>
  <si>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</si>
  <si>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Effective and Implementation Date January 1, 2021</t>
  </si>
  <si>
    <t>Cost of Energy and Wholesale Market per kWh</t>
  </si>
  <si>
    <t>Effective and Implementation Date January 1, 2022</t>
  </si>
  <si>
    <t>Effective and Implementation Date January 1, 2023</t>
  </si>
  <si>
    <t>Effective and Implementation Date January 1, 2025</t>
  </si>
  <si>
    <t>Effective and Implementation Date January 1, 2024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</si>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</sst>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171" fontId="1" fillId="0" borderId="15" xfId="4" applyNumberFormat="1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15" xfId="5" applyFont="1" applyBorder="1" applyAlignment="1">
      <alignment horizontal="center" wrapText="1"/>
    </xf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1" fillId="0" borderId="6" xfId="5" applyFont="1" applyBorder="1" applyAlignment="1">
      <alignment horizontal="center" wrapText="1"/>
    </xf>
    <xf numFmtId="164" fontId="1" fillId="0" borderId="1" xfId="5" applyFont="1" applyBorder="1" applyAlignment="1">
      <alignment horizontal="center" wrapText="1"/>
    </xf>
    <xf numFmtId="164" fontId="2" fillId="2" borderId="21" xfId="5" applyFont="1" applyFill="1" applyBorder="1" applyAlignment="1">
      <alignment horizontal="center" vertical="center" wrapText="1"/>
    </xf>
    <xf numFmtId="164" fontId="1" fillId="0" borderId="13" xfId="5" applyFont="1" applyBorder="1" applyAlignment="1">
      <alignment horizontal="center" wrapText="1"/>
    </xf>
    <xf numFmtId="0" fontId="1" fillId="0" borderId="22" xfId="3" applyFont="1" applyFill="1" applyBorder="1" applyAlignment="1">
      <alignment horizontal="left" wrapText="1"/>
    </xf>
    <xf numFmtId="164" fontId="1" fillId="0" borderId="8" xfId="5" applyFont="1" applyBorder="1" applyAlignment="1">
      <alignment horizontal="center" wrapText="1"/>
    </xf>
    <xf numFmtId="164" fontId="1" fillId="0" borderId="3" xfId="5" applyFont="1" applyBorder="1" applyAlignment="1">
      <alignment horizontal="center" wrapText="1"/>
    </xf>
    <xf numFmtId="172" fontId="1" fillId="0" borderId="15" xfId="5" applyNumberFormat="1" applyFont="1" applyBorder="1" applyAlignment="1">
      <alignment horizontal="center" wrapText="1"/>
    </xf>
    <xf numFmtId="165" fontId="1" fillId="0" borderId="0" xfId="2" applyNumberFormat="1" applyFont="1" applyFill="1"/>
    <xf numFmtId="166" fontId="1" fillId="0" borderId="0" xfId="2" applyNumberFormat="1" applyFont="1" applyFill="1"/>
    <xf numFmtId="173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1" fillId="0" borderId="0" xfId="3" applyFont="1" applyBorder="1"/>
    <xf numFmtId="0" fontId="1" fillId="0" borderId="0" xfId="3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173" fontId="1" fillId="0" borderId="0" xfId="2" applyNumberFormat="1" applyFont="1" applyFill="1" applyAlignment="1">
      <alignment horizontal="center"/>
    </xf>
    <xf numFmtId="166" fontId="1" fillId="0" borderId="0" xfId="2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6">
    <cellStyle name="Comma" xfId="1" builtinId="3"/>
    <cellStyle name="Currency" xfId="5" builtinId="4"/>
    <cellStyle name="Currency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zoomScale="85" zoomScaleNormal="85" workbookViewId="0">
      <selection activeCell="O42" sqref="O42"/>
    </sheetView>
  </sheetViews>
  <sheetFormatPr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4.5703125" style="15" customWidth="1"/>
    <col min="16" max="16" width="28" style="15" bestFit="1" customWidth="1"/>
    <col min="17" max="17" width="9.140625" style="15" bestFit="1" customWidth="1"/>
    <col min="18" max="18" width="11.28515625" style="15" bestFit="1" customWidth="1"/>
    <col min="19" max="19" width="25.42578125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70" t="s">
        <v>61</v>
      </c>
      <c r="B1" s="71"/>
      <c r="C1" s="71"/>
      <c r="D1" s="72"/>
      <c r="E1" s="73"/>
      <c r="F1" s="72"/>
      <c r="G1" s="71"/>
      <c r="H1" s="71"/>
      <c r="I1" s="71"/>
      <c r="J1" s="71"/>
      <c r="K1" s="71"/>
      <c r="L1" s="71"/>
      <c r="M1" s="71"/>
      <c r="N1" s="15"/>
    </row>
    <row r="2" spans="1:24" x14ac:dyDescent="0.2">
      <c r="A2" s="15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15"/>
    </row>
    <row r="3" spans="1:24" ht="13.5" thickBot="1" x14ac:dyDescent="0.25">
      <c r="A3" s="15"/>
      <c r="B3" s="73"/>
      <c r="C3" s="73"/>
      <c r="D3" s="73"/>
      <c r="E3" s="73"/>
      <c r="F3" s="73"/>
      <c r="G3" s="73"/>
      <c r="H3" s="73"/>
      <c r="I3" s="73"/>
      <c r="J3" s="75"/>
      <c r="K3" s="75"/>
      <c r="L3" s="75"/>
      <c r="M3" s="75"/>
      <c r="N3" s="15"/>
    </row>
    <row r="4" spans="1:24" ht="90.75" customHeight="1" x14ac:dyDescent="0.2">
      <c r="A4" s="76" t="s">
        <v>60</v>
      </c>
      <c r="B4" s="77" t="s">
        <v>59</v>
      </c>
      <c r="C4" s="77" t="s">
        <v>58</v>
      </c>
      <c r="D4" s="77" t="s">
        <v>57</v>
      </c>
      <c r="E4" s="77" t="s">
        <v>56</v>
      </c>
      <c r="F4" s="77" t="s">
        <v>55</v>
      </c>
      <c r="G4" s="77" t="s">
        <v>54</v>
      </c>
      <c r="H4" s="77" t="s">
        <v>53</v>
      </c>
      <c r="I4" s="77" t="s">
        <v>52</v>
      </c>
      <c r="J4" s="77" t="s">
        <v>51</v>
      </c>
      <c r="K4" s="77" t="s">
        <v>50</v>
      </c>
      <c r="L4" s="77" t="s">
        <v>49</v>
      </c>
      <c r="M4" s="78" t="s">
        <v>48</v>
      </c>
      <c r="N4" s="79" t="s">
        <v>47</v>
      </c>
      <c r="O4" s="16"/>
      <c r="P4" s="16"/>
      <c r="Q4" s="16"/>
      <c r="R4" s="16"/>
      <c r="W4" s="16"/>
      <c r="X4" s="16"/>
    </row>
    <row r="5" spans="1:24" x14ac:dyDescent="0.2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2">
        <f>((Q13+R13+S13)+(Q14+R14+S14)+(Q15+R15+S15))/3</f>
        <v>5.3446133333333323</v>
      </c>
      <c r="K5" s="83">
        <f>((Q18+Q19)/2)+(Q21+Q22+Q23)</f>
        <v>0.13289999999999999</v>
      </c>
      <c r="L5" s="14" t="s">
        <v>8</v>
      </c>
      <c r="M5" s="83">
        <f>((T13)+(T14)+(T15))/3</f>
        <v>5.2723000000000004</v>
      </c>
      <c r="N5" s="84"/>
      <c r="O5" s="6"/>
      <c r="P5" s="6"/>
    </row>
    <row r="6" spans="1:24" ht="12" customHeight="1" x14ac:dyDescent="0.2">
      <c r="A6" s="85" t="s">
        <v>45</v>
      </c>
      <c r="B6" s="86">
        <v>150</v>
      </c>
      <c r="C6" s="86">
        <v>900</v>
      </c>
      <c r="D6" s="40">
        <f t="shared" ref="D6:D18" si="0">B6/1000*0.75</f>
        <v>0.11249999999999999</v>
      </c>
      <c r="E6" s="87">
        <f t="shared" ref="E6:E40" si="1">D6*8760/12</f>
        <v>82.124999999999986</v>
      </c>
      <c r="F6" s="40">
        <f t="shared" ref="F6:F18" si="2">C6/1000*0.0714*0.75</f>
        <v>4.8195000000000009E-2</v>
      </c>
      <c r="G6" s="87">
        <f t="shared" ref="G6:G18" si="3">F6*8760/12*0.2489</f>
        <v>8.7568869150000026</v>
      </c>
      <c r="H6" s="88">
        <f t="shared" ref="H6:H18" si="4">F6+D6</f>
        <v>0.160695</v>
      </c>
      <c r="I6" s="89">
        <f t="shared" ref="I6:I18" si="5">G6+E6</f>
        <v>90.881886914999995</v>
      </c>
      <c r="J6" s="90">
        <f t="shared" ref="J6:J18" si="6">+$H6*$J$5</f>
        <v>0.85885263959999991</v>
      </c>
      <c r="K6" s="90">
        <f t="shared" ref="K6:K18" si="7">+I6*$K$5</f>
        <v>12.078202771003498</v>
      </c>
      <c r="L6" s="90">
        <f t="shared" ref="L6:L18" si="8">+K6+J6</f>
        <v>12.937055410603499</v>
      </c>
      <c r="M6" s="91">
        <f>+$H6*$M$5</f>
        <v>0.84723224850000012</v>
      </c>
      <c r="N6" s="45">
        <f t="shared" ref="N6:N18" si="9">M6+L6</f>
        <v>13.784287659103498</v>
      </c>
      <c r="O6" s="7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40">
        <f t="shared" si="0"/>
        <v>0.15000000000000002</v>
      </c>
      <c r="E7" s="41">
        <f t="shared" si="1"/>
        <v>109.50000000000001</v>
      </c>
      <c r="F7" s="40">
        <f t="shared" si="2"/>
        <v>6.4260000000000012E-2</v>
      </c>
      <c r="G7" s="41">
        <f t="shared" si="3"/>
        <v>11.675849220000003</v>
      </c>
      <c r="H7" s="40">
        <f t="shared" si="4"/>
        <v>0.21426000000000003</v>
      </c>
      <c r="I7" s="42">
        <f t="shared" si="5"/>
        <v>121.17584922000002</v>
      </c>
      <c r="J7" s="43">
        <f t="shared" si="6"/>
        <v>1.1451368527999999</v>
      </c>
      <c r="K7" s="43">
        <f t="shared" si="7"/>
        <v>16.104270361338003</v>
      </c>
      <c r="L7" s="43">
        <f t="shared" si="8"/>
        <v>17.249407214138003</v>
      </c>
      <c r="M7" s="44">
        <f t="shared" ref="M7:M18" si="10">+H7*$M$5</f>
        <v>1.1296429980000002</v>
      </c>
      <c r="N7" s="45">
        <f t="shared" si="9"/>
        <v>18.379050212138004</v>
      </c>
      <c r="O7" s="7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40">
        <f t="shared" si="0"/>
        <v>0.1875</v>
      </c>
      <c r="E8" s="41">
        <f t="shared" si="1"/>
        <v>136.875</v>
      </c>
      <c r="F8" s="40">
        <f t="shared" si="2"/>
        <v>8.5680000000000006E-2</v>
      </c>
      <c r="G8" s="41">
        <f t="shared" si="3"/>
        <v>15.567798960000003</v>
      </c>
      <c r="H8" s="40">
        <f t="shared" si="4"/>
        <v>0.27317999999999998</v>
      </c>
      <c r="I8" s="42">
        <f t="shared" si="5"/>
        <v>152.44279896</v>
      </c>
      <c r="J8" s="43">
        <f t="shared" si="6"/>
        <v>1.4600414703999995</v>
      </c>
      <c r="K8" s="43">
        <f t="shared" si="7"/>
        <v>20.259647981783999</v>
      </c>
      <c r="L8" s="43">
        <f t="shared" si="8"/>
        <v>21.719689452183999</v>
      </c>
      <c r="M8" s="44">
        <f t="shared" si="10"/>
        <v>1.4402869140000001</v>
      </c>
      <c r="N8" s="45">
        <f t="shared" si="9"/>
        <v>23.159976366184001</v>
      </c>
      <c r="O8" s="7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40">
        <f t="shared" si="0"/>
        <v>0.26249999999999996</v>
      </c>
      <c r="E9" s="41">
        <f t="shared" si="1"/>
        <v>191.62499999999997</v>
      </c>
      <c r="F9" s="40">
        <f t="shared" si="2"/>
        <v>0.101745</v>
      </c>
      <c r="G9" s="41">
        <f t="shared" si="3"/>
        <v>18.486761264999998</v>
      </c>
      <c r="H9" s="40">
        <f t="shared" si="4"/>
        <v>0.36424499999999993</v>
      </c>
      <c r="I9" s="42">
        <f t="shared" si="5"/>
        <v>210.11176126499998</v>
      </c>
      <c r="J9" s="43">
        <f t="shared" si="6"/>
        <v>1.9467486835999992</v>
      </c>
      <c r="K9" s="43">
        <f t="shared" si="7"/>
        <v>27.923853072118497</v>
      </c>
      <c r="L9" s="43">
        <f t="shared" si="8"/>
        <v>29.870601755718496</v>
      </c>
      <c r="M9" s="44">
        <f t="shared" si="10"/>
        <v>1.9204089134999998</v>
      </c>
      <c r="N9" s="45">
        <f t="shared" si="9"/>
        <v>31.791010669218497</v>
      </c>
      <c r="O9" s="7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40">
        <f t="shared" si="0"/>
        <v>0.30000000000000004</v>
      </c>
      <c r="E10" s="41">
        <f t="shared" si="1"/>
        <v>219.00000000000003</v>
      </c>
      <c r="F10" s="40">
        <f t="shared" si="2"/>
        <v>0.13923000000000002</v>
      </c>
      <c r="G10" s="41">
        <f t="shared" si="3"/>
        <v>25.297673310000004</v>
      </c>
      <c r="H10" s="40">
        <f t="shared" si="4"/>
        <v>0.43923000000000006</v>
      </c>
      <c r="I10" s="42">
        <f t="shared" si="5"/>
        <v>244.29767331000002</v>
      </c>
      <c r="J10" s="43">
        <f t="shared" si="6"/>
        <v>2.3475145143999998</v>
      </c>
      <c r="K10" s="43">
        <f t="shared" si="7"/>
        <v>32.467160782899001</v>
      </c>
      <c r="L10" s="43">
        <f t="shared" si="8"/>
        <v>34.814675297298997</v>
      </c>
      <c r="M10" s="44">
        <f t="shared" si="10"/>
        <v>2.3157523290000004</v>
      </c>
      <c r="N10" s="45">
        <f t="shared" si="9"/>
        <v>37.130427626298996</v>
      </c>
      <c r="O10" s="7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40">
        <f t="shared" ref="D11" si="11">B11/1000*0.75</f>
        <v>0.33524999999999999</v>
      </c>
      <c r="E11" s="41">
        <f t="shared" ref="E11" si="12">D11*8760/12</f>
        <v>244.73249999999999</v>
      </c>
      <c r="F11" s="40">
        <f t="shared" ref="F11" si="13">C11/1000*0.0714*0.75</f>
        <v>0.15722280000000002</v>
      </c>
      <c r="G11" s="41">
        <f t="shared" ref="G11" si="14">F11*8760/12*0.2489</f>
        <v>28.566911091600005</v>
      </c>
      <c r="H11" s="40">
        <f t="shared" ref="H11" si="15">F11+D11</f>
        <v>0.49247280000000004</v>
      </c>
      <c r="I11" s="42">
        <f t="shared" ref="I11" si="16">G11+E11</f>
        <v>273.29941109160001</v>
      </c>
      <c r="J11" s="43">
        <f t="shared" si="6"/>
        <v>2.6320766931839996</v>
      </c>
      <c r="K11" s="43">
        <f t="shared" ref="K11" si="17">+I11*$K$5</f>
        <v>36.321491734073639</v>
      </c>
      <c r="L11" s="43">
        <f t="shared" ref="L11" si="18">+K11+J11</f>
        <v>38.953568427257636</v>
      </c>
      <c r="M11" s="44">
        <f t="shared" ref="M11" si="19">+H11*$M$5</f>
        <v>2.5964643434400005</v>
      </c>
      <c r="N11" s="45">
        <f t="shared" ref="N11" si="20">M11+L11</f>
        <v>41.550032770697634</v>
      </c>
      <c r="O11" s="7"/>
      <c r="P11" s="7"/>
      <c r="Q11" s="17"/>
      <c r="R11" s="17"/>
      <c r="S11" s="18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40">
        <f t="shared" si="0"/>
        <v>0.39375000000000004</v>
      </c>
      <c r="E12" s="41">
        <f t="shared" si="1"/>
        <v>287.43750000000006</v>
      </c>
      <c r="F12" s="40">
        <f t="shared" si="2"/>
        <v>0.18742500000000001</v>
      </c>
      <c r="G12" s="41">
        <f t="shared" si="3"/>
        <v>34.054560225000003</v>
      </c>
      <c r="H12" s="40">
        <f t="shared" si="4"/>
        <v>0.581175</v>
      </c>
      <c r="I12" s="42">
        <f t="shared" si="5"/>
        <v>321.49206022500005</v>
      </c>
      <c r="J12" s="43">
        <f t="shared" si="6"/>
        <v>3.1061556539999993</v>
      </c>
      <c r="K12" s="43">
        <f t="shared" si="7"/>
        <v>42.726294803902505</v>
      </c>
      <c r="L12" s="43">
        <f t="shared" si="8"/>
        <v>45.832450457902503</v>
      </c>
      <c r="M12" s="44">
        <f t="shared" si="10"/>
        <v>3.0641289525000004</v>
      </c>
      <c r="N12" s="45">
        <f t="shared" si="9"/>
        <v>48.896579410402502</v>
      </c>
      <c r="O12" s="7"/>
      <c r="P12" s="7"/>
      <c r="Q12" s="65" t="s">
        <v>101</v>
      </c>
      <c r="R12" s="65" t="s">
        <v>100</v>
      </c>
      <c r="S12" s="66" t="s">
        <v>109</v>
      </c>
      <c r="T12" s="64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40">
        <f t="shared" si="0"/>
        <v>0.48750000000000004</v>
      </c>
      <c r="E13" s="41">
        <f t="shared" si="1"/>
        <v>355.875</v>
      </c>
      <c r="F13" s="40">
        <f t="shared" si="2"/>
        <v>0.23562000000000005</v>
      </c>
      <c r="G13" s="41">
        <f t="shared" si="3"/>
        <v>42.811447140000006</v>
      </c>
      <c r="H13" s="40">
        <f t="shared" si="4"/>
        <v>0.7231200000000001</v>
      </c>
      <c r="I13" s="42">
        <f t="shared" si="5"/>
        <v>398.68644713999998</v>
      </c>
      <c r="J13" s="43">
        <f t="shared" si="6"/>
        <v>3.8647967935999996</v>
      </c>
      <c r="K13" s="43">
        <f t="shared" si="7"/>
        <v>52.985428824905995</v>
      </c>
      <c r="L13" s="43">
        <f t="shared" si="8"/>
        <v>56.850225618505995</v>
      </c>
      <c r="M13" s="44">
        <f t="shared" si="10"/>
        <v>3.8125055760000008</v>
      </c>
      <c r="N13" s="45">
        <f t="shared" si="9"/>
        <v>60.662731194505994</v>
      </c>
      <c r="O13" s="7"/>
      <c r="P13" s="64" t="s">
        <v>97</v>
      </c>
      <c r="Q13" s="63">
        <v>2.4340000000000001E-2</v>
      </c>
      <c r="R13" s="62">
        <v>2.9016999999999999</v>
      </c>
      <c r="S13" s="62">
        <v>2.0474000000000001</v>
      </c>
      <c r="T13" s="15">
        <v>5.4566999999999997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40">
        <f t="shared" si="0"/>
        <v>0.49875000000000003</v>
      </c>
      <c r="E14" s="41">
        <f t="shared" si="1"/>
        <v>364.08750000000003</v>
      </c>
      <c r="F14" s="40">
        <f t="shared" si="2"/>
        <v>0.24076080000000002</v>
      </c>
      <c r="G14" s="41">
        <f t="shared" si="3"/>
        <v>43.745515077600004</v>
      </c>
      <c r="H14" s="40">
        <f t="shared" si="4"/>
        <v>0.73951080000000002</v>
      </c>
      <c r="I14" s="42">
        <f t="shared" si="5"/>
        <v>407.83301507760007</v>
      </c>
      <c r="J14" s="43">
        <f t="shared" si="6"/>
        <v>3.9523992818239995</v>
      </c>
      <c r="K14" s="43">
        <f t="shared" si="7"/>
        <v>54.201007703813048</v>
      </c>
      <c r="L14" s="43">
        <f t="shared" si="8"/>
        <v>58.153406985637048</v>
      </c>
      <c r="M14" s="44">
        <f t="shared" si="10"/>
        <v>3.8989227908400004</v>
      </c>
      <c r="N14" s="45">
        <f t="shared" si="9"/>
        <v>62.052329776477052</v>
      </c>
      <c r="O14" s="7"/>
      <c r="P14" s="64" t="s">
        <v>98</v>
      </c>
      <c r="Q14" s="63">
        <v>2.6009999999999998E-2</v>
      </c>
      <c r="R14" s="62">
        <v>3.0127999999999999</v>
      </c>
      <c r="S14" s="62">
        <v>2.1882000000000001</v>
      </c>
      <c r="T14" s="15">
        <v>5.0861000000000001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40">
        <f t="shared" si="0"/>
        <v>0.52200000000000002</v>
      </c>
      <c r="E15" s="41">
        <f t="shared" si="1"/>
        <v>381.06</v>
      </c>
      <c r="F15" s="40">
        <f t="shared" si="2"/>
        <v>0.25168500000000005</v>
      </c>
      <c r="G15" s="41">
        <f t="shared" si="3"/>
        <v>45.730409445000014</v>
      </c>
      <c r="H15" s="40">
        <f t="shared" si="4"/>
        <v>0.77368500000000007</v>
      </c>
      <c r="I15" s="42">
        <f t="shared" si="5"/>
        <v>426.79040944500002</v>
      </c>
      <c r="J15" s="43">
        <f t="shared" si="6"/>
        <v>4.1350471667999997</v>
      </c>
      <c r="K15" s="43">
        <f t="shared" si="7"/>
        <v>56.720445415240498</v>
      </c>
      <c r="L15" s="43">
        <f t="shared" si="8"/>
        <v>60.855492582040497</v>
      </c>
      <c r="M15" s="44">
        <f t="shared" si="10"/>
        <v>4.0790994255000008</v>
      </c>
      <c r="N15" s="45">
        <f t="shared" si="9"/>
        <v>64.934592007540502</v>
      </c>
      <c r="O15" s="7"/>
      <c r="P15" s="64" t="s">
        <v>99</v>
      </c>
      <c r="Q15" s="63">
        <v>2.929E-2</v>
      </c>
      <c r="R15" s="62">
        <v>3.3399000000000001</v>
      </c>
      <c r="S15" s="62">
        <v>2.4641999999999999</v>
      </c>
      <c r="T15" s="15">
        <v>5.2740999999999998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40">
        <f t="shared" si="0"/>
        <v>0.56099999999999994</v>
      </c>
      <c r="E16" s="41">
        <f t="shared" si="1"/>
        <v>409.53</v>
      </c>
      <c r="F16" s="40">
        <f t="shared" si="2"/>
        <v>0.27042749999999999</v>
      </c>
      <c r="G16" s="41">
        <f t="shared" si="3"/>
        <v>49.135865467499997</v>
      </c>
      <c r="H16" s="40">
        <f t="shared" si="4"/>
        <v>0.83142749999999999</v>
      </c>
      <c r="I16" s="42">
        <f t="shared" si="5"/>
        <v>458.6658654675</v>
      </c>
      <c r="J16" s="43">
        <f t="shared" si="6"/>
        <v>4.443658502199999</v>
      </c>
      <c r="K16" s="43">
        <f t="shared" si="7"/>
        <v>60.956693520630743</v>
      </c>
      <c r="L16" s="43">
        <f t="shared" si="8"/>
        <v>65.400352022830745</v>
      </c>
      <c r="M16" s="44">
        <f t="shared" si="10"/>
        <v>4.3835352082500005</v>
      </c>
      <c r="N16" s="45">
        <f t="shared" si="9"/>
        <v>69.78388723108074</v>
      </c>
      <c r="O16" s="7"/>
      <c r="P16" s="64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40">
        <f t="shared" si="0"/>
        <v>0.60000000000000009</v>
      </c>
      <c r="E17" s="41">
        <f t="shared" si="1"/>
        <v>438.00000000000006</v>
      </c>
      <c r="F17" s="40">
        <f t="shared" si="2"/>
        <v>0.28917000000000004</v>
      </c>
      <c r="G17" s="41">
        <f t="shared" si="3"/>
        <v>52.541321490000009</v>
      </c>
      <c r="H17" s="40">
        <f t="shared" si="4"/>
        <v>0.88917000000000013</v>
      </c>
      <c r="I17" s="42">
        <f t="shared" si="5"/>
        <v>490.54132149000009</v>
      </c>
      <c r="J17" s="43">
        <f t="shared" si="6"/>
        <v>4.7522698376000001</v>
      </c>
      <c r="K17" s="43">
        <f t="shared" si="7"/>
        <v>65.19294162602101</v>
      </c>
      <c r="L17" s="43">
        <f t="shared" si="8"/>
        <v>69.945211463621007</v>
      </c>
      <c r="M17" s="44">
        <f t="shared" si="10"/>
        <v>4.6879709910000011</v>
      </c>
      <c r="N17" s="45">
        <f t="shared" si="9"/>
        <v>74.633182454621007</v>
      </c>
      <c r="O17" s="7"/>
      <c r="P17" s="64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40">
        <f t="shared" si="0"/>
        <v>0.75</v>
      </c>
      <c r="E18" s="41">
        <f t="shared" si="1"/>
        <v>547.5</v>
      </c>
      <c r="F18" s="40">
        <f t="shared" si="2"/>
        <v>0.35343000000000002</v>
      </c>
      <c r="G18" s="41">
        <f t="shared" si="3"/>
        <v>64.217170710000005</v>
      </c>
      <c r="H18" s="40">
        <f t="shared" si="4"/>
        <v>1.1034299999999999</v>
      </c>
      <c r="I18" s="42">
        <f t="shared" si="5"/>
        <v>611.71717071</v>
      </c>
      <c r="J18" s="43">
        <f t="shared" si="6"/>
        <v>5.8974066903999987</v>
      </c>
      <c r="K18" s="43">
        <f t="shared" si="7"/>
        <v>81.297211987358992</v>
      </c>
      <c r="L18" s="43">
        <f t="shared" si="8"/>
        <v>87.194618677758996</v>
      </c>
      <c r="M18" s="44">
        <f t="shared" si="10"/>
        <v>5.8176139889999998</v>
      </c>
      <c r="N18" s="45">
        <f t="shared" si="9"/>
        <v>93.01223266675899</v>
      </c>
      <c r="O18" s="7"/>
      <c r="P18" s="64" t="s">
        <v>103</v>
      </c>
      <c r="Q18" s="61">
        <v>0.11899999999999999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40"/>
      <c r="E19" s="41"/>
      <c r="F19" s="40"/>
      <c r="G19" s="41"/>
      <c r="H19" s="40"/>
      <c r="I19" s="42"/>
      <c r="J19" s="43"/>
      <c r="K19" s="43"/>
      <c r="L19" s="43"/>
      <c r="M19" s="44"/>
      <c r="N19" s="45"/>
      <c r="O19" s="7"/>
      <c r="P19" s="64" t="s">
        <v>104</v>
      </c>
      <c r="Q19" s="61">
        <v>0.13900000000000001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40">
        <f t="shared" ref="D20:D40" si="21">B20/1000*0.75</f>
        <v>6.225E-2</v>
      </c>
      <c r="E20" s="41">
        <f t="shared" si="1"/>
        <v>45.442499999999995</v>
      </c>
      <c r="F20" s="40">
        <f t="shared" ref="F20:F40" si="22">C20/1000*0.0714*0.75</f>
        <v>2.1420000000000002E-2</v>
      </c>
      <c r="G20" s="41">
        <f t="shared" ref="G20:G40" si="23">F20*8760/12*0.2489</f>
        <v>3.8919497400000007</v>
      </c>
      <c r="H20" s="40">
        <f t="shared" ref="H20:H40" si="24">F20+D20</f>
        <v>8.3669999999999994E-2</v>
      </c>
      <c r="I20" s="42">
        <f t="shared" ref="I20:I40" si="25">G20+E20</f>
        <v>49.334449739999997</v>
      </c>
      <c r="J20" s="43">
        <f t="shared" ref="J20:J40" si="26">+$H20*$J$5</f>
        <v>0.44718379759999988</v>
      </c>
      <c r="K20" s="43">
        <f t="shared" ref="K20:K40" si="27">+I20*$K$5</f>
        <v>6.5565483704459995</v>
      </c>
      <c r="L20" s="43">
        <f t="shared" ref="L20:L40" si="28">+K20+J20</f>
        <v>7.0037321680459996</v>
      </c>
      <c r="M20" s="44">
        <f t="shared" ref="M20:M40" si="29">+H20*$M$5</f>
        <v>0.44113334100000001</v>
      </c>
      <c r="N20" s="45">
        <f t="shared" ref="N20:N40" si="30">M20+L20</f>
        <v>7.4448655090460001</v>
      </c>
      <c r="O20" s="7"/>
      <c r="P20" s="64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40">
        <f t="shared" si="21"/>
        <v>9.375E-2</v>
      </c>
      <c r="E21" s="41">
        <f t="shared" si="1"/>
        <v>68.4375</v>
      </c>
      <c r="F21" s="40">
        <f t="shared" si="22"/>
        <v>3.4807500000000005E-2</v>
      </c>
      <c r="G21" s="41">
        <f t="shared" si="23"/>
        <v>6.324418327500001</v>
      </c>
      <c r="H21" s="40">
        <f t="shared" si="24"/>
        <v>0.12855749999999999</v>
      </c>
      <c r="I21" s="42">
        <f t="shared" si="25"/>
        <v>74.761918327499998</v>
      </c>
      <c r="J21" s="43">
        <f t="shared" si="26"/>
        <v>0.68709012859999985</v>
      </c>
      <c r="K21" s="43">
        <f t="shared" si="27"/>
        <v>9.9358589457247497</v>
      </c>
      <c r="L21" s="43">
        <f t="shared" si="28"/>
        <v>10.622949074324749</v>
      </c>
      <c r="M21" s="44">
        <f t="shared" si="29"/>
        <v>0.67779370724999999</v>
      </c>
      <c r="N21" s="45">
        <f t="shared" si="30"/>
        <v>11.300742781574749</v>
      </c>
      <c r="O21" s="7"/>
      <c r="P21" s="64" t="s">
        <v>105</v>
      </c>
      <c r="Q21" s="62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40">
        <f t="shared" si="21"/>
        <v>0.1875</v>
      </c>
      <c r="E22" s="41">
        <f t="shared" si="1"/>
        <v>136.875</v>
      </c>
      <c r="F22" s="40">
        <f t="shared" si="22"/>
        <v>6.961500000000001E-2</v>
      </c>
      <c r="G22" s="41">
        <f t="shared" si="23"/>
        <v>12.648836655000002</v>
      </c>
      <c r="H22" s="40">
        <f t="shared" si="24"/>
        <v>0.25711499999999998</v>
      </c>
      <c r="I22" s="42">
        <f t="shared" si="25"/>
        <v>149.523836655</v>
      </c>
      <c r="J22" s="43">
        <f t="shared" si="26"/>
        <v>1.3741802571999997</v>
      </c>
      <c r="K22" s="43">
        <f t="shared" si="27"/>
        <v>19.871717891449499</v>
      </c>
      <c r="L22" s="43">
        <f t="shared" si="28"/>
        <v>21.245898148649498</v>
      </c>
      <c r="M22" s="44">
        <f t="shared" si="29"/>
        <v>1.3555874145</v>
      </c>
      <c r="N22" s="45">
        <f t="shared" si="30"/>
        <v>22.601485563149499</v>
      </c>
      <c r="O22" s="7"/>
      <c r="P22" s="64" t="s">
        <v>106</v>
      </c>
      <c r="Q22" s="62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40">
        <f t="shared" si="21"/>
        <v>0.22499999999999998</v>
      </c>
      <c r="E23" s="41">
        <f t="shared" si="1"/>
        <v>164.24999999999997</v>
      </c>
      <c r="F23" s="40">
        <f t="shared" si="22"/>
        <v>9.6390000000000017E-2</v>
      </c>
      <c r="G23" s="41">
        <f t="shared" si="23"/>
        <v>17.513773830000005</v>
      </c>
      <c r="H23" s="40">
        <f t="shared" si="24"/>
        <v>0.32139000000000001</v>
      </c>
      <c r="I23" s="42">
        <f t="shared" si="25"/>
        <v>181.76377382999999</v>
      </c>
      <c r="J23" s="43">
        <f t="shared" si="26"/>
        <v>1.7177052791999998</v>
      </c>
      <c r="K23" s="43">
        <f t="shared" si="27"/>
        <v>24.156405542006997</v>
      </c>
      <c r="L23" s="43">
        <f t="shared" si="28"/>
        <v>25.874110821206997</v>
      </c>
      <c r="M23" s="44">
        <f t="shared" si="29"/>
        <v>1.6944644970000002</v>
      </c>
      <c r="N23" s="45">
        <f t="shared" si="30"/>
        <v>27.568575318206996</v>
      </c>
      <c r="O23" s="7"/>
      <c r="P23" s="64" t="s">
        <v>107</v>
      </c>
      <c r="Q23" s="62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40">
        <f t="shared" si="21"/>
        <v>0.30000000000000004</v>
      </c>
      <c r="E24" s="41">
        <f t="shared" si="1"/>
        <v>219.00000000000003</v>
      </c>
      <c r="F24" s="40">
        <f t="shared" si="22"/>
        <v>0.12852000000000002</v>
      </c>
      <c r="G24" s="41">
        <f t="shared" si="23"/>
        <v>23.351698440000007</v>
      </c>
      <c r="H24" s="40">
        <f t="shared" si="24"/>
        <v>0.42852000000000007</v>
      </c>
      <c r="I24" s="42">
        <f t="shared" si="25"/>
        <v>242.35169844000004</v>
      </c>
      <c r="J24" s="43">
        <f t="shared" si="26"/>
        <v>2.2902737055999998</v>
      </c>
      <c r="K24" s="43">
        <f t="shared" si="27"/>
        <v>32.208540722676005</v>
      </c>
      <c r="L24" s="43">
        <f t="shared" si="28"/>
        <v>34.498814428276006</v>
      </c>
      <c r="M24" s="44">
        <f t="shared" si="29"/>
        <v>2.2592859960000005</v>
      </c>
      <c r="N24" s="45">
        <f t="shared" si="30"/>
        <v>36.758100424276009</v>
      </c>
      <c r="O24" s="7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40">
        <f t="shared" si="21"/>
        <v>0.44999999999999996</v>
      </c>
      <c r="E25" s="41">
        <f t="shared" si="1"/>
        <v>328.49999999999994</v>
      </c>
      <c r="F25" s="40">
        <f t="shared" si="22"/>
        <v>0.18207000000000001</v>
      </c>
      <c r="G25" s="41">
        <f t="shared" si="23"/>
        <v>33.081572790000003</v>
      </c>
      <c r="H25" s="40">
        <f t="shared" si="24"/>
        <v>0.63206999999999991</v>
      </c>
      <c r="I25" s="42">
        <f t="shared" si="25"/>
        <v>361.58157278999994</v>
      </c>
      <c r="J25" s="43">
        <f t="shared" si="26"/>
        <v>3.3781697495999987</v>
      </c>
      <c r="K25" s="43">
        <f t="shared" si="27"/>
        <v>48.054191023790992</v>
      </c>
      <c r="L25" s="43">
        <f t="shared" si="28"/>
        <v>51.43236077339099</v>
      </c>
      <c r="M25" s="44">
        <f t="shared" si="29"/>
        <v>3.3324626609999997</v>
      </c>
      <c r="N25" s="45">
        <f t="shared" si="30"/>
        <v>54.764823434390991</v>
      </c>
      <c r="O25" s="7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40">
        <f t="shared" si="21"/>
        <v>0.52499999999999991</v>
      </c>
      <c r="E26" s="41">
        <f t="shared" si="1"/>
        <v>383.24999999999994</v>
      </c>
      <c r="F26" s="40">
        <f t="shared" si="22"/>
        <v>0.24097500000000002</v>
      </c>
      <c r="G26" s="41">
        <f t="shared" si="23"/>
        <v>43.784434575000006</v>
      </c>
      <c r="H26" s="40">
        <f t="shared" si="24"/>
        <v>0.76597499999999996</v>
      </c>
      <c r="I26" s="42">
        <f t="shared" si="25"/>
        <v>427.03443457499998</v>
      </c>
      <c r="J26" s="43">
        <f t="shared" si="26"/>
        <v>4.0938401979999988</v>
      </c>
      <c r="K26" s="43">
        <f t="shared" si="27"/>
        <v>56.752876355017492</v>
      </c>
      <c r="L26" s="43">
        <f t="shared" si="28"/>
        <v>60.846716553017487</v>
      </c>
      <c r="M26" s="44">
        <f t="shared" si="29"/>
        <v>4.0384499925000004</v>
      </c>
      <c r="N26" s="45">
        <f t="shared" si="30"/>
        <v>64.885166545517492</v>
      </c>
      <c r="O26" s="7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40">
        <f t="shared" si="21"/>
        <v>0.57450000000000001</v>
      </c>
      <c r="E27" s="41">
        <f t="shared" si="1"/>
        <v>419.38499999999999</v>
      </c>
      <c r="F27" s="40">
        <f t="shared" si="22"/>
        <v>0.25527285000000005</v>
      </c>
      <c r="G27" s="41">
        <f t="shared" si="23"/>
        <v>46.382311026450004</v>
      </c>
      <c r="H27" s="40">
        <f t="shared" si="24"/>
        <v>0.82977285000000012</v>
      </c>
      <c r="I27" s="42">
        <f t="shared" si="25"/>
        <v>465.76731102644999</v>
      </c>
      <c r="J27" s="43">
        <f t="shared" si="26"/>
        <v>4.4348150377479998</v>
      </c>
      <c r="K27" s="43">
        <f t="shared" si="27"/>
        <v>61.900475635415198</v>
      </c>
      <c r="L27" s="43">
        <f t="shared" si="28"/>
        <v>66.3352906731632</v>
      </c>
      <c r="M27" s="44">
        <f t="shared" si="29"/>
        <v>4.3748113970550007</v>
      </c>
      <c r="N27" s="45">
        <f t="shared" si="30"/>
        <v>70.710102070218198</v>
      </c>
      <c r="O27" s="7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40">
        <f t="shared" si="21"/>
        <v>0.62474999999999992</v>
      </c>
      <c r="E28" s="41">
        <f t="shared" si="1"/>
        <v>456.06749999999994</v>
      </c>
      <c r="F28" s="40">
        <f t="shared" si="22"/>
        <v>0.26951715000000004</v>
      </c>
      <c r="G28" s="41">
        <f t="shared" si="23"/>
        <v>48.97045760355001</v>
      </c>
      <c r="H28" s="40">
        <f t="shared" si="24"/>
        <v>0.8942671499999999</v>
      </c>
      <c r="I28" s="42">
        <f t="shared" si="25"/>
        <v>505.03795760354996</v>
      </c>
      <c r="J28" s="43">
        <f t="shared" si="26"/>
        <v>4.7795121334519983</v>
      </c>
      <c r="K28" s="43">
        <f t="shared" si="27"/>
        <v>67.119544565511788</v>
      </c>
      <c r="L28" s="43">
        <f t="shared" si="28"/>
        <v>71.89905669896379</v>
      </c>
      <c r="M28" s="44">
        <f t="shared" si="29"/>
        <v>4.7148446949449996</v>
      </c>
      <c r="N28" s="45">
        <f t="shared" si="30"/>
        <v>76.61390139390879</v>
      </c>
      <c r="O28" s="7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40">
        <f t="shared" si="21"/>
        <v>0.67500000000000004</v>
      </c>
      <c r="E29" s="41">
        <f t="shared" si="1"/>
        <v>492.75</v>
      </c>
      <c r="F29" s="40">
        <f t="shared" si="22"/>
        <v>0.28381500000000004</v>
      </c>
      <c r="G29" s="41">
        <f t="shared" si="23"/>
        <v>51.568334055000015</v>
      </c>
      <c r="H29" s="40">
        <f t="shared" si="24"/>
        <v>0.95881500000000008</v>
      </c>
      <c r="I29" s="42">
        <f t="shared" si="25"/>
        <v>544.31833405500004</v>
      </c>
      <c r="J29" s="43">
        <f t="shared" si="26"/>
        <v>5.1244954331999999</v>
      </c>
      <c r="K29" s="43">
        <f t="shared" si="27"/>
        <v>72.339906595909497</v>
      </c>
      <c r="L29" s="43">
        <f t="shared" si="28"/>
        <v>77.464402029109493</v>
      </c>
      <c r="M29" s="44">
        <f t="shared" si="29"/>
        <v>5.055160324500001</v>
      </c>
      <c r="N29" s="45">
        <f t="shared" si="30"/>
        <v>82.519562353609501</v>
      </c>
      <c r="O29" s="7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40">
        <f t="shared" si="21"/>
        <v>0.82500000000000007</v>
      </c>
      <c r="E30" s="41">
        <f t="shared" si="1"/>
        <v>602.25000000000011</v>
      </c>
      <c r="F30" s="40">
        <f t="shared" si="22"/>
        <v>0.33736500000000003</v>
      </c>
      <c r="G30" s="41">
        <f t="shared" si="23"/>
        <v>61.298208405000011</v>
      </c>
      <c r="H30" s="40">
        <f t="shared" si="24"/>
        <v>1.1623650000000001</v>
      </c>
      <c r="I30" s="42">
        <f t="shared" si="25"/>
        <v>663.54820840500008</v>
      </c>
      <c r="J30" s="43">
        <f t="shared" si="26"/>
        <v>6.2123914771999997</v>
      </c>
      <c r="K30" s="43">
        <f t="shared" si="27"/>
        <v>88.185556897024512</v>
      </c>
      <c r="L30" s="43">
        <f t="shared" si="28"/>
        <v>94.397948374224512</v>
      </c>
      <c r="M30" s="44">
        <f t="shared" si="29"/>
        <v>6.1283369895000011</v>
      </c>
      <c r="N30" s="45">
        <f t="shared" si="30"/>
        <v>100.52628536372451</v>
      </c>
      <c r="O30" s="7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40">
        <f t="shared" si="21"/>
        <v>1.5562500000000001</v>
      </c>
      <c r="E31" s="41">
        <f t="shared" si="1"/>
        <v>1136.0625000000002</v>
      </c>
      <c r="F31" s="40">
        <f t="shared" si="22"/>
        <v>0.38957625000000007</v>
      </c>
      <c r="G31" s="41">
        <f t="shared" si="23"/>
        <v>70.784835896250001</v>
      </c>
      <c r="H31" s="40">
        <f t="shared" si="24"/>
        <v>1.9458262500000001</v>
      </c>
      <c r="I31" s="42">
        <f t="shared" si="25"/>
        <v>1206.8473358962501</v>
      </c>
      <c r="J31" s="43">
        <f t="shared" si="26"/>
        <v>10.399688920099999</v>
      </c>
      <c r="K31" s="43">
        <f t="shared" si="27"/>
        <v>160.39001094061163</v>
      </c>
      <c r="L31" s="43">
        <f t="shared" si="28"/>
        <v>170.78969986071164</v>
      </c>
      <c r="M31" s="44">
        <f t="shared" si="29"/>
        <v>10.258979737875002</v>
      </c>
      <c r="N31" s="45">
        <f t="shared" si="30"/>
        <v>181.04867959858663</v>
      </c>
      <c r="O31" s="7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40">
        <f t="shared" si="21"/>
        <v>1.7999999999999998</v>
      </c>
      <c r="E32" s="41">
        <f t="shared" si="1"/>
        <v>1313.9999999999998</v>
      </c>
      <c r="F32" s="40">
        <f t="shared" si="22"/>
        <v>0.40698000000000001</v>
      </c>
      <c r="G32" s="41">
        <f t="shared" si="23"/>
        <v>73.947045059999994</v>
      </c>
      <c r="H32" s="40">
        <f t="shared" si="24"/>
        <v>2.2069799999999997</v>
      </c>
      <c r="I32" s="42">
        <f t="shared" si="25"/>
        <v>1387.9470450599997</v>
      </c>
      <c r="J32" s="43">
        <f t="shared" si="26"/>
        <v>11.795454734399996</v>
      </c>
      <c r="K32" s="43">
        <f t="shared" si="27"/>
        <v>184.45816228847394</v>
      </c>
      <c r="L32" s="43">
        <f t="shared" si="28"/>
        <v>196.25361702287393</v>
      </c>
      <c r="M32" s="44">
        <f t="shared" si="29"/>
        <v>11.635860654</v>
      </c>
      <c r="N32" s="45">
        <f t="shared" si="30"/>
        <v>207.88947767687392</v>
      </c>
      <c r="O32" s="7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40">
        <f t="shared" si="21"/>
        <v>2.25</v>
      </c>
      <c r="E33" s="41">
        <f t="shared" si="1"/>
        <v>1642.5</v>
      </c>
      <c r="F33" s="40">
        <f t="shared" si="22"/>
        <v>0.64260000000000006</v>
      </c>
      <c r="G33" s="41">
        <f t="shared" si="23"/>
        <v>116.75849220000001</v>
      </c>
      <c r="H33" s="40">
        <f t="shared" si="24"/>
        <v>2.8925999999999998</v>
      </c>
      <c r="I33" s="42">
        <f t="shared" si="25"/>
        <v>1759.2584922000001</v>
      </c>
      <c r="J33" s="43">
        <f t="shared" si="26"/>
        <v>15.459828527999996</v>
      </c>
      <c r="K33" s="43">
        <f t="shared" si="27"/>
        <v>233.80545361338</v>
      </c>
      <c r="L33" s="43">
        <f t="shared" si="28"/>
        <v>249.26528214138</v>
      </c>
      <c r="M33" s="44">
        <f t="shared" si="29"/>
        <v>15.25065498</v>
      </c>
      <c r="N33" s="45">
        <f t="shared" si="30"/>
        <v>264.51593712137998</v>
      </c>
      <c r="O33" s="7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40">
        <f t="shared" si="21"/>
        <v>2.5499999999999998</v>
      </c>
      <c r="E34" s="41">
        <f t="shared" si="1"/>
        <v>1861.5</v>
      </c>
      <c r="F34" s="40">
        <f t="shared" si="22"/>
        <v>0.69615000000000005</v>
      </c>
      <c r="G34" s="41">
        <f t="shared" si="23"/>
        <v>126.48836655000001</v>
      </c>
      <c r="H34" s="40">
        <f t="shared" si="24"/>
        <v>3.2461500000000001</v>
      </c>
      <c r="I34" s="42">
        <f t="shared" si="25"/>
        <v>1987.9883665499999</v>
      </c>
      <c r="J34" s="43">
        <f t="shared" si="26"/>
        <v>17.349416571999996</v>
      </c>
      <c r="K34" s="43">
        <f t="shared" si="27"/>
        <v>264.20365391449496</v>
      </c>
      <c r="L34" s="43">
        <f t="shared" si="28"/>
        <v>281.55307048649496</v>
      </c>
      <c r="M34" s="44">
        <f t="shared" si="29"/>
        <v>17.114676645000003</v>
      </c>
      <c r="N34" s="45">
        <f t="shared" si="30"/>
        <v>298.66774713149493</v>
      </c>
      <c r="O34" s="7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40">
        <f t="shared" si="21"/>
        <v>3.375</v>
      </c>
      <c r="E35" s="41">
        <f t="shared" si="1"/>
        <v>2463.75</v>
      </c>
      <c r="F35" s="40">
        <f t="shared" si="22"/>
        <v>0.96390000000000009</v>
      </c>
      <c r="G35" s="41">
        <f t="shared" si="23"/>
        <v>175.13773830000002</v>
      </c>
      <c r="H35" s="40">
        <f t="shared" si="24"/>
        <v>4.3388999999999998</v>
      </c>
      <c r="I35" s="42">
        <f t="shared" si="25"/>
        <v>2638.8877382999999</v>
      </c>
      <c r="J35" s="43">
        <f t="shared" si="26"/>
        <v>23.189742791999993</v>
      </c>
      <c r="K35" s="43">
        <f t="shared" si="27"/>
        <v>350.70818042006994</v>
      </c>
      <c r="L35" s="43">
        <f t="shared" si="28"/>
        <v>373.89792321206994</v>
      </c>
      <c r="M35" s="44">
        <f t="shared" si="29"/>
        <v>22.87598247</v>
      </c>
      <c r="N35" s="45">
        <f t="shared" si="30"/>
        <v>396.77390568206994</v>
      </c>
      <c r="O35" s="7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40">
        <f t="shared" si="21"/>
        <v>4.0500000000000007</v>
      </c>
      <c r="E36" s="41">
        <f t="shared" si="1"/>
        <v>2956.5000000000005</v>
      </c>
      <c r="F36" s="40">
        <f t="shared" si="22"/>
        <v>1.1245500000000002</v>
      </c>
      <c r="G36" s="41">
        <f t="shared" si="23"/>
        <v>204.32736135000002</v>
      </c>
      <c r="H36" s="40">
        <f t="shared" si="24"/>
        <v>5.1745500000000009</v>
      </c>
      <c r="I36" s="42">
        <f t="shared" si="25"/>
        <v>3160.8273613500005</v>
      </c>
      <c r="J36" s="43">
        <f t="shared" si="26"/>
        <v>27.655968924</v>
      </c>
      <c r="K36" s="43">
        <f t="shared" si="27"/>
        <v>420.07395632341502</v>
      </c>
      <c r="L36" s="43">
        <f t="shared" si="28"/>
        <v>447.729925247415</v>
      </c>
      <c r="M36" s="44">
        <f t="shared" si="29"/>
        <v>27.281779965000005</v>
      </c>
      <c r="N36" s="45">
        <f t="shared" si="30"/>
        <v>475.011705212415</v>
      </c>
      <c r="O36" s="7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40">
        <f t="shared" si="21"/>
        <v>4.875</v>
      </c>
      <c r="E37" s="41">
        <f t="shared" si="1"/>
        <v>3558.75</v>
      </c>
      <c r="F37" s="40">
        <f t="shared" si="22"/>
        <v>1.3387500000000001</v>
      </c>
      <c r="G37" s="41">
        <f t="shared" si="23"/>
        <v>243.24685875000003</v>
      </c>
      <c r="H37" s="40">
        <f t="shared" si="24"/>
        <v>6.2137500000000001</v>
      </c>
      <c r="I37" s="42">
        <f t="shared" si="25"/>
        <v>3801.9968587500002</v>
      </c>
      <c r="J37" s="43">
        <f t="shared" si="26"/>
        <v>33.210091099999993</v>
      </c>
      <c r="K37" s="43">
        <f t="shared" si="27"/>
        <v>505.28538252787502</v>
      </c>
      <c r="L37" s="43">
        <f t="shared" si="28"/>
        <v>538.49547362787496</v>
      </c>
      <c r="M37" s="44">
        <f t="shared" si="29"/>
        <v>32.760754125000005</v>
      </c>
      <c r="N37" s="45">
        <f t="shared" si="30"/>
        <v>571.25622775287502</v>
      </c>
      <c r="O37" s="7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40">
        <f t="shared" si="21"/>
        <v>5.7750000000000004</v>
      </c>
      <c r="E38" s="41">
        <f t="shared" si="1"/>
        <v>4215.75</v>
      </c>
      <c r="F38" s="40">
        <f t="shared" si="22"/>
        <v>1.5529500000000001</v>
      </c>
      <c r="G38" s="41">
        <f t="shared" si="23"/>
        <v>282.16635615000007</v>
      </c>
      <c r="H38" s="40">
        <f t="shared" si="24"/>
        <v>7.3279500000000004</v>
      </c>
      <c r="I38" s="42">
        <f t="shared" si="25"/>
        <v>4497.91635615</v>
      </c>
      <c r="J38" s="43">
        <f t="shared" si="26"/>
        <v>39.165059275999994</v>
      </c>
      <c r="K38" s="43">
        <f t="shared" si="27"/>
        <v>597.77308373233495</v>
      </c>
      <c r="L38" s="43">
        <f t="shared" si="28"/>
        <v>636.93814300833492</v>
      </c>
      <c r="M38" s="44">
        <f t="shared" si="29"/>
        <v>38.635150785000008</v>
      </c>
      <c r="N38" s="45">
        <f t="shared" si="30"/>
        <v>675.57329379333487</v>
      </c>
      <c r="O38" s="20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40">
        <f t="shared" si="21"/>
        <v>7.125</v>
      </c>
      <c r="E39" s="41">
        <f t="shared" si="1"/>
        <v>5201.25</v>
      </c>
      <c r="F39" s="40">
        <f t="shared" si="22"/>
        <v>1.87425</v>
      </c>
      <c r="G39" s="41">
        <f t="shared" si="23"/>
        <v>340.54560225000006</v>
      </c>
      <c r="H39" s="40">
        <f t="shared" si="24"/>
        <v>8.99925</v>
      </c>
      <c r="I39" s="42">
        <f t="shared" si="25"/>
        <v>5541.7956022500002</v>
      </c>
      <c r="J39" s="43">
        <f t="shared" si="26"/>
        <v>48.097511539999992</v>
      </c>
      <c r="K39" s="43">
        <f t="shared" si="27"/>
        <v>736.504635539025</v>
      </c>
      <c r="L39" s="43">
        <f t="shared" si="28"/>
        <v>784.60214707902503</v>
      </c>
      <c r="M39" s="44">
        <f t="shared" si="29"/>
        <v>47.446745775000004</v>
      </c>
      <c r="N39" s="45">
        <f t="shared" si="30"/>
        <v>832.04889285402498</v>
      </c>
      <c r="O39" s="20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92">
        <f t="shared" si="21"/>
        <v>8.25</v>
      </c>
      <c r="E40" s="93">
        <f t="shared" si="1"/>
        <v>6022.5</v>
      </c>
      <c r="F40" s="92">
        <f t="shared" si="22"/>
        <v>2.0884499999999999</v>
      </c>
      <c r="G40" s="93">
        <f t="shared" si="23"/>
        <v>379.46509965000001</v>
      </c>
      <c r="H40" s="92">
        <f t="shared" si="24"/>
        <v>10.33845</v>
      </c>
      <c r="I40" s="94">
        <f t="shared" si="25"/>
        <v>6401.9650996500004</v>
      </c>
      <c r="J40" s="95">
        <f t="shared" si="26"/>
        <v>55.25501771599999</v>
      </c>
      <c r="K40" s="95">
        <f t="shared" si="27"/>
        <v>850.82116174348505</v>
      </c>
      <c r="L40" s="95">
        <f t="shared" si="28"/>
        <v>906.07617945948505</v>
      </c>
      <c r="M40" s="96">
        <f t="shared" si="29"/>
        <v>54.507409935000005</v>
      </c>
      <c r="N40" s="97">
        <f t="shared" si="30"/>
        <v>960.5835893944851</v>
      </c>
      <c r="O40" s="20"/>
      <c r="P40" s="20"/>
      <c r="Q40" s="20"/>
      <c r="R40" s="20"/>
      <c r="S40" s="18"/>
      <c r="U40" s="19"/>
      <c r="X40" s="17"/>
    </row>
    <row r="41" spans="1:24" x14ac:dyDescent="0.2">
      <c r="A41" s="6"/>
      <c r="B41" s="73"/>
      <c r="C41" s="73"/>
      <c r="D41" s="73"/>
      <c r="E41" s="73"/>
      <c r="F41" s="73"/>
      <c r="G41" s="73"/>
      <c r="H41" s="98"/>
      <c r="I41" s="99"/>
      <c r="J41" s="100"/>
      <c r="K41" s="100"/>
      <c r="L41" s="100"/>
      <c r="M41" s="100"/>
      <c r="N41" s="15"/>
    </row>
    <row r="42" spans="1:24" x14ac:dyDescent="0.2">
      <c r="A42" s="15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3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3"/>
      <c r="N43" s="15"/>
    </row>
    <row r="44" spans="1:24" x14ac:dyDescent="0.2">
      <c r="A44" s="6" t="s">
        <v>10</v>
      </c>
      <c r="B44" s="73"/>
      <c r="C44" s="73"/>
      <c r="D44" s="73"/>
      <c r="E44" s="73" t="s">
        <v>8</v>
      </c>
      <c r="F44" s="73"/>
      <c r="G44" s="73"/>
      <c r="H44" s="73"/>
      <c r="I44" s="73"/>
      <c r="J44" s="73"/>
      <c r="K44" s="73"/>
      <c r="L44" s="74"/>
      <c r="M44" s="73"/>
      <c r="N44" s="15"/>
    </row>
    <row r="45" spans="1:24" x14ac:dyDescent="0.2">
      <c r="A45" s="6" t="s">
        <v>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3"/>
      <c r="N45" s="15"/>
    </row>
    <row r="46" spans="1:24" x14ac:dyDescent="0.2">
      <c r="A46" s="15" t="s">
        <v>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3"/>
      <c r="N46" s="15"/>
    </row>
    <row r="47" spans="1:24" x14ac:dyDescent="0.2">
      <c r="A47" s="101" t="s">
        <v>62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3"/>
      <c r="N47" s="15"/>
    </row>
    <row r="48" spans="1:24" x14ac:dyDescent="0.2">
      <c r="A48" s="10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3"/>
      <c r="N48" s="15"/>
    </row>
    <row r="49" spans="1:14" x14ac:dyDescent="0.2">
      <c r="A49" s="15" t="s">
        <v>6</v>
      </c>
      <c r="B49" s="73"/>
      <c r="C49" s="15"/>
      <c r="D49" s="103"/>
      <c r="E49" s="103"/>
      <c r="F49" s="103"/>
      <c r="G49" s="103"/>
      <c r="H49" s="15"/>
      <c r="I49" s="15"/>
      <c r="J49" s="15"/>
      <c r="K49" s="15"/>
      <c r="L49" s="15"/>
      <c r="M49" s="67"/>
      <c r="N49" s="15"/>
    </row>
    <row r="50" spans="1:14" x14ac:dyDescent="0.2">
      <c r="A50" s="15" t="s">
        <v>5</v>
      </c>
      <c r="B50" s="73"/>
      <c r="C50" s="15"/>
      <c r="D50" s="103"/>
      <c r="E50" s="103"/>
      <c r="F50" s="103"/>
      <c r="G50" s="103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73"/>
      <c r="C51" s="73"/>
      <c r="D51" s="103"/>
      <c r="E51" s="103"/>
      <c r="F51" s="103"/>
      <c r="G51" s="103"/>
      <c r="H51" s="73"/>
      <c r="I51" s="73"/>
      <c r="J51" s="73"/>
      <c r="K51" s="73"/>
      <c r="L51" s="74"/>
      <c r="M51" s="73"/>
      <c r="N51" s="15"/>
    </row>
    <row r="52" spans="1:14" x14ac:dyDescent="0.2">
      <c r="A52" s="15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104"/>
      <c r="N52" s="15"/>
    </row>
    <row r="53" spans="1:14" x14ac:dyDescent="0.2">
      <c r="A53" s="1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15"/>
    </row>
    <row r="54" spans="1:14" x14ac:dyDescent="0.2">
      <c r="A54" s="15" t="s">
        <v>2</v>
      </c>
      <c r="B54" s="73"/>
      <c r="C54" s="15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73"/>
      <c r="C55" s="15"/>
      <c r="D55" s="103"/>
      <c r="E55" s="103"/>
      <c r="F55" s="103"/>
      <c r="G55" s="103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73"/>
      <c r="C56" s="15"/>
      <c r="D56" s="103"/>
      <c r="E56" s="103"/>
      <c r="F56" s="103"/>
      <c r="G56" s="103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73"/>
      <c r="C57" s="15"/>
      <c r="D57" s="103"/>
      <c r="E57" s="103"/>
      <c r="F57" s="103"/>
      <c r="G57" s="103"/>
      <c r="H57" s="15"/>
      <c r="I57" s="15"/>
      <c r="J57" s="15"/>
      <c r="K57" s="15"/>
      <c r="L57" s="15"/>
      <c r="M57" s="15"/>
      <c r="N57" s="15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A43" sqref="A43"/>
    </sheetView>
  </sheetViews>
  <sheetFormatPr defaultRowHeight="12.75" x14ac:dyDescent="0.2"/>
  <cols>
    <col min="1" max="1" width="29" style="5" bestFit="1" customWidth="1"/>
    <col min="2" max="3" width="9.140625" style="5"/>
    <col min="4" max="4" width="13.28515625" style="5" customWidth="1"/>
    <col min="5" max="5" width="10.7109375" style="48" bestFit="1" customWidth="1"/>
    <col min="6" max="6" width="10.5703125" style="48" bestFit="1" customWidth="1"/>
    <col min="7" max="7" width="11.28515625" style="48" bestFit="1" customWidth="1"/>
    <col min="8" max="8" width="10.5703125" style="48" bestFit="1" customWidth="1"/>
    <col min="9" max="16384" width="9.140625" style="5"/>
  </cols>
  <sheetData>
    <row r="1" spans="1:8" ht="18" x14ac:dyDescent="0.2">
      <c r="A1" s="109" t="s">
        <v>67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95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6"/>
      <c r="F3" s="46"/>
      <c r="G3" s="51"/>
    </row>
    <row r="4" spans="1:8" x14ac:dyDescent="0.2">
      <c r="A4" s="111" t="s">
        <v>68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69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78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70</v>
      </c>
      <c r="B8" s="24"/>
      <c r="C8" s="24"/>
      <c r="D8" s="24"/>
      <c r="E8" s="50"/>
      <c r="F8" s="47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2" t="s">
        <v>92</v>
      </c>
      <c r="F10" s="52" t="s">
        <v>49</v>
      </c>
      <c r="G10" s="52" t="s">
        <v>48</v>
      </c>
      <c r="H10" s="55" t="s">
        <v>47</v>
      </c>
    </row>
    <row r="11" spans="1:8" x14ac:dyDescent="0.2">
      <c r="A11" s="28" t="s">
        <v>46</v>
      </c>
      <c r="B11" s="29"/>
      <c r="C11" s="29"/>
      <c r="D11" s="30">
        <f>'2025-FULL'!J5</f>
        <v>5.345906666666667</v>
      </c>
      <c r="E11" s="60">
        <f>'2025-FULL'!K5</f>
        <v>0.13289999999999999</v>
      </c>
      <c r="F11" s="49" t="str">
        <f>'2025-FULL'!L5</f>
        <v xml:space="preserve"> </v>
      </c>
      <c r="G11" s="60">
        <f>'2025-FULL'!M5</f>
        <v>6.5647999999999991</v>
      </c>
      <c r="H11" s="56"/>
    </row>
    <row r="12" spans="1:8" x14ac:dyDescent="0.2">
      <c r="A12" s="31" t="s">
        <v>45</v>
      </c>
      <c r="B12" s="34">
        <v>150</v>
      </c>
      <c r="C12" s="34">
        <v>900</v>
      </c>
      <c r="D12" s="32">
        <f>'2025-FULL'!J6</f>
        <v>0.85906047180000011</v>
      </c>
      <c r="E12" s="58">
        <f>'2025-FULL'!K6</f>
        <v>12.078202771003498</v>
      </c>
      <c r="F12" s="58">
        <f>'2025-FULL'!L6</f>
        <v>12.937263242803498</v>
      </c>
      <c r="G12" s="58">
        <f>'2025-FULL'!M6</f>
        <v>1.0549305359999999</v>
      </c>
      <c r="H12" s="53">
        <f>'2025-FULL'!N6</f>
        <v>13.992193778803498</v>
      </c>
    </row>
    <row r="13" spans="1:8" x14ac:dyDescent="0.2">
      <c r="A13" s="33" t="s">
        <v>44</v>
      </c>
      <c r="B13" s="34">
        <v>200</v>
      </c>
      <c r="C13" s="34">
        <v>1200</v>
      </c>
      <c r="D13" s="32">
        <f>'2025-FULL'!J7</f>
        <v>1.1454139624000002</v>
      </c>
      <c r="E13" s="58">
        <f>'2025-FULL'!K7</f>
        <v>16.104270361338003</v>
      </c>
      <c r="F13" s="58">
        <f>'2025-FULL'!L7</f>
        <v>17.249684323738002</v>
      </c>
      <c r="G13" s="58">
        <f>'2025-FULL'!M7</f>
        <v>1.406574048</v>
      </c>
      <c r="H13" s="53">
        <f>'2025-FULL'!N7</f>
        <v>18.656258371738002</v>
      </c>
    </row>
    <row r="14" spans="1:8" x14ac:dyDescent="0.2">
      <c r="A14" s="33" t="s">
        <v>43</v>
      </c>
      <c r="B14" s="34">
        <v>250</v>
      </c>
      <c r="C14" s="34">
        <v>1600</v>
      </c>
      <c r="D14" s="32">
        <f>'2025-FULL'!J8</f>
        <v>1.4603947831999999</v>
      </c>
      <c r="E14" s="58">
        <f>'2025-FULL'!K8</f>
        <v>20.259647981783999</v>
      </c>
      <c r="F14" s="58">
        <f>'2025-FULL'!L8</f>
        <v>21.720042764984001</v>
      </c>
      <c r="G14" s="58">
        <f>'2025-FULL'!M8</f>
        <v>1.7933720639999997</v>
      </c>
      <c r="H14" s="53">
        <f>'2025-FULL'!N8</f>
        <v>23.513414828984001</v>
      </c>
    </row>
    <row r="15" spans="1:8" x14ac:dyDescent="0.2">
      <c r="A15" s="33" t="s">
        <v>42</v>
      </c>
      <c r="B15" s="34">
        <v>350</v>
      </c>
      <c r="C15" s="34">
        <v>1900</v>
      </c>
      <c r="D15" s="32">
        <f>'2025-FULL'!J9</f>
        <v>1.9472197737999997</v>
      </c>
      <c r="E15" s="58">
        <f>'2025-FULL'!K9</f>
        <v>27.923853072118497</v>
      </c>
      <c r="F15" s="58">
        <f>'2025-FULL'!L9</f>
        <v>29.871072845918498</v>
      </c>
      <c r="G15" s="58">
        <f>'2025-FULL'!M9</f>
        <v>2.391195575999999</v>
      </c>
      <c r="H15" s="53">
        <f>'2025-FULL'!N9</f>
        <v>32.262268421918499</v>
      </c>
    </row>
    <row r="16" spans="1:8" x14ac:dyDescent="0.2">
      <c r="A16" s="33" t="s">
        <v>41</v>
      </c>
      <c r="B16" s="34">
        <v>400</v>
      </c>
      <c r="C16" s="34">
        <v>2600</v>
      </c>
      <c r="D16" s="32">
        <f>'2025-FULL'!J10</f>
        <v>2.3480825852000007</v>
      </c>
      <c r="E16" s="58">
        <f>'2025-FULL'!K10</f>
        <v>32.467160782899001</v>
      </c>
      <c r="F16" s="58">
        <f>'2025-FULL'!L10</f>
        <v>34.815243368099004</v>
      </c>
      <c r="G16" s="58">
        <f>'2025-FULL'!M10</f>
        <v>2.8834571040000001</v>
      </c>
      <c r="H16" s="53">
        <f>'2025-FULL'!N10</f>
        <v>37.698700472099006</v>
      </c>
    </row>
    <row r="17" spans="1:8" x14ac:dyDescent="0.2">
      <c r="A17" s="33" t="s">
        <v>108</v>
      </c>
      <c r="B17" s="34">
        <v>447</v>
      </c>
      <c r="C17" s="34">
        <v>2936</v>
      </c>
      <c r="D17" s="32">
        <f>'2025-FULL'!J11</f>
        <v>2.6327136246720002</v>
      </c>
      <c r="E17" s="58">
        <f>'2025-FULL'!K11</f>
        <v>36.321491734073639</v>
      </c>
      <c r="F17" s="58">
        <f>'2025-FULL'!L11</f>
        <v>38.954205358745639</v>
      </c>
      <c r="G17" s="58">
        <f>'2025-FULL'!M11</f>
        <v>3.23298543744</v>
      </c>
      <c r="H17" s="53">
        <f>'2025-FULL'!N11</f>
        <v>42.187190796185639</v>
      </c>
    </row>
    <row r="18" spans="1:8" x14ac:dyDescent="0.2">
      <c r="A18" s="33" t="s">
        <v>40</v>
      </c>
      <c r="B18" s="34">
        <v>525</v>
      </c>
      <c r="C18" s="34">
        <v>3500</v>
      </c>
      <c r="D18" s="32">
        <f>'2025-FULL'!J12</f>
        <v>3.1069073070000002</v>
      </c>
      <c r="E18" s="58">
        <f>'2025-FULL'!K12</f>
        <v>42.726294803902505</v>
      </c>
      <c r="F18" s="58">
        <f>'2025-FULL'!L12</f>
        <v>45.833202110902505</v>
      </c>
      <c r="G18" s="58">
        <f>'2025-FULL'!M12</f>
        <v>3.8152976399999994</v>
      </c>
      <c r="H18" s="53">
        <f>'2025-FULL'!N12</f>
        <v>49.648499750902502</v>
      </c>
    </row>
    <row r="19" spans="1:8" x14ac:dyDescent="0.2">
      <c r="A19" s="33" t="s">
        <v>39</v>
      </c>
      <c r="B19" s="34">
        <v>650</v>
      </c>
      <c r="C19" s="34">
        <v>4400</v>
      </c>
      <c r="D19" s="32">
        <f>'2025-FULL'!J13</f>
        <v>3.865732028800001</v>
      </c>
      <c r="E19" s="58">
        <f>'2025-FULL'!K13</f>
        <v>52.985428824905995</v>
      </c>
      <c r="F19" s="58">
        <f>'2025-FULL'!L13</f>
        <v>56.851160853705998</v>
      </c>
      <c r="G19" s="58">
        <f>'2025-FULL'!M13</f>
        <v>4.747138176</v>
      </c>
      <c r="H19" s="53">
        <f>'2025-FULL'!N13</f>
        <v>61.598299029705998</v>
      </c>
    </row>
    <row r="20" spans="1:8" x14ac:dyDescent="0.2">
      <c r="A20" s="33" t="s">
        <v>38</v>
      </c>
      <c r="B20" s="34">
        <v>665</v>
      </c>
      <c r="C20" s="34">
        <v>4496</v>
      </c>
      <c r="D20" s="32">
        <f>'2025-FULL'!J14</f>
        <v>3.9533557157920005</v>
      </c>
      <c r="E20" s="58">
        <f>'2025-FULL'!K14</f>
        <v>54.201007703813048</v>
      </c>
      <c r="F20" s="58">
        <f>'2025-FULL'!L14</f>
        <v>58.154363419605048</v>
      </c>
      <c r="G20" s="58">
        <f>'2025-FULL'!M14</f>
        <v>4.8547404998399992</v>
      </c>
      <c r="H20" s="53">
        <f>'2025-FULL'!N14</f>
        <v>63.009103919445046</v>
      </c>
    </row>
    <row r="21" spans="1:8" x14ac:dyDescent="0.2">
      <c r="A21" s="33" t="s">
        <v>37</v>
      </c>
      <c r="B21" s="34">
        <v>696</v>
      </c>
      <c r="C21" s="34">
        <v>4700</v>
      </c>
      <c r="D21" s="32">
        <f>'2025-FULL'!J15</f>
        <v>4.1360477994000009</v>
      </c>
      <c r="E21" s="58">
        <f>'2025-FULL'!K15</f>
        <v>56.720445415240498</v>
      </c>
      <c r="F21" s="58">
        <f>'2025-FULL'!L15</f>
        <v>60.856493214640501</v>
      </c>
      <c r="G21" s="58">
        <f>'2025-FULL'!M15</f>
        <v>5.0790872879999993</v>
      </c>
      <c r="H21" s="53">
        <f>'2025-FULL'!N15</f>
        <v>65.935580502640505</v>
      </c>
    </row>
    <row r="22" spans="1:8" x14ac:dyDescent="0.2">
      <c r="A22" s="33" t="s">
        <v>36</v>
      </c>
      <c r="B22" s="34">
        <v>748</v>
      </c>
      <c r="C22" s="34">
        <v>5050</v>
      </c>
      <c r="D22" s="32">
        <f>'2025-FULL'!J16</f>
        <v>4.4447338151000002</v>
      </c>
      <c r="E22" s="58">
        <f>'2025-FULL'!K16</f>
        <v>60.956693520630743</v>
      </c>
      <c r="F22" s="58">
        <f>'2025-FULL'!L16</f>
        <v>65.401427335730745</v>
      </c>
      <c r="G22" s="58">
        <f>'2025-FULL'!M16</f>
        <v>5.4581552519999992</v>
      </c>
      <c r="H22" s="53">
        <f>'2025-FULL'!N16</f>
        <v>70.859582587730742</v>
      </c>
    </row>
    <row r="23" spans="1:8" x14ac:dyDescent="0.2">
      <c r="A23" s="33" t="s">
        <v>35</v>
      </c>
      <c r="B23" s="34">
        <v>800</v>
      </c>
      <c r="C23" s="34">
        <v>5400</v>
      </c>
      <c r="D23" s="32">
        <f>'2025-FULL'!J17</f>
        <v>4.7534198308000013</v>
      </c>
      <c r="E23" s="58">
        <f>'2025-FULL'!K17</f>
        <v>65.19294162602101</v>
      </c>
      <c r="F23" s="58">
        <f>'2025-FULL'!L17</f>
        <v>69.946361456821009</v>
      </c>
      <c r="G23" s="58">
        <f>'2025-FULL'!M17</f>
        <v>5.8372232159999999</v>
      </c>
      <c r="H23" s="53">
        <f>'2025-FULL'!N17</f>
        <v>75.783584672821007</v>
      </c>
    </row>
    <row r="24" spans="1:8" x14ac:dyDescent="0.2">
      <c r="A24" s="33" t="s">
        <v>34</v>
      </c>
      <c r="B24" s="34">
        <v>1000</v>
      </c>
      <c r="C24" s="34">
        <v>6600</v>
      </c>
      <c r="D24" s="32">
        <f>'2025-FULL'!J18</f>
        <v>5.8988337931999997</v>
      </c>
      <c r="E24" s="58">
        <f>'2025-FULL'!K18</f>
        <v>81.297211987358992</v>
      </c>
      <c r="F24" s="58">
        <f>'2025-FULL'!L18</f>
        <v>87.19604578055899</v>
      </c>
      <c r="G24" s="58">
        <f>'2025-FULL'!M18</f>
        <v>7.2437972639999986</v>
      </c>
      <c r="H24" s="53">
        <f>'2025-FULL'!N18</f>
        <v>94.439843044558984</v>
      </c>
    </row>
    <row r="25" spans="1:8" x14ac:dyDescent="0.2">
      <c r="A25" s="33"/>
      <c r="B25" s="34"/>
      <c r="C25" s="34"/>
      <c r="D25" s="32"/>
      <c r="E25" s="58"/>
      <c r="F25" s="58"/>
      <c r="G25" s="58"/>
      <c r="H25" s="53"/>
    </row>
    <row r="26" spans="1:8" x14ac:dyDescent="0.2">
      <c r="A26" s="33" t="s">
        <v>33</v>
      </c>
      <c r="B26" s="34">
        <v>83</v>
      </c>
      <c r="C26" s="34">
        <v>400</v>
      </c>
      <c r="D26" s="32">
        <f>'2025-FULL'!J20</f>
        <v>0.44729201079999997</v>
      </c>
      <c r="E26" s="58">
        <f>'2025-FULL'!K20</f>
        <v>6.5565483704459995</v>
      </c>
      <c r="F26" s="58">
        <f>'2025-FULL'!L20</f>
        <v>7.0038403812459995</v>
      </c>
      <c r="G26" s="58">
        <f>'2025-FULL'!M20</f>
        <v>0.54927681599999989</v>
      </c>
      <c r="H26" s="53">
        <f>'2025-FULL'!N20</f>
        <v>7.5531171972459994</v>
      </c>
    </row>
    <row r="27" spans="1:8" x14ac:dyDescent="0.2">
      <c r="A27" s="33" t="s">
        <v>32</v>
      </c>
      <c r="B27" s="34">
        <v>125</v>
      </c>
      <c r="C27" s="34">
        <v>650</v>
      </c>
      <c r="D27" s="32">
        <f>'2025-FULL'!J21</f>
        <v>0.68725639630000002</v>
      </c>
      <c r="E27" s="58">
        <f>'2025-FULL'!K21</f>
        <v>9.9358589457247497</v>
      </c>
      <c r="F27" s="58">
        <f>'2025-FULL'!L21</f>
        <v>10.62311534202475</v>
      </c>
      <c r="G27" s="58">
        <f>'2025-FULL'!M21</f>
        <v>0.84395427599999984</v>
      </c>
      <c r="H27" s="53">
        <f>'2025-FULL'!N21</f>
        <v>11.46706961802475</v>
      </c>
    </row>
    <row r="28" spans="1:8" x14ac:dyDescent="0.2">
      <c r="A28" s="33" t="s">
        <v>79</v>
      </c>
      <c r="B28" s="34">
        <v>250</v>
      </c>
      <c r="C28" s="34">
        <v>1300</v>
      </c>
      <c r="D28" s="32">
        <f>'2025-FULL'!J22</f>
        <v>1.3745127926</v>
      </c>
      <c r="E28" s="58">
        <f>'2025-FULL'!K22</f>
        <v>19.871717891449499</v>
      </c>
      <c r="F28" s="58">
        <f>'2025-FULL'!L22</f>
        <v>21.2462306840495</v>
      </c>
      <c r="G28" s="58">
        <f>'2025-FULL'!M22</f>
        <v>1.6879085519999997</v>
      </c>
      <c r="H28" s="53">
        <f>'2025-FULL'!N22</f>
        <v>22.9341392360495</v>
      </c>
    </row>
    <row r="29" spans="1:8" x14ac:dyDescent="0.2">
      <c r="A29" s="33" t="s">
        <v>71</v>
      </c>
      <c r="B29" s="34">
        <v>300</v>
      </c>
      <c r="C29" s="34">
        <v>1800</v>
      </c>
      <c r="D29" s="32">
        <f>'2025-FULL'!J23</f>
        <v>1.7181209436000002</v>
      </c>
      <c r="E29" s="58">
        <f>'2025-FULL'!K23</f>
        <v>24.156405542006997</v>
      </c>
      <c r="F29" s="58">
        <f>'2025-FULL'!L23</f>
        <v>25.874526485606996</v>
      </c>
      <c r="G29" s="58">
        <f>'2025-FULL'!M23</f>
        <v>2.1098610719999997</v>
      </c>
      <c r="H29" s="53">
        <f>'2025-FULL'!N23</f>
        <v>27.984387557606997</v>
      </c>
    </row>
    <row r="30" spans="1:8" x14ac:dyDescent="0.2">
      <c r="A30" s="33" t="s">
        <v>72</v>
      </c>
      <c r="B30" s="34">
        <v>400</v>
      </c>
      <c r="C30" s="34">
        <v>2400</v>
      </c>
      <c r="D30" s="32">
        <f>'2025-FULL'!J24</f>
        <v>2.2908279248000003</v>
      </c>
      <c r="E30" s="58">
        <f>'2025-FULL'!K24</f>
        <v>32.208540722676005</v>
      </c>
      <c r="F30" s="58">
        <f>'2025-FULL'!L24</f>
        <v>34.499368647476004</v>
      </c>
      <c r="G30" s="58">
        <f>'2025-FULL'!M24</f>
        <v>2.8131480959999999</v>
      </c>
      <c r="H30" s="53">
        <f>'2025-FULL'!N24</f>
        <v>37.312516743476003</v>
      </c>
    </row>
    <row r="31" spans="1:8" x14ac:dyDescent="0.2">
      <c r="A31" s="33" t="s">
        <v>73</v>
      </c>
      <c r="B31" s="34">
        <v>600</v>
      </c>
      <c r="C31" s="34">
        <v>3400</v>
      </c>
      <c r="D31" s="32">
        <f>'2025-FULL'!J25</f>
        <v>3.3789872267999996</v>
      </c>
      <c r="E31" s="58">
        <f>'2025-FULL'!K25</f>
        <v>48.054191023790992</v>
      </c>
      <c r="F31" s="58">
        <f>'2025-FULL'!L25</f>
        <v>51.433178250590991</v>
      </c>
      <c r="G31" s="58">
        <f>'2025-FULL'!M25</f>
        <v>4.1494131359999988</v>
      </c>
      <c r="H31" s="53">
        <f>'2025-FULL'!N25</f>
        <v>55.582591386590991</v>
      </c>
    </row>
    <row r="32" spans="1:8" x14ac:dyDescent="0.2">
      <c r="A32" s="33" t="s">
        <v>74</v>
      </c>
      <c r="B32" s="34">
        <v>700</v>
      </c>
      <c r="C32" s="34">
        <v>4500</v>
      </c>
      <c r="D32" s="32">
        <f>'2025-FULL'!J26</f>
        <v>4.094830859</v>
      </c>
      <c r="E32" s="58">
        <f>'2025-FULL'!K26</f>
        <v>56.752876355017492</v>
      </c>
      <c r="F32" s="58">
        <f>'2025-FULL'!L26</f>
        <v>60.84770721401749</v>
      </c>
      <c r="G32" s="58">
        <f>'2025-FULL'!M26</f>
        <v>5.0284726799999993</v>
      </c>
      <c r="H32" s="53">
        <f>'2025-FULL'!N26</f>
        <v>65.876179894017483</v>
      </c>
    </row>
    <row r="33" spans="1:8" x14ac:dyDescent="0.2">
      <c r="A33" s="33" t="s">
        <v>26</v>
      </c>
      <c r="B33" s="34">
        <v>766</v>
      </c>
      <c r="C33" s="34">
        <v>4767</v>
      </c>
      <c r="D33" s="32">
        <f>'2025-FULL'!J27</f>
        <v>4.4358882106340012</v>
      </c>
      <c r="E33" s="58">
        <f>'2025-FULL'!K27</f>
        <v>61.900475635415198</v>
      </c>
      <c r="F33" s="58">
        <f>'2025-FULL'!L27</f>
        <v>66.336363846049196</v>
      </c>
      <c r="G33" s="58">
        <f>'2025-FULL'!M27</f>
        <v>5.4472928056800001</v>
      </c>
      <c r="H33" s="53">
        <f>'2025-FULL'!N27</f>
        <v>71.783656651729189</v>
      </c>
    </row>
    <row r="34" spans="1:8" x14ac:dyDescent="0.2">
      <c r="A34" s="33" t="s">
        <v>25</v>
      </c>
      <c r="B34" s="34">
        <v>833</v>
      </c>
      <c r="C34" s="34">
        <v>5033</v>
      </c>
      <c r="D34" s="32">
        <f>'2025-FULL'!J28</f>
        <v>4.780668718966</v>
      </c>
      <c r="E34" s="58">
        <f>'2025-FULL'!K28</f>
        <v>67.119544565511788</v>
      </c>
      <c r="F34" s="58">
        <f>'2025-FULL'!L28</f>
        <v>71.900213284477786</v>
      </c>
      <c r="G34" s="58">
        <f>'2025-FULL'!M28</f>
        <v>5.8706849863199988</v>
      </c>
      <c r="H34" s="53">
        <f>'2025-FULL'!N28</f>
        <v>77.770898270797787</v>
      </c>
    </row>
    <row r="35" spans="1:8" x14ac:dyDescent="0.2">
      <c r="A35" s="33" t="s">
        <v>80</v>
      </c>
      <c r="B35" s="34">
        <v>900</v>
      </c>
      <c r="C35" s="34">
        <v>5300</v>
      </c>
      <c r="D35" s="32">
        <f>'2025-FULL'!J29</f>
        <v>5.1257355006000012</v>
      </c>
      <c r="E35" s="58">
        <f>'2025-FULL'!K29</f>
        <v>72.339906595909497</v>
      </c>
      <c r="F35" s="58">
        <f>'2025-FULL'!L29</f>
        <v>77.465642096509498</v>
      </c>
      <c r="G35" s="58">
        <f>'2025-FULL'!M29</f>
        <v>6.2944287119999993</v>
      </c>
      <c r="H35" s="53">
        <f>'2025-FULL'!N29</f>
        <v>83.760070808509496</v>
      </c>
    </row>
    <row r="36" spans="1:8" x14ac:dyDescent="0.2">
      <c r="A36" s="33" t="s">
        <v>81</v>
      </c>
      <c r="B36" s="34">
        <v>1100</v>
      </c>
      <c r="C36" s="34">
        <v>6300</v>
      </c>
      <c r="D36" s="32">
        <f>'2025-FULL'!J30</f>
        <v>6.2138948026000005</v>
      </c>
      <c r="E36" s="58">
        <f>'2025-FULL'!K30</f>
        <v>88.185556897024512</v>
      </c>
      <c r="F36" s="58">
        <f>'2025-FULL'!L30</f>
        <v>94.399451699624507</v>
      </c>
      <c r="G36" s="58">
        <f>'2025-FULL'!M30</f>
        <v>7.6306937519999991</v>
      </c>
      <c r="H36" s="53">
        <f>'2025-FULL'!N30</f>
        <v>102.03014545162451</v>
      </c>
    </row>
    <row r="37" spans="1:8" x14ac:dyDescent="0.2">
      <c r="A37" s="33" t="s">
        <v>22</v>
      </c>
      <c r="B37" s="34">
        <v>2075</v>
      </c>
      <c r="C37" s="34">
        <v>7275</v>
      </c>
      <c r="D37" s="32">
        <f>'2025-FULL'!J31</f>
        <v>10.402205522050002</v>
      </c>
      <c r="E37" s="58">
        <f>'2025-FULL'!K31</f>
        <v>160.39001094061163</v>
      </c>
      <c r="F37" s="58">
        <f>'2025-FULL'!L31</f>
        <v>170.79221646266163</v>
      </c>
      <c r="G37" s="58">
        <f>'2025-FULL'!M31</f>
        <v>12.773960165999998</v>
      </c>
      <c r="H37" s="53">
        <f>'2025-FULL'!N31</f>
        <v>183.56617662866162</v>
      </c>
    </row>
    <row r="38" spans="1:8" x14ac:dyDescent="0.2">
      <c r="A38" s="35" t="s">
        <v>82</v>
      </c>
      <c r="B38" s="36">
        <v>2400</v>
      </c>
      <c r="C38" s="36">
        <v>7600</v>
      </c>
      <c r="D38" s="32">
        <f>'2025-FULL'!J32</f>
        <v>11.798309095199999</v>
      </c>
      <c r="E38" s="58">
        <f>'2025-FULL'!K32</f>
        <v>184.45816228847394</v>
      </c>
      <c r="F38" s="58">
        <f>'2025-FULL'!L32</f>
        <v>196.25647138367395</v>
      </c>
      <c r="G38" s="58">
        <f>'2025-FULL'!M32</f>
        <v>14.488382303999996</v>
      </c>
      <c r="H38" s="53">
        <f>'2025-FULL'!N32</f>
        <v>210.74485368767395</v>
      </c>
    </row>
    <row r="39" spans="1:8" x14ac:dyDescent="0.2">
      <c r="A39" s="35" t="s">
        <v>83</v>
      </c>
      <c r="B39" s="36">
        <v>3000</v>
      </c>
      <c r="C39" s="36">
        <v>12000</v>
      </c>
      <c r="D39" s="32">
        <f>'2025-FULL'!J33</f>
        <v>15.463569624</v>
      </c>
      <c r="E39" s="58">
        <f>'2025-FULL'!K33</f>
        <v>233.80545361338</v>
      </c>
      <c r="F39" s="58">
        <f>'2025-FULL'!L33</f>
        <v>249.26902323738</v>
      </c>
      <c r="G39" s="58">
        <f>'2025-FULL'!M33</f>
        <v>18.989340479999996</v>
      </c>
      <c r="H39" s="53">
        <f>'2025-FULL'!N33</f>
        <v>268.25836371738001</v>
      </c>
    </row>
    <row r="40" spans="1:8" x14ac:dyDescent="0.2">
      <c r="A40" s="35" t="s">
        <v>84</v>
      </c>
      <c r="B40" s="36">
        <v>3400</v>
      </c>
      <c r="C40" s="36">
        <v>13000</v>
      </c>
      <c r="D40" s="32">
        <f>'2025-FULL'!J34</f>
        <v>17.353614926000002</v>
      </c>
      <c r="E40" s="58">
        <f>'2025-FULL'!K34</f>
        <v>264.20365391449496</v>
      </c>
      <c r="F40" s="58">
        <f>'2025-FULL'!L34</f>
        <v>281.55726884049494</v>
      </c>
      <c r="G40" s="58">
        <f>'2025-FULL'!M34</f>
        <v>21.310325519999999</v>
      </c>
      <c r="H40" s="53">
        <f>'2025-FULL'!N34</f>
        <v>302.86759436049493</v>
      </c>
    </row>
    <row r="41" spans="1:8" x14ac:dyDescent="0.2">
      <c r="A41" s="35" t="s">
        <v>85</v>
      </c>
      <c r="B41" s="36">
        <v>4500</v>
      </c>
      <c r="C41" s="36">
        <v>18000</v>
      </c>
      <c r="D41" s="32">
        <f>'2025-FULL'!J35</f>
        <v>23.195354435999999</v>
      </c>
      <c r="E41" s="58">
        <f>'2025-FULL'!K35</f>
        <v>350.70818042006994</v>
      </c>
      <c r="F41" s="58">
        <f>'2025-FULL'!L35</f>
        <v>373.90353485606994</v>
      </c>
      <c r="G41" s="58">
        <f>'2025-FULL'!M35</f>
        <v>28.484010719999993</v>
      </c>
      <c r="H41" s="53">
        <f>'2025-FULL'!N35</f>
        <v>402.38754557606995</v>
      </c>
    </row>
    <row r="42" spans="1:8" x14ac:dyDescent="0.2">
      <c r="A42" s="35" t="s">
        <v>86</v>
      </c>
      <c r="B42" s="36">
        <v>5400</v>
      </c>
      <c r="C42" s="36">
        <v>21000</v>
      </c>
      <c r="D42" s="32">
        <f>'2025-FULL'!J36</f>
        <v>27.662661342000007</v>
      </c>
      <c r="E42" s="58">
        <f>'2025-FULL'!K36</f>
        <v>420.07395632341502</v>
      </c>
      <c r="F42" s="58">
        <f>'2025-FULL'!L36</f>
        <v>447.736617665415</v>
      </c>
      <c r="G42" s="58">
        <f>'2025-FULL'!M36</f>
        <v>33.969885840000003</v>
      </c>
      <c r="H42" s="53">
        <f>'2025-FULL'!N36</f>
        <v>481.70650350541501</v>
      </c>
    </row>
    <row r="43" spans="1:8" x14ac:dyDescent="0.2">
      <c r="A43" s="35" t="s">
        <v>87</v>
      </c>
      <c r="B43" s="36">
        <v>6500</v>
      </c>
      <c r="C43" s="36">
        <v>25000</v>
      </c>
      <c r="D43" s="32">
        <f>'2025-FULL'!J37</f>
        <v>33.218127550000005</v>
      </c>
      <c r="E43" s="58">
        <f>'2025-FULL'!K37</f>
        <v>505.28538252787502</v>
      </c>
      <c r="F43" s="58">
        <f>'2025-FULL'!L37</f>
        <v>538.50351007787503</v>
      </c>
      <c r="G43" s="58">
        <f>'2025-FULL'!M37</f>
        <v>40.792025999999993</v>
      </c>
      <c r="H43" s="53">
        <f>'2025-FULL'!N37</f>
        <v>579.295536077875</v>
      </c>
    </row>
    <row r="44" spans="1:8" x14ac:dyDescent="0.2">
      <c r="A44" s="35" t="s">
        <v>88</v>
      </c>
      <c r="B44" s="36">
        <v>7700</v>
      </c>
      <c r="C44" s="36">
        <v>29000</v>
      </c>
      <c r="D44" s="32">
        <f>'2025-FULL'!J38</f>
        <v>39.174536758000002</v>
      </c>
      <c r="E44" s="58">
        <f>'2025-FULL'!K38</f>
        <v>597.77308373233495</v>
      </c>
      <c r="F44" s="58">
        <f>'2025-FULL'!L38</f>
        <v>636.947620490335</v>
      </c>
      <c r="G44" s="58">
        <f>'2025-FULL'!M38</f>
        <v>48.106526159999994</v>
      </c>
      <c r="H44" s="53">
        <f>'2025-FULL'!N38</f>
        <v>685.05414665033504</v>
      </c>
    </row>
    <row r="45" spans="1:8" x14ac:dyDescent="0.2">
      <c r="A45" s="35" t="s">
        <v>89</v>
      </c>
      <c r="B45" s="36">
        <v>9500</v>
      </c>
      <c r="C45" s="36">
        <v>35000</v>
      </c>
      <c r="D45" s="32">
        <f>'2025-FULL'!J39</f>
        <v>48.109150570000004</v>
      </c>
      <c r="E45" s="58">
        <f>'2025-FULL'!K39</f>
        <v>736.504635539025</v>
      </c>
      <c r="F45" s="58">
        <f>'2025-FULL'!L39</f>
        <v>784.613786109025</v>
      </c>
      <c r="G45" s="58">
        <f>'2025-FULL'!M39</f>
        <v>59.078276399999993</v>
      </c>
      <c r="H45" s="53">
        <f>'2025-FULL'!N39</f>
        <v>843.69206250902494</v>
      </c>
    </row>
    <row r="46" spans="1:8" ht="13.5" thickBot="1" x14ac:dyDescent="0.25">
      <c r="A46" s="57" t="s">
        <v>90</v>
      </c>
      <c r="B46" s="37">
        <v>11000</v>
      </c>
      <c r="C46" s="37">
        <v>39000</v>
      </c>
      <c r="D46" s="38">
        <f>'2025-FULL'!J40</f>
        <v>55.268388778000002</v>
      </c>
      <c r="E46" s="59">
        <f>'2025-FULL'!K40</f>
        <v>850.82116174348505</v>
      </c>
      <c r="F46" s="59">
        <f>'2025-FULL'!L40</f>
        <v>906.08955052148508</v>
      </c>
      <c r="G46" s="59">
        <f>'2025-FULL'!M40</f>
        <v>67.869856559999988</v>
      </c>
      <c r="H46" s="54">
        <f>'2025-FULL'!N40</f>
        <v>973.9594070814851</v>
      </c>
    </row>
    <row r="48" spans="1:8" x14ac:dyDescent="0.2">
      <c r="A48" s="25" t="s">
        <v>75</v>
      </c>
      <c r="B48" s="24"/>
      <c r="C48" s="24"/>
      <c r="D48" s="24"/>
      <c r="E48" s="47"/>
      <c r="F48" s="50"/>
      <c r="G48" s="47"/>
    </row>
    <row r="49" spans="1:8" x14ac:dyDescent="0.2">
      <c r="A49" s="25" t="s">
        <v>76</v>
      </c>
      <c r="B49" s="24"/>
      <c r="C49" s="24"/>
      <c r="D49" s="24"/>
      <c r="E49" s="47"/>
      <c r="F49" s="50"/>
      <c r="G49" s="47"/>
    </row>
    <row r="50" spans="1:8" x14ac:dyDescent="0.2">
      <c r="A50" s="25" t="s">
        <v>11</v>
      </c>
      <c r="B50" s="24"/>
      <c r="C50" s="24"/>
      <c r="D50" s="24"/>
      <c r="E50" s="47"/>
      <c r="F50" s="50"/>
      <c r="G50" s="47"/>
    </row>
    <row r="51" spans="1:8" x14ac:dyDescent="0.2">
      <c r="A51" s="39"/>
      <c r="B51" s="24"/>
      <c r="C51" s="24"/>
      <c r="D51" s="24"/>
      <c r="E51" s="47"/>
      <c r="F51" s="50"/>
      <c r="G51" s="47"/>
    </row>
    <row r="52" spans="1:8" x14ac:dyDescent="0.2">
      <c r="A52" s="25" t="s">
        <v>77</v>
      </c>
      <c r="B52" s="24"/>
      <c r="C52" s="24"/>
      <c r="D52" s="24"/>
      <c r="E52" s="47"/>
      <c r="F52" s="47"/>
      <c r="G52" s="47"/>
      <c r="H52" s="47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B4" zoomScaleNormal="100" workbookViewId="0">
      <selection activeCell="S15" sqref="S15"/>
    </sheetView>
  </sheetViews>
  <sheetFormatPr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4.85546875" style="15" customWidth="1"/>
    <col min="16" max="16" width="28" style="15" bestFit="1" customWidth="1"/>
    <col min="17" max="17" width="9.140625" style="15"/>
    <col min="18" max="18" width="11.28515625" style="15" bestFit="1" customWidth="1"/>
    <col min="19" max="19" width="25.42578125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70" t="s">
        <v>63</v>
      </c>
      <c r="B1" s="71"/>
      <c r="C1" s="71"/>
      <c r="D1" s="72"/>
      <c r="E1" s="73"/>
      <c r="F1" s="72"/>
      <c r="G1" s="71"/>
      <c r="H1" s="71"/>
      <c r="I1" s="71"/>
      <c r="J1" s="71"/>
      <c r="K1" s="71"/>
      <c r="L1" s="71"/>
      <c r="M1" s="71"/>
      <c r="N1" s="15"/>
    </row>
    <row r="2" spans="1:24" x14ac:dyDescent="0.2">
      <c r="A2" s="15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15"/>
    </row>
    <row r="3" spans="1:24" ht="13.5" thickBot="1" x14ac:dyDescent="0.25">
      <c r="A3" s="15"/>
      <c r="B3" s="73"/>
      <c r="C3" s="73"/>
      <c r="D3" s="73"/>
      <c r="E3" s="73"/>
      <c r="F3" s="73"/>
      <c r="G3" s="73"/>
      <c r="H3" s="73"/>
      <c r="I3" s="73"/>
      <c r="J3" s="75"/>
      <c r="K3" s="75"/>
      <c r="L3" s="75"/>
      <c r="M3" s="75"/>
      <c r="N3" s="15"/>
    </row>
    <row r="4" spans="1:24" ht="90.75" customHeight="1" x14ac:dyDescent="0.2">
      <c r="A4" s="76" t="s">
        <v>60</v>
      </c>
      <c r="B4" s="77" t="s">
        <v>59</v>
      </c>
      <c r="C4" s="77" t="s">
        <v>58</v>
      </c>
      <c r="D4" s="77" t="s">
        <v>57</v>
      </c>
      <c r="E4" s="77" t="s">
        <v>56</v>
      </c>
      <c r="F4" s="77" t="s">
        <v>55</v>
      </c>
      <c r="G4" s="77" t="s">
        <v>54</v>
      </c>
      <c r="H4" s="77" t="s">
        <v>53</v>
      </c>
      <c r="I4" s="77" t="s">
        <v>52</v>
      </c>
      <c r="J4" s="77" t="s">
        <v>51</v>
      </c>
      <c r="K4" s="77" t="s">
        <v>50</v>
      </c>
      <c r="L4" s="77" t="s">
        <v>49</v>
      </c>
      <c r="M4" s="78" t="s">
        <v>48</v>
      </c>
      <c r="N4" s="79" t="s">
        <v>47</v>
      </c>
      <c r="O4" s="16"/>
      <c r="P4" s="16"/>
      <c r="Q4" s="16"/>
      <c r="R4" s="16"/>
      <c r="W4" s="16"/>
      <c r="X4" s="16"/>
    </row>
    <row r="5" spans="1:24" x14ac:dyDescent="0.2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2">
        <f>((Q13+R13+S13)+(Q14+R14+S14)+(Q15+R15+S15))/3</f>
        <v>5.3449566666666657</v>
      </c>
      <c r="K5" s="83">
        <f>((Q18+Q19)/2)+(Q21+Q22+Q23)</f>
        <v>0.13289999999999999</v>
      </c>
      <c r="L5" s="14" t="s">
        <v>8</v>
      </c>
      <c r="M5" s="83">
        <f>((T13)+(T14)+(T15))/3</f>
        <v>5.7530000000000001</v>
      </c>
      <c r="N5" s="84"/>
      <c r="O5" s="6"/>
      <c r="P5" s="6"/>
    </row>
    <row r="6" spans="1:24" ht="12" customHeight="1" x14ac:dyDescent="0.2">
      <c r="A6" s="85" t="s">
        <v>45</v>
      </c>
      <c r="B6" s="86">
        <v>150</v>
      </c>
      <c r="C6" s="86">
        <v>900</v>
      </c>
      <c r="D6" s="40">
        <f t="shared" ref="D6:D10" si="0">B6/1000*0.75</f>
        <v>0.11249999999999999</v>
      </c>
      <c r="E6" s="87">
        <f t="shared" ref="E6:E40" si="1">D6*8760/12</f>
        <v>82.124999999999986</v>
      </c>
      <c r="F6" s="40">
        <f t="shared" ref="F6:F10" si="2">C6/1000*0.0714*0.75</f>
        <v>4.8195000000000009E-2</v>
      </c>
      <c r="G6" s="87">
        <f t="shared" ref="G6:G18" si="3">F6*8760/12*0.2489</f>
        <v>8.7568869150000026</v>
      </c>
      <c r="H6" s="88">
        <f t="shared" ref="H6:I18" si="4">F6+D6</f>
        <v>0.160695</v>
      </c>
      <c r="I6" s="89">
        <f t="shared" si="4"/>
        <v>90.881886914999995</v>
      </c>
      <c r="J6" s="90">
        <f t="shared" ref="J6:J18" si="5">+$H6*$J$5</f>
        <v>0.85890781154999984</v>
      </c>
      <c r="K6" s="90">
        <f t="shared" ref="K6:K18" si="6">+I6*$K$5</f>
        <v>12.078202771003498</v>
      </c>
      <c r="L6" s="90">
        <f t="shared" ref="L6:L18" si="7">+K6+J6</f>
        <v>12.937110582553498</v>
      </c>
      <c r="M6" s="91">
        <f>+$H6*$M$5</f>
        <v>0.9244783350000001</v>
      </c>
      <c r="N6" s="45">
        <f t="shared" ref="N6:N18" si="8">M6+L6</f>
        <v>13.861588917553497</v>
      </c>
      <c r="O6" s="7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40">
        <f t="shared" si="0"/>
        <v>0.15000000000000002</v>
      </c>
      <c r="E7" s="41">
        <f t="shared" si="1"/>
        <v>109.50000000000001</v>
      </c>
      <c r="F7" s="40">
        <f t="shared" si="2"/>
        <v>6.4260000000000012E-2</v>
      </c>
      <c r="G7" s="41">
        <f t="shared" si="3"/>
        <v>11.675849220000003</v>
      </c>
      <c r="H7" s="40">
        <f t="shared" si="4"/>
        <v>0.21426000000000003</v>
      </c>
      <c r="I7" s="42">
        <f t="shared" si="4"/>
        <v>121.17584922000002</v>
      </c>
      <c r="J7" s="43">
        <f t="shared" si="5"/>
        <v>1.1452104154</v>
      </c>
      <c r="K7" s="43">
        <f t="shared" si="6"/>
        <v>16.104270361338003</v>
      </c>
      <c r="L7" s="43">
        <f t="shared" si="7"/>
        <v>17.249480776738004</v>
      </c>
      <c r="M7" s="44">
        <f t="shared" ref="M7:M18" si="9">+H7*$M$5</f>
        <v>1.2326377800000001</v>
      </c>
      <c r="N7" s="45">
        <f t="shared" si="8"/>
        <v>18.482118556738005</v>
      </c>
      <c r="O7" s="7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40">
        <f t="shared" si="0"/>
        <v>0.1875</v>
      </c>
      <c r="E8" s="41">
        <f t="shared" si="1"/>
        <v>136.875</v>
      </c>
      <c r="F8" s="40">
        <f t="shared" si="2"/>
        <v>8.5680000000000006E-2</v>
      </c>
      <c r="G8" s="41">
        <f t="shared" si="3"/>
        <v>15.567798960000003</v>
      </c>
      <c r="H8" s="40">
        <f t="shared" si="4"/>
        <v>0.27317999999999998</v>
      </c>
      <c r="I8" s="42">
        <f t="shared" si="4"/>
        <v>152.44279896</v>
      </c>
      <c r="J8" s="43">
        <f t="shared" si="5"/>
        <v>1.4601352621999997</v>
      </c>
      <c r="K8" s="43">
        <f t="shared" si="6"/>
        <v>20.259647981783999</v>
      </c>
      <c r="L8" s="43">
        <f t="shared" si="7"/>
        <v>21.719783243983997</v>
      </c>
      <c r="M8" s="44">
        <f t="shared" si="9"/>
        <v>1.5716045399999998</v>
      </c>
      <c r="N8" s="45">
        <f t="shared" si="8"/>
        <v>23.291387783983996</v>
      </c>
      <c r="O8" s="7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40">
        <f t="shared" si="0"/>
        <v>0.26249999999999996</v>
      </c>
      <c r="E9" s="41">
        <f t="shared" si="1"/>
        <v>191.62499999999997</v>
      </c>
      <c r="F9" s="40">
        <f t="shared" si="2"/>
        <v>0.101745</v>
      </c>
      <c r="G9" s="41">
        <f t="shared" si="3"/>
        <v>18.486761264999998</v>
      </c>
      <c r="H9" s="40">
        <f t="shared" si="4"/>
        <v>0.36424499999999993</v>
      </c>
      <c r="I9" s="42">
        <f t="shared" si="4"/>
        <v>210.11176126499998</v>
      </c>
      <c r="J9" s="43">
        <f t="shared" si="5"/>
        <v>1.9468737410499992</v>
      </c>
      <c r="K9" s="43">
        <f t="shared" si="6"/>
        <v>27.923853072118497</v>
      </c>
      <c r="L9" s="43">
        <f t="shared" si="7"/>
        <v>29.870726813168496</v>
      </c>
      <c r="M9" s="44">
        <f t="shared" si="9"/>
        <v>2.0955014849999998</v>
      </c>
      <c r="N9" s="45">
        <f t="shared" si="8"/>
        <v>31.966228298168495</v>
      </c>
      <c r="O9" s="7"/>
      <c r="P9" s="7"/>
      <c r="Q9" s="17"/>
      <c r="R9" s="17"/>
      <c r="S9" s="18"/>
      <c r="U9" s="19"/>
      <c r="X9" s="17"/>
    </row>
    <row r="10" spans="1:24" ht="12.75" customHeight="1" x14ac:dyDescent="0.2">
      <c r="A10" s="13" t="s">
        <v>41</v>
      </c>
      <c r="B10" s="12">
        <v>400</v>
      </c>
      <c r="C10" s="12">
        <v>2600</v>
      </c>
      <c r="D10" s="40">
        <f t="shared" si="0"/>
        <v>0.30000000000000004</v>
      </c>
      <c r="E10" s="41">
        <f t="shared" si="1"/>
        <v>219.00000000000003</v>
      </c>
      <c r="F10" s="40">
        <f t="shared" si="2"/>
        <v>0.13923000000000002</v>
      </c>
      <c r="G10" s="41">
        <f t="shared" si="3"/>
        <v>25.297673310000004</v>
      </c>
      <c r="H10" s="40">
        <f t="shared" si="4"/>
        <v>0.43923000000000006</v>
      </c>
      <c r="I10" s="42">
        <f t="shared" si="4"/>
        <v>244.29767331000002</v>
      </c>
      <c r="J10" s="43">
        <f t="shared" si="5"/>
        <v>2.3476653167000001</v>
      </c>
      <c r="K10" s="43">
        <f t="shared" si="6"/>
        <v>32.467160782899001</v>
      </c>
      <c r="L10" s="43">
        <f t="shared" si="7"/>
        <v>34.814826099599003</v>
      </c>
      <c r="M10" s="44">
        <f t="shared" si="9"/>
        <v>2.5268901900000005</v>
      </c>
      <c r="N10" s="45">
        <f t="shared" si="8"/>
        <v>37.341716289599006</v>
      </c>
      <c r="O10" s="7"/>
      <c r="P10" s="7"/>
      <c r="Q10" s="17"/>
      <c r="R10" s="17"/>
      <c r="S10" s="18"/>
      <c r="U10" s="19"/>
      <c r="X10" s="17"/>
    </row>
    <row r="11" spans="1:24" ht="12.75" customHeight="1" x14ac:dyDescent="0.2">
      <c r="A11" s="13" t="s">
        <v>108</v>
      </c>
      <c r="B11" s="12">
        <v>447</v>
      </c>
      <c r="C11" s="12">
        <v>2936</v>
      </c>
      <c r="D11" s="40">
        <f t="shared" ref="D11" si="10">B11/1000*0.75</f>
        <v>0.33524999999999999</v>
      </c>
      <c r="E11" s="41">
        <f t="shared" ref="E11" si="11">D11*8760/12</f>
        <v>244.73249999999999</v>
      </c>
      <c r="F11" s="40">
        <f t="shared" ref="F11" si="12">C11/1000*0.0714*0.75</f>
        <v>0.15722280000000002</v>
      </c>
      <c r="G11" s="41">
        <f t="shared" ref="G11" si="13">F11*8760/12*0.2489</f>
        <v>28.566911091600005</v>
      </c>
      <c r="H11" s="40">
        <f t="shared" ref="H11" si="14">F11+D11</f>
        <v>0.49247280000000004</v>
      </c>
      <c r="I11" s="42">
        <f t="shared" ref="I11" si="15">G11+E11</f>
        <v>273.29941109160001</v>
      </c>
      <c r="J11" s="43">
        <f t="shared" si="5"/>
        <v>2.6322457755119997</v>
      </c>
      <c r="K11" s="43">
        <f t="shared" ref="K11" si="16">+I11*$K$5</f>
        <v>36.321491734073639</v>
      </c>
      <c r="L11" s="43">
        <f t="shared" ref="L11" si="17">+K11+J11</f>
        <v>38.953737509585636</v>
      </c>
      <c r="M11" s="44">
        <f t="shared" ref="M11" si="18">+H11*$M$5</f>
        <v>2.8331960184000002</v>
      </c>
      <c r="N11" s="45">
        <f t="shared" ref="N11" si="19">M11+L11</f>
        <v>41.786933527985639</v>
      </c>
      <c r="O11" s="7"/>
      <c r="P11" s="7"/>
      <c r="Q11" s="17"/>
      <c r="R11" s="17"/>
      <c r="S11" s="18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40">
        <f t="shared" ref="D12:D18" si="20">B12/1000*0.75</f>
        <v>0.39375000000000004</v>
      </c>
      <c r="E12" s="41">
        <f t="shared" si="1"/>
        <v>287.43750000000006</v>
      </c>
      <c r="F12" s="40">
        <f t="shared" ref="F12:F18" si="21">C12/1000*0.0714*0.75</f>
        <v>0.18742500000000001</v>
      </c>
      <c r="G12" s="41">
        <f t="shared" si="3"/>
        <v>34.054560225000003</v>
      </c>
      <c r="H12" s="40">
        <f t="shared" si="4"/>
        <v>0.581175</v>
      </c>
      <c r="I12" s="42">
        <f t="shared" si="4"/>
        <v>321.49206022500005</v>
      </c>
      <c r="J12" s="43">
        <f t="shared" si="5"/>
        <v>3.1063551907499996</v>
      </c>
      <c r="K12" s="43">
        <f t="shared" si="6"/>
        <v>42.726294803902505</v>
      </c>
      <c r="L12" s="43">
        <f t="shared" si="7"/>
        <v>45.832649994652506</v>
      </c>
      <c r="M12" s="44">
        <f t="shared" si="9"/>
        <v>3.3434997750000002</v>
      </c>
      <c r="N12" s="45">
        <f t="shared" si="8"/>
        <v>49.176149769652504</v>
      </c>
      <c r="O12" s="7"/>
      <c r="P12" s="7"/>
      <c r="Q12" s="65" t="s">
        <v>101</v>
      </c>
      <c r="R12" s="65" t="s">
        <v>100</v>
      </c>
      <c r="S12" s="66" t="s">
        <v>109</v>
      </c>
      <c r="T12" s="64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40">
        <f t="shared" si="20"/>
        <v>0.48750000000000004</v>
      </c>
      <c r="E13" s="41">
        <f t="shared" si="1"/>
        <v>355.875</v>
      </c>
      <c r="F13" s="40">
        <f t="shared" si="21"/>
        <v>0.23562000000000005</v>
      </c>
      <c r="G13" s="41">
        <f t="shared" si="3"/>
        <v>42.811447140000006</v>
      </c>
      <c r="H13" s="40">
        <f t="shared" si="4"/>
        <v>0.7231200000000001</v>
      </c>
      <c r="I13" s="42">
        <f t="shared" si="4"/>
        <v>398.68644713999998</v>
      </c>
      <c r="J13" s="43">
        <f t="shared" si="5"/>
        <v>3.8650450647999999</v>
      </c>
      <c r="K13" s="43">
        <f t="shared" si="6"/>
        <v>52.985428824905995</v>
      </c>
      <c r="L13" s="43">
        <f t="shared" si="7"/>
        <v>56.850473889705995</v>
      </c>
      <c r="M13" s="44">
        <f t="shared" si="9"/>
        <v>4.1601093600000008</v>
      </c>
      <c r="N13" s="45">
        <f t="shared" si="8"/>
        <v>61.010583249705995</v>
      </c>
      <c r="O13" s="7"/>
      <c r="P13" s="64" t="s">
        <v>97</v>
      </c>
      <c r="Q13" s="63">
        <v>2.4649999999999998E-2</v>
      </c>
      <c r="R13" s="62">
        <v>2.9016999999999999</v>
      </c>
      <c r="S13" s="62">
        <v>2.0474000000000001</v>
      </c>
      <c r="T13" s="67">
        <v>5.9173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40">
        <f t="shared" si="20"/>
        <v>0.49875000000000003</v>
      </c>
      <c r="E14" s="41">
        <f t="shared" si="1"/>
        <v>364.08750000000003</v>
      </c>
      <c r="F14" s="40">
        <f t="shared" si="21"/>
        <v>0.24076080000000002</v>
      </c>
      <c r="G14" s="41">
        <f t="shared" si="3"/>
        <v>43.745515077600004</v>
      </c>
      <c r="H14" s="40">
        <f t="shared" si="4"/>
        <v>0.73951080000000002</v>
      </c>
      <c r="I14" s="42">
        <f t="shared" si="4"/>
        <v>407.83301507760007</v>
      </c>
      <c r="J14" s="43">
        <f t="shared" si="5"/>
        <v>3.9526531805319993</v>
      </c>
      <c r="K14" s="43">
        <f t="shared" si="6"/>
        <v>54.201007703813048</v>
      </c>
      <c r="L14" s="43">
        <f t="shared" si="7"/>
        <v>58.153660884345044</v>
      </c>
      <c r="M14" s="44">
        <f t="shared" si="9"/>
        <v>4.2544056324000001</v>
      </c>
      <c r="N14" s="45">
        <f t="shared" si="8"/>
        <v>62.408066516745045</v>
      </c>
      <c r="O14" s="7"/>
      <c r="P14" s="64" t="s">
        <v>98</v>
      </c>
      <c r="Q14" s="63">
        <v>2.6349999999999998E-2</v>
      </c>
      <c r="R14" s="62">
        <v>3.0127999999999999</v>
      </c>
      <c r="S14" s="62">
        <v>2.1882000000000001</v>
      </c>
      <c r="T14" s="67">
        <v>5.5679999999999996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40">
        <f t="shared" si="20"/>
        <v>0.52200000000000002</v>
      </c>
      <c r="E15" s="41">
        <f t="shared" si="1"/>
        <v>381.06</v>
      </c>
      <c r="F15" s="40">
        <f t="shared" si="21"/>
        <v>0.25168500000000005</v>
      </c>
      <c r="G15" s="41">
        <f t="shared" si="3"/>
        <v>45.730409445000014</v>
      </c>
      <c r="H15" s="40">
        <f t="shared" si="4"/>
        <v>0.77368500000000007</v>
      </c>
      <c r="I15" s="42">
        <f t="shared" si="4"/>
        <v>426.79040944500002</v>
      </c>
      <c r="J15" s="43">
        <f t="shared" si="5"/>
        <v>4.1353127986499993</v>
      </c>
      <c r="K15" s="43">
        <f t="shared" si="6"/>
        <v>56.720445415240498</v>
      </c>
      <c r="L15" s="43">
        <f t="shared" si="7"/>
        <v>60.855758213890496</v>
      </c>
      <c r="M15" s="44">
        <f t="shared" si="9"/>
        <v>4.4510098050000009</v>
      </c>
      <c r="N15" s="45">
        <f t="shared" si="8"/>
        <v>65.306768018890494</v>
      </c>
      <c r="O15" s="7"/>
      <c r="P15" s="64" t="s">
        <v>99</v>
      </c>
      <c r="Q15" s="63">
        <v>2.9669999999999998E-2</v>
      </c>
      <c r="R15" s="62">
        <v>3.3399000000000001</v>
      </c>
      <c r="S15" s="62">
        <v>2.4641999999999999</v>
      </c>
      <c r="T15" s="67">
        <v>5.7736999999999998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40">
        <f t="shared" si="20"/>
        <v>0.56099999999999994</v>
      </c>
      <c r="E16" s="41">
        <f t="shared" si="1"/>
        <v>409.53</v>
      </c>
      <c r="F16" s="40">
        <f t="shared" si="21"/>
        <v>0.27042749999999999</v>
      </c>
      <c r="G16" s="41">
        <f t="shared" si="3"/>
        <v>49.135865467499997</v>
      </c>
      <c r="H16" s="40">
        <f t="shared" si="4"/>
        <v>0.83142749999999999</v>
      </c>
      <c r="I16" s="42">
        <f t="shared" si="4"/>
        <v>458.6658654675</v>
      </c>
      <c r="J16" s="43">
        <f t="shared" si="5"/>
        <v>4.4439439589749989</v>
      </c>
      <c r="K16" s="43">
        <f t="shared" si="6"/>
        <v>60.956693520630743</v>
      </c>
      <c r="L16" s="43">
        <f t="shared" si="7"/>
        <v>65.400637479605749</v>
      </c>
      <c r="M16" s="44">
        <f t="shared" si="9"/>
        <v>4.7832024075000001</v>
      </c>
      <c r="N16" s="45">
        <f t="shared" si="8"/>
        <v>70.183839887105748</v>
      </c>
      <c r="O16" s="7"/>
      <c r="P16" s="64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40">
        <f t="shared" si="20"/>
        <v>0.60000000000000009</v>
      </c>
      <c r="E17" s="41">
        <f t="shared" si="1"/>
        <v>438.00000000000006</v>
      </c>
      <c r="F17" s="40">
        <f t="shared" si="21"/>
        <v>0.28917000000000004</v>
      </c>
      <c r="G17" s="41">
        <f t="shared" si="3"/>
        <v>52.541321490000009</v>
      </c>
      <c r="H17" s="40">
        <f t="shared" si="4"/>
        <v>0.88917000000000013</v>
      </c>
      <c r="I17" s="42">
        <f t="shared" si="4"/>
        <v>490.54132149000009</v>
      </c>
      <c r="J17" s="43">
        <f t="shared" si="5"/>
        <v>4.7525751192999994</v>
      </c>
      <c r="K17" s="43">
        <f t="shared" si="6"/>
        <v>65.19294162602101</v>
      </c>
      <c r="L17" s="43">
        <f t="shared" si="7"/>
        <v>69.945516745321015</v>
      </c>
      <c r="M17" s="44">
        <f t="shared" si="9"/>
        <v>5.1153950100000012</v>
      </c>
      <c r="N17" s="45">
        <f t="shared" si="8"/>
        <v>75.060911755321015</v>
      </c>
      <c r="O17" s="7"/>
      <c r="P17" s="64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40">
        <f t="shared" si="20"/>
        <v>0.75</v>
      </c>
      <c r="E18" s="41">
        <f t="shared" si="1"/>
        <v>547.5</v>
      </c>
      <c r="F18" s="40">
        <f t="shared" si="21"/>
        <v>0.35343000000000002</v>
      </c>
      <c r="G18" s="41">
        <f t="shared" si="3"/>
        <v>64.217170710000005</v>
      </c>
      <c r="H18" s="40">
        <f t="shared" si="4"/>
        <v>1.1034299999999999</v>
      </c>
      <c r="I18" s="42">
        <f t="shared" si="4"/>
        <v>611.71717071</v>
      </c>
      <c r="J18" s="43">
        <f t="shared" si="5"/>
        <v>5.8977855346999988</v>
      </c>
      <c r="K18" s="43">
        <f t="shared" si="6"/>
        <v>81.297211987358992</v>
      </c>
      <c r="L18" s="43">
        <f t="shared" si="7"/>
        <v>87.194997522058998</v>
      </c>
      <c r="M18" s="44">
        <f t="shared" si="9"/>
        <v>6.3480327899999995</v>
      </c>
      <c r="N18" s="45">
        <f t="shared" si="8"/>
        <v>93.543030312059003</v>
      </c>
      <c r="O18" s="7"/>
      <c r="P18" s="64" t="s">
        <v>103</v>
      </c>
      <c r="Q18" s="61">
        <v>0.11899999999999999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40"/>
      <c r="E19" s="41"/>
      <c r="F19" s="40"/>
      <c r="G19" s="41"/>
      <c r="H19" s="40"/>
      <c r="I19" s="42"/>
      <c r="J19" s="43"/>
      <c r="K19" s="43"/>
      <c r="L19" s="43"/>
      <c r="M19" s="44"/>
      <c r="N19" s="45"/>
      <c r="O19" s="7"/>
      <c r="P19" s="64" t="s">
        <v>104</v>
      </c>
      <c r="Q19" s="61">
        <v>0.13900000000000001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40">
        <f t="shared" ref="D20:D40" si="22">B20/1000*0.75</f>
        <v>6.225E-2</v>
      </c>
      <c r="E20" s="41">
        <f t="shared" si="1"/>
        <v>45.442499999999995</v>
      </c>
      <c r="F20" s="40">
        <f t="shared" ref="F20:F40" si="23">C20/1000*0.0714*0.75</f>
        <v>2.1420000000000002E-2</v>
      </c>
      <c r="G20" s="41">
        <f t="shared" ref="G20:G40" si="24">F20*8760/12*0.2489</f>
        <v>3.8919497400000007</v>
      </c>
      <c r="H20" s="40">
        <f t="shared" ref="H20:I40" si="25">F20+D20</f>
        <v>8.3669999999999994E-2</v>
      </c>
      <c r="I20" s="42">
        <f t="shared" si="25"/>
        <v>49.334449739999997</v>
      </c>
      <c r="J20" s="43">
        <f t="shared" ref="J20:J40" si="26">+$H20*$J$5</f>
        <v>0.44721252429999991</v>
      </c>
      <c r="K20" s="43">
        <f t="shared" ref="K20:K40" si="27">+I20*$K$5</f>
        <v>6.5565483704459995</v>
      </c>
      <c r="L20" s="43">
        <f t="shared" ref="L20:L40" si="28">+K20+J20</f>
        <v>7.0037608947459997</v>
      </c>
      <c r="M20" s="44">
        <f t="shared" ref="M20:M40" si="29">+H20*$M$5</f>
        <v>0.48135350999999998</v>
      </c>
      <c r="N20" s="45">
        <f t="shared" ref="N20:N40" si="30">M20+L20</f>
        <v>7.4851144047459997</v>
      </c>
      <c r="O20" s="7"/>
      <c r="P20" s="64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40">
        <f t="shared" si="22"/>
        <v>9.375E-2</v>
      </c>
      <c r="E21" s="41">
        <f t="shared" si="1"/>
        <v>68.4375</v>
      </c>
      <c r="F21" s="40">
        <f t="shared" si="23"/>
        <v>3.4807500000000005E-2</v>
      </c>
      <c r="G21" s="41">
        <f t="shared" si="24"/>
        <v>6.324418327500001</v>
      </c>
      <c r="H21" s="40">
        <f t="shared" si="25"/>
        <v>0.12855749999999999</v>
      </c>
      <c r="I21" s="42">
        <f t="shared" si="25"/>
        <v>74.761918327499998</v>
      </c>
      <c r="J21" s="43">
        <f t="shared" si="26"/>
        <v>0.68713426667499988</v>
      </c>
      <c r="K21" s="43">
        <f t="shared" si="27"/>
        <v>9.9358589457247497</v>
      </c>
      <c r="L21" s="43">
        <f t="shared" si="28"/>
        <v>10.62299321239975</v>
      </c>
      <c r="M21" s="44">
        <f t="shared" si="29"/>
        <v>0.73959129749999997</v>
      </c>
      <c r="N21" s="45">
        <f t="shared" si="30"/>
        <v>11.362584509899751</v>
      </c>
      <c r="O21" s="7"/>
      <c r="P21" s="64" t="s">
        <v>105</v>
      </c>
      <c r="Q21" s="62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40">
        <f t="shared" si="22"/>
        <v>0.1875</v>
      </c>
      <c r="E22" s="41">
        <f t="shared" si="1"/>
        <v>136.875</v>
      </c>
      <c r="F22" s="40">
        <f t="shared" si="23"/>
        <v>6.961500000000001E-2</v>
      </c>
      <c r="G22" s="41">
        <f t="shared" si="24"/>
        <v>12.648836655000002</v>
      </c>
      <c r="H22" s="40">
        <f t="shared" si="25"/>
        <v>0.25711499999999998</v>
      </c>
      <c r="I22" s="42">
        <f t="shared" si="25"/>
        <v>149.523836655</v>
      </c>
      <c r="J22" s="43">
        <f t="shared" si="26"/>
        <v>1.3742685333499998</v>
      </c>
      <c r="K22" s="43">
        <f t="shared" si="27"/>
        <v>19.871717891449499</v>
      </c>
      <c r="L22" s="43">
        <f t="shared" si="28"/>
        <v>21.245986424799501</v>
      </c>
      <c r="M22" s="44">
        <f t="shared" si="29"/>
        <v>1.4791825949999999</v>
      </c>
      <c r="N22" s="45">
        <f t="shared" si="30"/>
        <v>22.725169019799502</v>
      </c>
      <c r="O22" s="7"/>
      <c r="P22" s="64" t="s">
        <v>106</v>
      </c>
      <c r="Q22" s="62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40">
        <f t="shared" si="22"/>
        <v>0.22499999999999998</v>
      </c>
      <c r="E23" s="41">
        <f t="shared" si="1"/>
        <v>164.24999999999997</v>
      </c>
      <c r="F23" s="40">
        <f t="shared" si="23"/>
        <v>9.6390000000000017E-2</v>
      </c>
      <c r="G23" s="41">
        <f t="shared" si="24"/>
        <v>17.513773830000005</v>
      </c>
      <c r="H23" s="40">
        <f t="shared" si="25"/>
        <v>0.32139000000000001</v>
      </c>
      <c r="I23" s="42">
        <f t="shared" si="25"/>
        <v>181.76377382999999</v>
      </c>
      <c r="J23" s="43">
        <f t="shared" si="26"/>
        <v>1.7178156230999997</v>
      </c>
      <c r="K23" s="43">
        <f t="shared" si="27"/>
        <v>24.156405542006997</v>
      </c>
      <c r="L23" s="43">
        <f t="shared" si="28"/>
        <v>25.874221165106995</v>
      </c>
      <c r="M23" s="44">
        <f t="shared" si="29"/>
        <v>1.8489566700000002</v>
      </c>
      <c r="N23" s="45">
        <f t="shared" si="30"/>
        <v>27.723177835106995</v>
      </c>
      <c r="O23" s="7"/>
      <c r="P23" s="64" t="s">
        <v>107</v>
      </c>
      <c r="Q23" s="62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40">
        <f t="shared" si="22"/>
        <v>0.30000000000000004</v>
      </c>
      <c r="E24" s="41">
        <f t="shared" si="1"/>
        <v>219.00000000000003</v>
      </c>
      <c r="F24" s="40">
        <f t="shared" si="23"/>
        <v>0.12852000000000002</v>
      </c>
      <c r="G24" s="41">
        <f t="shared" si="24"/>
        <v>23.351698440000007</v>
      </c>
      <c r="H24" s="40">
        <f t="shared" si="25"/>
        <v>0.42852000000000007</v>
      </c>
      <c r="I24" s="42">
        <f t="shared" si="25"/>
        <v>242.35169844000004</v>
      </c>
      <c r="J24" s="43">
        <f t="shared" si="26"/>
        <v>2.2904208308</v>
      </c>
      <c r="K24" s="43">
        <f t="shared" si="27"/>
        <v>32.208540722676005</v>
      </c>
      <c r="L24" s="43">
        <f t="shared" si="28"/>
        <v>34.498961553476008</v>
      </c>
      <c r="M24" s="44">
        <f t="shared" si="29"/>
        <v>2.4652755600000003</v>
      </c>
      <c r="N24" s="45">
        <f t="shared" si="30"/>
        <v>36.96423711347601</v>
      </c>
      <c r="O24" s="7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40">
        <f t="shared" si="22"/>
        <v>0.44999999999999996</v>
      </c>
      <c r="E25" s="41">
        <f t="shared" si="1"/>
        <v>328.49999999999994</v>
      </c>
      <c r="F25" s="40">
        <f t="shared" si="23"/>
        <v>0.18207000000000001</v>
      </c>
      <c r="G25" s="41">
        <f t="shared" si="24"/>
        <v>33.081572790000003</v>
      </c>
      <c r="H25" s="40">
        <f t="shared" si="25"/>
        <v>0.63206999999999991</v>
      </c>
      <c r="I25" s="42">
        <f t="shared" si="25"/>
        <v>361.58157278999994</v>
      </c>
      <c r="J25" s="43">
        <f t="shared" si="26"/>
        <v>3.3783867602999988</v>
      </c>
      <c r="K25" s="43">
        <f t="shared" si="27"/>
        <v>48.054191023790992</v>
      </c>
      <c r="L25" s="43">
        <f t="shared" si="28"/>
        <v>51.432577784090988</v>
      </c>
      <c r="M25" s="44">
        <f t="shared" si="29"/>
        <v>3.6362987099999997</v>
      </c>
      <c r="N25" s="45">
        <f t="shared" si="30"/>
        <v>55.068876494090986</v>
      </c>
      <c r="O25" s="7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40">
        <f t="shared" si="22"/>
        <v>0.52499999999999991</v>
      </c>
      <c r="E26" s="41">
        <f t="shared" si="1"/>
        <v>383.24999999999994</v>
      </c>
      <c r="F26" s="40">
        <f t="shared" si="23"/>
        <v>0.24097500000000002</v>
      </c>
      <c r="G26" s="41">
        <f t="shared" si="24"/>
        <v>43.784434575000006</v>
      </c>
      <c r="H26" s="40">
        <f t="shared" si="25"/>
        <v>0.76597499999999996</v>
      </c>
      <c r="I26" s="42">
        <f t="shared" si="25"/>
        <v>427.03443457499998</v>
      </c>
      <c r="J26" s="43">
        <f t="shared" si="26"/>
        <v>4.0941031827499987</v>
      </c>
      <c r="K26" s="43">
        <f t="shared" si="27"/>
        <v>56.752876355017492</v>
      </c>
      <c r="L26" s="43">
        <f t="shared" si="28"/>
        <v>60.846979537767488</v>
      </c>
      <c r="M26" s="44">
        <f t="shared" si="29"/>
        <v>4.4066541749999999</v>
      </c>
      <c r="N26" s="45">
        <f t="shared" si="30"/>
        <v>65.253633712767481</v>
      </c>
      <c r="O26" s="7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40">
        <f t="shared" si="22"/>
        <v>0.57450000000000001</v>
      </c>
      <c r="E27" s="41">
        <f t="shared" si="1"/>
        <v>419.38499999999999</v>
      </c>
      <c r="F27" s="40">
        <f t="shared" si="23"/>
        <v>0.25527285000000005</v>
      </c>
      <c r="G27" s="41">
        <f t="shared" si="24"/>
        <v>46.382311026450004</v>
      </c>
      <c r="H27" s="40">
        <f t="shared" si="25"/>
        <v>0.82977285000000012</v>
      </c>
      <c r="I27" s="42">
        <f t="shared" si="25"/>
        <v>465.76731102644999</v>
      </c>
      <c r="J27" s="43">
        <f t="shared" si="26"/>
        <v>4.4350999264265001</v>
      </c>
      <c r="K27" s="43">
        <f t="shared" si="27"/>
        <v>61.900475635415198</v>
      </c>
      <c r="L27" s="43">
        <f t="shared" si="28"/>
        <v>66.335575561841694</v>
      </c>
      <c r="M27" s="44">
        <f t="shared" si="29"/>
        <v>4.7736832060500012</v>
      </c>
      <c r="N27" s="45">
        <f t="shared" si="30"/>
        <v>71.109258767891689</v>
      </c>
      <c r="O27" s="7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40">
        <f t="shared" si="22"/>
        <v>0.62474999999999992</v>
      </c>
      <c r="E28" s="41">
        <f t="shared" si="1"/>
        <v>456.06749999999994</v>
      </c>
      <c r="F28" s="40">
        <f t="shared" si="23"/>
        <v>0.26951715000000004</v>
      </c>
      <c r="G28" s="41">
        <f t="shared" si="24"/>
        <v>48.97045760355001</v>
      </c>
      <c r="H28" s="40">
        <f t="shared" si="25"/>
        <v>0.8942671499999999</v>
      </c>
      <c r="I28" s="42">
        <f t="shared" si="25"/>
        <v>505.03795760354996</v>
      </c>
      <c r="J28" s="43">
        <f t="shared" si="26"/>
        <v>4.7798191651734987</v>
      </c>
      <c r="K28" s="43">
        <f t="shared" si="27"/>
        <v>67.119544565511788</v>
      </c>
      <c r="L28" s="43">
        <f t="shared" si="28"/>
        <v>71.89936373068528</v>
      </c>
      <c r="M28" s="44">
        <f t="shared" si="29"/>
        <v>5.1447189139499994</v>
      </c>
      <c r="N28" s="45">
        <f t="shared" si="30"/>
        <v>77.044082644635282</v>
      </c>
      <c r="O28" s="7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40">
        <f t="shared" si="22"/>
        <v>0.67500000000000004</v>
      </c>
      <c r="E29" s="41">
        <f t="shared" si="1"/>
        <v>492.75</v>
      </c>
      <c r="F29" s="40">
        <f t="shared" si="23"/>
        <v>0.28381500000000004</v>
      </c>
      <c r="G29" s="41">
        <f t="shared" si="24"/>
        <v>51.568334055000015</v>
      </c>
      <c r="H29" s="40">
        <f t="shared" si="25"/>
        <v>0.95881500000000008</v>
      </c>
      <c r="I29" s="42">
        <f t="shared" si="25"/>
        <v>544.31833405500004</v>
      </c>
      <c r="J29" s="43">
        <f t="shared" si="26"/>
        <v>5.1248246263499997</v>
      </c>
      <c r="K29" s="43">
        <f t="shared" si="27"/>
        <v>72.339906595909497</v>
      </c>
      <c r="L29" s="43">
        <f t="shared" si="28"/>
        <v>77.464731222259502</v>
      </c>
      <c r="M29" s="44">
        <f t="shared" si="29"/>
        <v>5.5160626950000005</v>
      </c>
      <c r="N29" s="45">
        <f t="shared" si="30"/>
        <v>82.980793917259504</v>
      </c>
      <c r="O29" s="7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40">
        <f t="shared" si="22"/>
        <v>0.82500000000000007</v>
      </c>
      <c r="E30" s="41">
        <f t="shared" si="1"/>
        <v>602.25000000000011</v>
      </c>
      <c r="F30" s="40">
        <f t="shared" si="23"/>
        <v>0.33736500000000003</v>
      </c>
      <c r="G30" s="41">
        <f t="shared" si="24"/>
        <v>61.298208405000011</v>
      </c>
      <c r="H30" s="40">
        <f t="shared" si="25"/>
        <v>1.1623650000000001</v>
      </c>
      <c r="I30" s="42">
        <f t="shared" si="25"/>
        <v>663.54820840500008</v>
      </c>
      <c r="J30" s="43">
        <f t="shared" si="26"/>
        <v>6.212790555849999</v>
      </c>
      <c r="K30" s="43">
        <f t="shared" si="27"/>
        <v>88.185556897024512</v>
      </c>
      <c r="L30" s="43">
        <f t="shared" si="28"/>
        <v>94.398347452874503</v>
      </c>
      <c r="M30" s="44">
        <f t="shared" si="29"/>
        <v>6.6870858450000004</v>
      </c>
      <c r="N30" s="45">
        <f t="shared" si="30"/>
        <v>101.0854332978745</v>
      </c>
      <c r="O30" s="7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40">
        <f t="shared" si="22"/>
        <v>1.5562500000000001</v>
      </c>
      <c r="E31" s="41">
        <f t="shared" si="1"/>
        <v>1136.0625000000002</v>
      </c>
      <c r="F31" s="40">
        <f t="shared" si="23"/>
        <v>0.38957625000000007</v>
      </c>
      <c r="G31" s="41">
        <f t="shared" si="24"/>
        <v>70.784835896250001</v>
      </c>
      <c r="H31" s="40">
        <f t="shared" si="25"/>
        <v>1.9458262500000001</v>
      </c>
      <c r="I31" s="42">
        <f t="shared" si="25"/>
        <v>1206.8473358962501</v>
      </c>
      <c r="J31" s="43">
        <f t="shared" si="26"/>
        <v>10.400356987112499</v>
      </c>
      <c r="K31" s="43">
        <f t="shared" si="27"/>
        <v>160.39001094061163</v>
      </c>
      <c r="L31" s="43">
        <f t="shared" si="28"/>
        <v>170.79036792772413</v>
      </c>
      <c r="M31" s="44">
        <f t="shared" si="29"/>
        <v>11.19433841625</v>
      </c>
      <c r="N31" s="45">
        <f t="shared" si="30"/>
        <v>181.98470634397412</v>
      </c>
      <c r="O31" s="7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40">
        <f t="shared" si="22"/>
        <v>1.7999999999999998</v>
      </c>
      <c r="E32" s="41">
        <f t="shared" si="1"/>
        <v>1313.9999999999998</v>
      </c>
      <c r="F32" s="40">
        <f t="shared" si="23"/>
        <v>0.40698000000000001</v>
      </c>
      <c r="G32" s="41">
        <f t="shared" si="24"/>
        <v>73.947045059999994</v>
      </c>
      <c r="H32" s="40">
        <f t="shared" si="25"/>
        <v>2.2069799999999997</v>
      </c>
      <c r="I32" s="42">
        <f t="shared" si="25"/>
        <v>1387.9470450599997</v>
      </c>
      <c r="J32" s="43">
        <f t="shared" si="26"/>
        <v>11.796212464199996</v>
      </c>
      <c r="K32" s="43">
        <f t="shared" si="27"/>
        <v>184.45816228847394</v>
      </c>
      <c r="L32" s="43">
        <f t="shared" si="28"/>
        <v>196.25437475267393</v>
      </c>
      <c r="M32" s="44">
        <f t="shared" si="29"/>
        <v>12.696755939999999</v>
      </c>
      <c r="N32" s="45">
        <f t="shared" si="30"/>
        <v>208.95113069267393</v>
      </c>
      <c r="O32" s="7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40">
        <f t="shared" si="22"/>
        <v>2.25</v>
      </c>
      <c r="E33" s="41">
        <f t="shared" si="1"/>
        <v>1642.5</v>
      </c>
      <c r="F33" s="40">
        <f t="shared" si="23"/>
        <v>0.64260000000000006</v>
      </c>
      <c r="G33" s="41">
        <f t="shared" si="24"/>
        <v>116.75849220000001</v>
      </c>
      <c r="H33" s="40">
        <f t="shared" si="25"/>
        <v>2.8925999999999998</v>
      </c>
      <c r="I33" s="42">
        <f t="shared" si="25"/>
        <v>1759.2584922000001</v>
      </c>
      <c r="J33" s="43">
        <f t="shared" si="26"/>
        <v>15.460821653999997</v>
      </c>
      <c r="K33" s="43">
        <f t="shared" si="27"/>
        <v>233.80545361338</v>
      </c>
      <c r="L33" s="43">
        <f t="shared" si="28"/>
        <v>249.26627526738</v>
      </c>
      <c r="M33" s="44">
        <f t="shared" si="29"/>
        <v>16.6411278</v>
      </c>
      <c r="N33" s="45">
        <f t="shared" si="30"/>
        <v>265.90740306738002</v>
      </c>
      <c r="O33" s="7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40">
        <f t="shared" si="22"/>
        <v>2.5499999999999998</v>
      </c>
      <c r="E34" s="41">
        <f t="shared" si="1"/>
        <v>1861.5</v>
      </c>
      <c r="F34" s="40">
        <f t="shared" si="23"/>
        <v>0.69615000000000005</v>
      </c>
      <c r="G34" s="41">
        <f t="shared" si="24"/>
        <v>126.48836655000001</v>
      </c>
      <c r="H34" s="40">
        <f t="shared" si="25"/>
        <v>3.2461500000000001</v>
      </c>
      <c r="I34" s="42">
        <f t="shared" si="25"/>
        <v>1987.9883665499999</v>
      </c>
      <c r="J34" s="43">
        <f t="shared" si="26"/>
        <v>17.350531083499998</v>
      </c>
      <c r="K34" s="43">
        <f t="shared" si="27"/>
        <v>264.20365391449496</v>
      </c>
      <c r="L34" s="43">
        <f t="shared" si="28"/>
        <v>281.55418499799498</v>
      </c>
      <c r="M34" s="44">
        <f t="shared" si="29"/>
        <v>18.675100950000001</v>
      </c>
      <c r="N34" s="45">
        <f t="shared" si="30"/>
        <v>300.22928594799498</v>
      </c>
      <c r="O34" s="7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40">
        <f t="shared" si="22"/>
        <v>3.375</v>
      </c>
      <c r="E35" s="41">
        <f t="shared" si="1"/>
        <v>2463.75</v>
      </c>
      <c r="F35" s="40">
        <f t="shared" si="23"/>
        <v>0.96390000000000009</v>
      </c>
      <c r="G35" s="41">
        <f t="shared" si="24"/>
        <v>175.13773830000002</v>
      </c>
      <c r="H35" s="40">
        <f t="shared" si="25"/>
        <v>4.3388999999999998</v>
      </c>
      <c r="I35" s="42">
        <f t="shared" si="25"/>
        <v>2638.8877382999999</v>
      </c>
      <c r="J35" s="43">
        <f t="shared" si="26"/>
        <v>23.191232480999993</v>
      </c>
      <c r="K35" s="43">
        <f t="shared" si="27"/>
        <v>350.70818042006994</v>
      </c>
      <c r="L35" s="43">
        <f t="shared" si="28"/>
        <v>373.89941290106992</v>
      </c>
      <c r="M35" s="44">
        <f t="shared" si="29"/>
        <v>24.961691699999999</v>
      </c>
      <c r="N35" s="45">
        <f t="shared" si="30"/>
        <v>398.86110460106994</v>
      </c>
      <c r="O35" s="7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40">
        <f t="shared" si="22"/>
        <v>4.0500000000000007</v>
      </c>
      <c r="E36" s="41">
        <f t="shared" si="1"/>
        <v>2956.5000000000005</v>
      </c>
      <c r="F36" s="40">
        <f t="shared" si="23"/>
        <v>1.1245500000000002</v>
      </c>
      <c r="G36" s="41">
        <f t="shared" si="24"/>
        <v>204.32736135000002</v>
      </c>
      <c r="H36" s="40">
        <f t="shared" si="25"/>
        <v>5.1745500000000009</v>
      </c>
      <c r="I36" s="42">
        <f t="shared" si="25"/>
        <v>3160.8273613500005</v>
      </c>
      <c r="J36" s="43">
        <f t="shared" si="26"/>
        <v>27.657745519500001</v>
      </c>
      <c r="K36" s="43">
        <f t="shared" si="27"/>
        <v>420.07395632341502</v>
      </c>
      <c r="L36" s="43">
        <f t="shared" si="28"/>
        <v>447.73170184291502</v>
      </c>
      <c r="M36" s="44">
        <f t="shared" si="29"/>
        <v>29.769186150000007</v>
      </c>
      <c r="N36" s="45">
        <f t="shared" si="30"/>
        <v>477.50088799291501</v>
      </c>
      <c r="O36" s="7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40">
        <f t="shared" si="22"/>
        <v>4.875</v>
      </c>
      <c r="E37" s="41">
        <f t="shared" si="1"/>
        <v>3558.75</v>
      </c>
      <c r="F37" s="40">
        <f t="shared" si="23"/>
        <v>1.3387500000000001</v>
      </c>
      <c r="G37" s="41">
        <f t="shared" si="24"/>
        <v>243.24685875000003</v>
      </c>
      <c r="H37" s="40">
        <f t="shared" si="25"/>
        <v>6.2137500000000001</v>
      </c>
      <c r="I37" s="42">
        <f t="shared" si="25"/>
        <v>3801.9968587500002</v>
      </c>
      <c r="J37" s="43">
        <f t="shared" si="26"/>
        <v>33.212224487499995</v>
      </c>
      <c r="K37" s="43">
        <f t="shared" si="27"/>
        <v>505.28538252787502</v>
      </c>
      <c r="L37" s="43">
        <f t="shared" si="28"/>
        <v>538.49760701537502</v>
      </c>
      <c r="M37" s="44">
        <f t="shared" si="29"/>
        <v>35.747703749999999</v>
      </c>
      <c r="N37" s="45">
        <f t="shared" si="30"/>
        <v>574.24531076537505</v>
      </c>
      <c r="O37" s="7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40">
        <f t="shared" si="22"/>
        <v>5.7750000000000004</v>
      </c>
      <c r="E38" s="41">
        <f t="shared" si="1"/>
        <v>4215.75</v>
      </c>
      <c r="F38" s="40">
        <f t="shared" si="23"/>
        <v>1.5529500000000001</v>
      </c>
      <c r="G38" s="41">
        <f t="shared" si="24"/>
        <v>282.16635615000007</v>
      </c>
      <c r="H38" s="40">
        <f t="shared" si="25"/>
        <v>7.3279500000000004</v>
      </c>
      <c r="I38" s="42">
        <f t="shared" si="25"/>
        <v>4497.91635615</v>
      </c>
      <c r="J38" s="43">
        <f t="shared" si="26"/>
        <v>39.167575205499993</v>
      </c>
      <c r="K38" s="43">
        <f t="shared" si="27"/>
        <v>597.77308373233495</v>
      </c>
      <c r="L38" s="43">
        <f t="shared" si="28"/>
        <v>636.940658937835</v>
      </c>
      <c r="M38" s="44">
        <f t="shared" si="29"/>
        <v>42.157696350000002</v>
      </c>
      <c r="N38" s="45">
        <f t="shared" si="30"/>
        <v>679.09835528783503</v>
      </c>
      <c r="O38" s="20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40">
        <f t="shared" si="22"/>
        <v>7.125</v>
      </c>
      <c r="E39" s="41">
        <f t="shared" si="1"/>
        <v>5201.25</v>
      </c>
      <c r="F39" s="40">
        <f t="shared" si="23"/>
        <v>1.87425</v>
      </c>
      <c r="G39" s="41">
        <f t="shared" si="24"/>
        <v>340.54560225000006</v>
      </c>
      <c r="H39" s="40">
        <f t="shared" si="25"/>
        <v>8.99925</v>
      </c>
      <c r="I39" s="42">
        <f t="shared" si="25"/>
        <v>5541.7956022500002</v>
      </c>
      <c r="J39" s="43">
        <f t="shared" si="26"/>
        <v>48.100601282499994</v>
      </c>
      <c r="K39" s="43">
        <f t="shared" si="27"/>
        <v>736.504635539025</v>
      </c>
      <c r="L39" s="43">
        <f t="shared" si="28"/>
        <v>784.60523682152495</v>
      </c>
      <c r="M39" s="44">
        <f t="shared" si="29"/>
        <v>51.772685250000002</v>
      </c>
      <c r="N39" s="45">
        <f t="shared" si="30"/>
        <v>836.37792207152495</v>
      </c>
      <c r="O39" s="20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92">
        <f t="shared" si="22"/>
        <v>8.25</v>
      </c>
      <c r="E40" s="93">
        <f t="shared" si="1"/>
        <v>6022.5</v>
      </c>
      <c r="F40" s="92">
        <f t="shared" si="23"/>
        <v>2.0884499999999999</v>
      </c>
      <c r="G40" s="93">
        <f t="shared" si="24"/>
        <v>379.46509965000001</v>
      </c>
      <c r="H40" s="92">
        <f t="shared" si="25"/>
        <v>10.33845</v>
      </c>
      <c r="I40" s="94">
        <f t="shared" si="25"/>
        <v>6401.9650996500004</v>
      </c>
      <c r="J40" s="95">
        <f t="shared" si="26"/>
        <v>55.258567250499986</v>
      </c>
      <c r="K40" s="95">
        <f t="shared" si="27"/>
        <v>850.82116174348505</v>
      </c>
      <c r="L40" s="95">
        <f t="shared" si="28"/>
        <v>906.07972899398499</v>
      </c>
      <c r="M40" s="96">
        <f t="shared" si="29"/>
        <v>59.477102850000001</v>
      </c>
      <c r="N40" s="97">
        <f t="shared" si="30"/>
        <v>965.55683184398504</v>
      </c>
      <c r="O40" s="20"/>
      <c r="P40" s="20"/>
      <c r="Q40" s="20"/>
      <c r="R40" s="20"/>
      <c r="S40" s="18"/>
      <c r="U40" s="19"/>
      <c r="X40" s="17"/>
    </row>
    <row r="41" spans="1:24" x14ac:dyDescent="0.2">
      <c r="A41" s="6"/>
      <c r="B41" s="73"/>
      <c r="C41" s="73"/>
      <c r="D41" s="73"/>
      <c r="E41" s="73"/>
      <c r="F41" s="73"/>
      <c r="G41" s="73"/>
      <c r="H41" s="98"/>
      <c r="I41" s="99"/>
      <c r="J41" s="100"/>
      <c r="K41" s="100"/>
      <c r="L41" s="100"/>
      <c r="M41" s="100"/>
      <c r="N41" s="15"/>
    </row>
    <row r="42" spans="1:24" x14ac:dyDescent="0.2">
      <c r="A42" s="15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3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3"/>
      <c r="N43" s="15"/>
    </row>
    <row r="44" spans="1:24" x14ac:dyDescent="0.2">
      <c r="A44" s="6" t="s">
        <v>10</v>
      </c>
      <c r="B44" s="73"/>
      <c r="C44" s="73"/>
      <c r="D44" s="73"/>
      <c r="E44" s="73" t="s">
        <v>8</v>
      </c>
      <c r="F44" s="73"/>
      <c r="G44" s="73"/>
      <c r="H44" s="73"/>
      <c r="I44" s="73"/>
      <c r="J44" s="73"/>
      <c r="K44" s="73"/>
      <c r="L44" s="74"/>
      <c r="M44" s="73"/>
      <c r="N44" s="15"/>
    </row>
    <row r="45" spans="1:24" x14ac:dyDescent="0.2">
      <c r="A45" s="6" t="s">
        <v>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3"/>
      <c r="N45" s="15"/>
    </row>
    <row r="46" spans="1:24" x14ac:dyDescent="0.2">
      <c r="A46" s="15" t="s">
        <v>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3"/>
      <c r="N46" s="15"/>
    </row>
    <row r="47" spans="1:24" x14ac:dyDescent="0.2">
      <c r="A47" s="101" t="s">
        <v>62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3"/>
      <c r="N47" s="15"/>
    </row>
    <row r="48" spans="1:24" x14ac:dyDescent="0.2">
      <c r="A48" s="10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3"/>
      <c r="N48" s="15"/>
    </row>
    <row r="49" spans="1:14" x14ac:dyDescent="0.2">
      <c r="A49" s="15" t="s">
        <v>6</v>
      </c>
      <c r="B49" s="73"/>
      <c r="C49" s="15"/>
      <c r="D49" s="103"/>
      <c r="E49" s="103"/>
      <c r="F49" s="103"/>
      <c r="G49" s="103"/>
      <c r="H49" s="15"/>
      <c r="I49" s="15"/>
      <c r="J49" s="15"/>
      <c r="K49" s="15"/>
      <c r="L49" s="15"/>
      <c r="M49" s="67"/>
      <c r="N49" s="15"/>
    </row>
    <row r="50" spans="1:14" x14ac:dyDescent="0.2">
      <c r="A50" s="15" t="s">
        <v>5</v>
      </c>
      <c r="B50" s="73"/>
      <c r="C50" s="15"/>
      <c r="D50" s="103"/>
      <c r="E50" s="103"/>
      <c r="F50" s="103"/>
      <c r="G50" s="103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73"/>
      <c r="C51" s="73"/>
      <c r="D51" s="103"/>
      <c r="E51" s="103"/>
      <c r="F51" s="103"/>
      <c r="G51" s="103"/>
      <c r="H51" s="73"/>
      <c r="I51" s="73"/>
      <c r="J51" s="73"/>
      <c r="K51" s="73"/>
      <c r="L51" s="74"/>
      <c r="M51" s="73"/>
      <c r="N51" s="15"/>
    </row>
    <row r="52" spans="1:14" x14ac:dyDescent="0.2">
      <c r="A52" s="15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104"/>
      <c r="N52" s="15"/>
    </row>
    <row r="53" spans="1:14" x14ac:dyDescent="0.2">
      <c r="A53" s="1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15"/>
    </row>
    <row r="54" spans="1:14" x14ac:dyDescent="0.2">
      <c r="A54" s="15" t="s">
        <v>2</v>
      </c>
      <c r="B54" s="73"/>
      <c r="C54" s="15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73"/>
      <c r="C55" s="15"/>
      <c r="D55" s="103"/>
      <c r="E55" s="103"/>
      <c r="F55" s="103"/>
      <c r="G55" s="103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73"/>
      <c r="C56" s="15"/>
      <c r="D56" s="103"/>
      <c r="E56" s="103"/>
      <c r="F56" s="103"/>
      <c r="G56" s="103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73"/>
      <c r="C57" s="15"/>
      <c r="D57" s="103"/>
      <c r="E57" s="103"/>
      <c r="F57" s="103"/>
      <c r="G57" s="103"/>
      <c r="H57" s="15"/>
      <c r="I57" s="15"/>
      <c r="J57" s="15"/>
      <c r="K57" s="15"/>
      <c r="L57" s="15"/>
      <c r="M57" s="15"/>
      <c r="N57" s="15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zoomScale="90" zoomScaleNormal="90" workbookViewId="0">
      <selection activeCell="J14" sqref="J14"/>
    </sheetView>
  </sheetViews>
  <sheetFormatPr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9.140625" style="15"/>
    <col min="16" max="16" width="28" style="15" bestFit="1" customWidth="1"/>
    <col min="17" max="17" width="9.140625" style="15"/>
    <col min="18" max="18" width="8.7109375" style="15" bestFit="1" customWidth="1"/>
    <col min="19" max="19" width="20" style="15" bestFit="1" customWidth="1"/>
    <col min="20" max="20" width="11.85546875" style="15" bestFit="1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70" t="s">
        <v>66</v>
      </c>
      <c r="B1" s="71"/>
      <c r="C1" s="71"/>
      <c r="D1" s="72"/>
      <c r="E1" s="73"/>
      <c r="F1" s="72"/>
      <c r="G1" s="71"/>
      <c r="H1" s="71"/>
      <c r="I1" s="71"/>
      <c r="J1" s="71"/>
      <c r="K1" s="71"/>
      <c r="L1" s="71"/>
      <c r="M1" s="71"/>
      <c r="N1" s="15"/>
    </row>
    <row r="2" spans="1:24" x14ac:dyDescent="0.2">
      <c r="A2" s="15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15"/>
    </row>
    <row r="3" spans="1:24" ht="13.5" thickBot="1" x14ac:dyDescent="0.25">
      <c r="A3" s="15"/>
      <c r="B3" s="73"/>
      <c r="C3" s="73"/>
      <c r="D3" s="73"/>
      <c r="E3" s="73"/>
      <c r="F3" s="73"/>
      <c r="G3" s="73"/>
      <c r="H3" s="73"/>
      <c r="I3" s="73"/>
      <c r="J3" s="75"/>
      <c r="K3" s="75"/>
      <c r="L3" s="75"/>
      <c r="M3" s="75"/>
      <c r="N3" s="15"/>
    </row>
    <row r="4" spans="1:24" ht="90.75" customHeight="1" x14ac:dyDescent="0.2">
      <c r="A4" s="76" t="s">
        <v>60</v>
      </c>
      <c r="B4" s="77" t="s">
        <v>59</v>
      </c>
      <c r="C4" s="77" t="s">
        <v>58</v>
      </c>
      <c r="D4" s="77" t="s">
        <v>57</v>
      </c>
      <c r="E4" s="77" t="s">
        <v>56</v>
      </c>
      <c r="F4" s="77" t="s">
        <v>55</v>
      </c>
      <c r="G4" s="77" t="s">
        <v>54</v>
      </c>
      <c r="H4" s="77" t="s">
        <v>53</v>
      </c>
      <c r="I4" s="77" t="s">
        <v>52</v>
      </c>
      <c r="J4" s="77" t="s">
        <v>51</v>
      </c>
      <c r="K4" s="77" t="s">
        <v>50</v>
      </c>
      <c r="L4" s="77" t="s">
        <v>49</v>
      </c>
      <c r="M4" s="78" t="s">
        <v>48</v>
      </c>
      <c r="N4" s="79" t="s">
        <v>47</v>
      </c>
      <c r="O4" s="16"/>
      <c r="P4" s="16"/>
      <c r="Q4" s="16"/>
      <c r="R4" s="16"/>
      <c r="W4" s="16"/>
      <c r="X4" s="16"/>
    </row>
    <row r="5" spans="1:24" x14ac:dyDescent="0.2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2">
        <f>((Q13+R13+S13)+(Q14+R14+S14)+(Q15+R15+S15))/3</f>
        <v>5.345273333333334</v>
      </c>
      <c r="K5" s="83">
        <f>((Q18+Q19)/2)+(Q21+Q22+Q23)</f>
        <v>0.13289999999999999</v>
      </c>
      <c r="L5" s="14" t="s">
        <v>8</v>
      </c>
      <c r="M5" s="83">
        <f>((T13)+(T14)+(T15))/3</f>
        <v>6.1039000000000003</v>
      </c>
      <c r="N5" s="84"/>
      <c r="O5" s="6"/>
      <c r="P5" s="6"/>
    </row>
    <row r="6" spans="1:24" ht="12" customHeight="1" x14ac:dyDescent="0.2">
      <c r="A6" s="85" t="s">
        <v>45</v>
      </c>
      <c r="B6" s="86">
        <v>150</v>
      </c>
      <c r="C6" s="86">
        <v>900</v>
      </c>
      <c r="D6" s="40">
        <f t="shared" ref="D6:D18" si="0">B6/1000*0.75</f>
        <v>0.11249999999999999</v>
      </c>
      <c r="E6" s="87">
        <f t="shared" ref="E6:E40" si="1">D6*8760/12</f>
        <v>82.124999999999986</v>
      </c>
      <c r="F6" s="40">
        <f t="shared" ref="F6:F18" si="2">C6/1000*0.0714*0.75</f>
        <v>4.8195000000000009E-2</v>
      </c>
      <c r="G6" s="87">
        <f t="shared" ref="G6:G18" si="3">F6*8760/12*0.2489</f>
        <v>8.7568869150000026</v>
      </c>
      <c r="H6" s="88">
        <f t="shared" ref="H6:I18" si="4">F6+D6</f>
        <v>0.160695</v>
      </c>
      <c r="I6" s="89">
        <f t="shared" si="4"/>
        <v>90.881886914999995</v>
      </c>
      <c r="J6" s="90">
        <f t="shared" ref="J6:J18" si="5">+$H6*$J$5</f>
        <v>0.85895869830000016</v>
      </c>
      <c r="K6" s="90">
        <f t="shared" ref="K6:K18" si="6">+I6*$K$5</f>
        <v>12.078202771003498</v>
      </c>
      <c r="L6" s="90">
        <f t="shared" ref="L6:L18" si="7">+K6+J6</f>
        <v>12.937161469303499</v>
      </c>
      <c r="M6" s="91">
        <f>+$H6*$M$5</f>
        <v>0.98086621050000011</v>
      </c>
      <c r="N6" s="45">
        <f t="shared" ref="N6:N18" si="8">M6+L6</f>
        <v>13.918027679803499</v>
      </c>
      <c r="O6" s="7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40">
        <f t="shared" si="0"/>
        <v>0.15000000000000002</v>
      </c>
      <c r="E7" s="41">
        <f t="shared" si="1"/>
        <v>109.50000000000001</v>
      </c>
      <c r="F7" s="40">
        <f t="shared" si="2"/>
        <v>6.4260000000000012E-2</v>
      </c>
      <c r="G7" s="41">
        <f t="shared" si="3"/>
        <v>11.675849220000003</v>
      </c>
      <c r="H7" s="40">
        <f t="shared" si="4"/>
        <v>0.21426000000000003</v>
      </c>
      <c r="I7" s="42">
        <f t="shared" si="4"/>
        <v>121.17584922000002</v>
      </c>
      <c r="J7" s="43">
        <f t="shared" si="5"/>
        <v>1.1452782644000004</v>
      </c>
      <c r="K7" s="43">
        <f t="shared" si="6"/>
        <v>16.104270361338003</v>
      </c>
      <c r="L7" s="43">
        <f t="shared" si="7"/>
        <v>17.249548625738004</v>
      </c>
      <c r="M7" s="44">
        <f t="shared" ref="M7:M18" si="9">+H7*$M$5</f>
        <v>1.3078216140000003</v>
      </c>
      <c r="N7" s="45">
        <f t="shared" si="8"/>
        <v>18.557370239738006</v>
      </c>
      <c r="O7" s="7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40">
        <f t="shared" si="0"/>
        <v>0.1875</v>
      </c>
      <c r="E8" s="41">
        <f t="shared" si="1"/>
        <v>136.875</v>
      </c>
      <c r="F8" s="40">
        <f t="shared" si="2"/>
        <v>8.5680000000000006E-2</v>
      </c>
      <c r="G8" s="41">
        <f t="shared" si="3"/>
        <v>15.567798960000003</v>
      </c>
      <c r="H8" s="40">
        <f t="shared" si="4"/>
        <v>0.27317999999999998</v>
      </c>
      <c r="I8" s="42">
        <f t="shared" si="4"/>
        <v>152.44279896</v>
      </c>
      <c r="J8" s="43">
        <f t="shared" si="5"/>
        <v>1.4602217692000001</v>
      </c>
      <c r="K8" s="43">
        <f t="shared" si="6"/>
        <v>20.259647981783999</v>
      </c>
      <c r="L8" s="43">
        <f t="shared" si="7"/>
        <v>21.719869750984</v>
      </c>
      <c r="M8" s="44">
        <f t="shared" si="9"/>
        <v>1.6674634019999999</v>
      </c>
      <c r="N8" s="45">
        <f t="shared" si="8"/>
        <v>23.387333152983999</v>
      </c>
      <c r="O8" s="7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40">
        <f t="shared" si="0"/>
        <v>0.26249999999999996</v>
      </c>
      <c r="E9" s="41">
        <f t="shared" si="1"/>
        <v>191.62499999999997</v>
      </c>
      <c r="F9" s="40">
        <f t="shared" si="2"/>
        <v>0.101745</v>
      </c>
      <c r="G9" s="41">
        <f t="shared" si="3"/>
        <v>18.486761264999998</v>
      </c>
      <c r="H9" s="40">
        <f t="shared" si="4"/>
        <v>0.36424499999999993</v>
      </c>
      <c r="I9" s="42">
        <f t="shared" si="4"/>
        <v>210.11176126499998</v>
      </c>
      <c r="J9" s="43">
        <f t="shared" si="5"/>
        <v>1.9469890852999998</v>
      </c>
      <c r="K9" s="43">
        <f t="shared" si="6"/>
        <v>27.923853072118497</v>
      </c>
      <c r="L9" s="43">
        <f t="shared" si="7"/>
        <v>29.870842157418497</v>
      </c>
      <c r="M9" s="44">
        <f t="shared" si="9"/>
        <v>2.2233150554999996</v>
      </c>
      <c r="N9" s="45">
        <f t="shared" si="8"/>
        <v>32.094157212918496</v>
      </c>
      <c r="O9" s="7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40">
        <f t="shared" si="0"/>
        <v>0.30000000000000004</v>
      </c>
      <c r="E10" s="41">
        <f t="shared" si="1"/>
        <v>219.00000000000003</v>
      </c>
      <c r="F10" s="40">
        <f t="shared" si="2"/>
        <v>0.13923000000000002</v>
      </c>
      <c r="G10" s="41">
        <f t="shared" si="3"/>
        <v>25.297673310000004</v>
      </c>
      <c r="H10" s="40">
        <f t="shared" si="4"/>
        <v>0.43923000000000006</v>
      </c>
      <c r="I10" s="42">
        <f t="shared" si="4"/>
        <v>244.29767331000002</v>
      </c>
      <c r="J10" s="43">
        <f t="shared" si="5"/>
        <v>2.3478044062000007</v>
      </c>
      <c r="K10" s="43">
        <f t="shared" si="6"/>
        <v>32.467160782899001</v>
      </c>
      <c r="L10" s="43">
        <f t="shared" si="7"/>
        <v>34.814965189098999</v>
      </c>
      <c r="M10" s="44">
        <f t="shared" si="9"/>
        <v>2.6810159970000007</v>
      </c>
      <c r="N10" s="45">
        <f t="shared" si="8"/>
        <v>37.495981186099002</v>
      </c>
      <c r="O10" s="7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40">
        <f>B11/1000*0.75</f>
        <v>0.33524999999999999</v>
      </c>
      <c r="E11" s="41">
        <f t="shared" ref="E11" si="10">D11*8760/12</f>
        <v>244.73249999999999</v>
      </c>
      <c r="F11" s="40">
        <f t="shared" ref="F11" si="11">C11/1000*0.0714*0.75</f>
        <v>0.15722280000000002</v>
      </c>
      <c r="G11" s="41">
        <f t="shared" ref="G11" si="12">F11*8760/12*0.2489</f>
        <v>28.566911091600005</v>
      </c>
      <c r="H11" s="40">
        <f t="shared" ref="H11" si="13">F11+D11</f>
        <v>0.49247280000000004</v>
      </c>
      <c r="I11" s="42">
        <f t="shared" ref="I11" si="14">G11+E11</f>
        <v>273.29941109160001</v>
      </c>
      <c r="J11" s="43">
        <f t="shared" si="5"/>
        <v>2.6324017252320004</v>
      </c>
      <c r="K11" s="43">
        <f t="shared" ref="K11" si="15">+I11*$K$5</f>
        <v>36.321491734073639</v>
      </c>
      <c r="L11" s="43">
        <f t="shared" ref="L11" si="16">+K11+J11</f>
        <v>38.95389345930564</v>
      </c>
      <c r="M11" s="44">
        <f t="shared" ref="M11" si="17">+H11*$M$5</f>
        <v>3.0060047239200003</v>
      </c>
      <c r="N11" s="45">
        <f t="shared" ref="N11" si="18">M11+L11</f>
        <v>41.95989818322564</v>
      </c>
      <c r="O11" s="7"/>
      <c r="P11" s="7"/>
      <c r="Q11" s="17"/>
      <c r="R11" s="17"/>
      <c r="S11" s="18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40">
        <f t="shared" si="0"/>
        <v>0.39375000000000004</v>
      </c>
      <c r="E12" s="41">
        <f t="shared" si="1"/>
        <v>287.43750000000006</v>
      </c>
      <c r="F12" s="40">
        <f t="shared" si="2"/>
        <v>0.18742500000000001</v>
      </c>
      <c r="G12" s="41">
        <f t="shared" si="3"/>
        <v>34.054560225000003</v>
      </c>
      <c r="H12" s="40">
        <f t="shared" si="4"/>
        <v>0.581175</v>
      </c>
      <c r="I12" s="42">
        <f t="shared" si="4"/>
        <v>321.49206022500005</v>
      </c>
      <c r="J12" s="43">
        <f t="shared" si="5"/>
        <v>3.1065392295000005</v>
      </c>
      <c r="K12" s="43">
        <f t="shared" si="6"/>
        <v>42.726294803902505</v>
      </c>
      <c r="L12" s="43">
        <f t="shared" si="7"/>
        <v>45.832834033402506</v>
      </c>
      <c r="M12" s="44">
        <f t="shared" si="9"/>
        <v>3.5474340825000001</v>
      </c>
      <c r="N12" s="45">
        <f t="shared" si="8"/>
        <v>49.380268115902503</v>
      </c>
      <c r="O12" s="7"/>
      <c r="P12" s="7"/>
      <c r="Q12" s="65" t="s">
        <v>101</v>
      </c>
      <c r="R12" s="65" t="s">
        <v>100</v>
      </c>
      <c r="S12" s="66" t="s">
        <v>109</v>
      </c>
      <c r="T12" s="64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40">
        <f t="shared" si="0"/>
        <v>0.48750000000000004</v>
      </c>
      <c r="E13" s="41">
        <f t="shared" si="1"/>
        <v>355.875</v>
      </c>
      <c r="F13" s="40">
        <f t="shared" si="2"/>
        <v>0.23562000000000005</v>
      </c>
      <c r="G13" s="41">
        <f t="shared" si="3"/>
        <v>42.811447140000006</v>
      </c>
      <c r="H13" s="40">
        <f t="shared" si="4"/>
        <v>0.7231200000000001</v>
      </c>
      <c r="I13" s="42">
        <f t="shared" si="4"/>
        <v>398.68644713999998</v>
      </c>
      <c r="J13" s="43">
        <f t="shared" si="5"/>
        <v>3.8652740528000011</v>
      </c>
      <c r="K13" s="43">
        <f t="shared" si="6"/>
        <v>52.985428824905995</v>
      </c>
      <c r="L13" s="43">
        <f t="shared" si="7"/>
        <v>56.850702877705999</v>
      </c>
      <c r="M13" s="44">
        <f t="shared" si="9"/>
        <v>4.4138521680000009</v>
      </c>
      <c r="N13" s="45">
        <f t="shared" si="8"/>
        <v>61.264555045705997</v>
      </c>
      <c r="O13" s="7"/>
      <c r="P13" s="64" t="s">
        <v>97</v>
      </c>
      <c r="Q13" s="105">
        <v>2.494E-2</v>
      </c>
      <c r="R13" s="106">
        <v>2.9016999999999999</v>
      </c>
      <c r="S13" s="106">
        <v>2.0474000000000001</v>
      </c>
      <c r="T13" s="74">
        <v>6.2408000000000001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40">
        <f t="shared" si="0"/>
        <v>0.49875000000000003</v>
      </c>
      <c r="E14" s="41">
        <f t="shared" si="1"/>
        <v>364.08750000000003</v>
      </c>
      <c r="F14" s="40">
        <f t="shared" si="2"/>
        <v>0.24076080000000002</v>
      </c>
      <c r="G14" s="41">
        <f t="shared" si="3"/>
        <v>43.745515077600004</v>
      </c>
      <c r="H14" s="40">
        <f t="shared" si="4"/>
        <v>0.73951080000000002</v>
      </c>
      <c r="I14" s="42">
        <f t="shared" si="4"/>
        <v>407.83301507760007</v>
      </c>
      <c r="J14" s="43">
        <f t="shared" si="5"/>
        <v>3.9528873589520006</v>
      </c>
      <c r="K14" s="43">
        <f t="shared" si="6"/>
        <v>54.201007703813048</v>
      </c>
      <c r="L14" s="43">
        <f t="shared" si="7"/>
        <v>58.153895062765045</v>
      </c>
      <c r="M14" s="44">
        <f t="shared" si="9"/>
        <v>4.5138999721200008</v>
      </c>
      <c r="N14" s="45">
        <f t="shared" si="8"/>
        <v>62.667795034885046</v>
      </c>
      <c r="O14" s="7"/>
      <c r="P14" s="64" t="s">
        <v>98</v>
      </c>
      <c r="Q14" s="105">
        <v>2.666E-2</v>
      </c>
      <c r="R14" s="106">
        <v>3.0127999999999999</v>
      </c>
      <c r="S14" s="106">
        <v>2.1882000000000001</v>
      </c>
      <c r="T14" s="74">
        <v>5.9253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40">
        <f t="shared" si="0"/>
        <v>0.52200000000000002</v>
      </c>
      <c r="E15" s="41">
        <f t="shared" si="1"/>
        <v>381.06</v>
      </c>
      <c r="F15" s="40">
        <f t="shared" si="2"/>
        <v>0.25168500000000005</v>
      </c>
      <c r="G15" s="41">
        <f t="shared" si="3"/>
        <v>45.730409445000014</v>
      </c>
      <c r="H15" s="40">
        <f t="shared" si="4"/>
        <v>0.77368500000000007</v>
      </c>
      <c r="I15" s="42">
        <f t="shared" si="4"/>
        <v>426.79040944500002</v>
      </c>
      <c r="J15" s="43">
        <f t="shared" si="5"/>
        <v>4.1355577989000007</v>
      </c>
      <c r="K15" s="43">
        <f t="shared" si="6"/>
        <v>56.720445415240498</v>
      </c>
      <c r="L15" s="43">
        <f t="shared" si="7"/>
        <v>60.8560032141405</v>
      </c>
      <c r="M15" s="44">
        <f t="shared" si="9"/>
        <v>4.7224958715000005</v>
      </c>
      <c r="N15" s="45">
        <f t="shared" si="8"/>
        <v>65.578499085640502</v>
      </c>
      <c r="O15" s="7"/>
      <c r="P15" s="64" t="s">
        <v>99</v>
      </c>
      <c r="Q15" s="105">
        <v>3.0020000000000002E-2</v>
      </c>
      <c r="R15" s="106">
        <v>3.3399000000000001</v>
      </c>
      <c r="S15" s="106">
        <v>2.4641999999999999</v>
      </c>
      <c r="T15" s="74">
        <v>6.1456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40">
        <f t="shared" si="0"/>
        <v>0.56099999999999994</v>
      </c>
      <c r="E16" s="41">
        <f t="shared" si="1"/>
        <v>409.53</v>
      </c>
      <c r="F16" s="40">
        <f t="shared" si="2"/>
        <v>0.27042749999999999</v>
      </c>
      <c r="G16" s="41">
        <f t="shared" si="3"/>
        <v>49.135865467499997</v>
      </c>
      <c r="H16" s="40">
        <f t="shared" si="4"/>
        <v>0.83142749999999999</v>
      </c>
      <c r="I16" s="42">
        <f t="shared" si="4"/>
        <v>458.6658654675</v>
      </c>
      <c r="J16" s="43">
        <f t="shared" si="5"/>
        <v>4.4442072443500003</v>
      </c>
      <c r="K16" s="43">
        <f t="shared" si="6"/>
        <v>60.956693520630743</v>
      </c>
      <c r="L16" s="43">
        <f t="shared" si="7"/>
        <v>65.400900764980747</v>
      </c>
      <c r="M16" s="44">
        <f t="shared" si="9"/>
        <v>5.0749503172499999</v>
      </c>
      <c r="N16" s="45">
        <f t="shared" si="8"/>
        <v>70.475851082230747</v>
      </c>
      <c r="O16" s="7"/>
      <c r="P16" s="64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40">
        <f t="shared" si="0"/>
        <v>0.60000000000000009</v>
      </c>
      <c r="E17" s="41">
        <f t="shared" si="1"/>
        <v>438.00000000000006</v>
      </c>
      <c r="F17" s="40">
        <f t="shared" si="2"/>
        <v>0.28917000000000004</v>
      </c>
      <c r="G17" s="41">
        <f t="shared" si="3"/>
        <v>52.541321490000009</v>
      </c>
      <c r="H17" s="40">
        <f t="shared" si="4"/>
        <v>0.88917000000000013</v>
      </c>
      <c r="I17" s="42">
        <f t="shared" si="4"/>
        <v>490.54132149000009</v>
      </c>
      <c r="J17" s="43">
        <f t="shared" si="5"/>
        <v>4.7528566898000015</v>
      </c>
      <c r="K17" s="43">
        <f t="shared" si="6"/>
        <v>65.19294162602101</v>
      </c>
      <c r="L17" s="43">
        <f t="shared" si="7"/>
        <v>69.945798315821008</v>
      </c>
      <c r="M17" s="44">
        <f t="shared" si="9"/>
        <v>5.4274047630000011</v>
      </c>
      <c r="N17" s="45">
        <f t="shared" si="8"/>
        <v>75.373203078821007</v>
      </c>
      <c r="O17" s="7"/>
      <c r="P17" s="64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40">
        <f t="shared" si="0"/>
        <v>0.75</v>
      </c>
      <c r="E18" s="41">
        <f t="shared" si="1"/>
        <v>547.5</v>
      </c>
      <c r="F18" s="40">
        <f t="shared" si="2"/>
        <v>0.35343000000000002</v>
      </c>
      <c r="G18" s="41">
        <f t="shared" si="3"/>
        <v>64.217170710000005</v>
      </c>
      <c r="H18" s="40">
        <f t="shared" si="4"/>
        <v>1.1034299999999999</v>
      </c>
      <c r="I18" s="42">
        <f t="shared" si="4"/>
        <v>611.71717071</v>
      </c>
      <c r="J18" s="43">
        <f t="shared" si="5"/>
        <v>5.8981349542000006</v>
      </c>
      <c r="K18" s="43">
        <f t="shared" si="6"/>
        <v>81.297211987358992</v>
      </c>
      <c r="L18" s="43">
        <f t="shared" si="7"/>
        <v>87.195346941558995</v>
      </c>
      <c r="M18" s="44">
        <f t="shared" si="9"/>
        <v>6.735226377</v>
      </c>
      <c r="N18" s="45">
        <f t="shared" si="8"/>
        <v>93.930573318558999</v>
      </c>
      <c r="O18" s="7"/>
      <c r="P18" s="64" t="s">
        <v>103</v>
      </c>
      <c r="Q18" s="61">
        <v>0.11899999999999999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40"/>
      <c r="E19" s="41"/>
      <c r="F19" s="40"/>
      <c r="G19" s="41"/>
      <c r="H19" s="40"/>
      <c r="I19" s="42"/>
      <c r="J19" s="43"/>
      <c r="K19" s="43"/>
      <c r="L19" s="43"/>
      <c r="M19" s="44"/>
      <c r="N19" s="45"/>
      <c r="O19" s="7"/>
      <c r="P19" s="64" t="s">
        <v>104</v>
      </c>
      <c r="Q19" s="61">
        <v>0.13900000000000001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40">
        <f t="shared" ref="D20:D40" si="19">B20/1000*0.75</f>
        <v>6.225E-2</v>
      </c>
      <c r="E20" s="41">
        <f t="shared" si="1"/>
        <v>45.442499999999995</v>
      </c>
      <c r="F20" s="40">
        <f t="shared" ref="F20:F40" si="20">C20/1000*0.0714*0.75</f>
        <v>2.1420000000000002E-2</v>
      </c>
      <c r="G20" s="41">
        <f t="shared" ref="G20:G40" si="21">F20*8760/12*0.2489</f>
        <v>3.8919497400000007</v>
      </c>
      <c r="H20" s="40">
        <f t="shared" ref="H20:I40" si="22">F20+D20</f>
        <v>8.3669999999999994E-2</v>
      </c>
      <c r="I20" s="42">
        <f t="shared" si="22"/>
        <v>49.334449739999997</v>
      </c>
      <c r="J20" s="43">
        <f t="shared" ref="J20:J40" si="23">+$H20*$J$5</f>
        <v>0.44723901980000003</v>
      </c>
      <c r="K20" s="43">
        <f t="shared" ref="K20:K40" si="24">+I20*$K$5</f>
        <v>6.5565483704459995</v>
      </c>
      <c r="L20" s="43">
        <f t="shared" ref="L20:L40" si="25">+K20+J20</f>
        <v>7.0037873902459999</v>
      </c>
      <c r="M20" s="44">
        <f t="shared" ref="M20:M40" si="26">+H20*$M$5</f>
        <v>0.510713313</v>
      </c>
      <c r="N20" s="45">
        <f t="shared" ref="N20:N40" si="27">M20+L20</f>
        <v>7.5145007032460001</v>
      </c>
      <c r="O20" s="7"/>
      <c r="P20" s="64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40">
        <f t="shared" si="19"/>
        <v>9.375E-2</v>
      </c>
      <c r="E21" s="41">
        <f t="shared" si="1"/>
        <v>68.4375</v>
      </c>
      <c r="F21" s="40">
        <f t="shared" si="20"/>
        <v>3.4807500000000005E-2</v>
      </c>
      <c r="G21" s="41">
        <f t="shared" si="21"/>
        <v>6.324418327500001</v>
      </c>
      <c r="H21" s="40">
        <f t="shared" si="22"/>
        <v>0.12855749999999999</v>
      </c>
      <c r="I21" s="42">
        <f t="shared" si="22"/>
        <v>74.761918327499998</v>
      </c>
      <c r="J21" s="43">
        <f t="shared" si="23"/>
        <v>0.68717497655000004</v>
      </c>
      <c r="K21" s="43">
        <f t="shared" si="24"/>
        <v>9.9358589457247497</v>
      </c>
      <c r="L21" s="43">
        <f t="shared" si="25"/>
        <v>10.62303392227475</v>
      </c>
      <c r="M21" s="44">
        <f t="shared" si="26"/>
        <v>0.78470212424999997</v>
      </c>
      <c r="N21" s="45">
        <f t="shared" si="27"/>
        <v>11.40773604652475</v>
      </c>
      <c r="O21" s="7"/>
      <c r="P21" s="64" t="s">
        <v>105</v>
      </c>
      <c r="Q21" s="62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40">
        <f t="shared" si="19"/>
        <v>0.1875</v>
      </c>
      <c r="E22" s="41">
        <f t="shared" si="1"/>
        <v>136.875</v>
      </c>
      <c r="F22" s="40">
        <f t="shared" si="20"/>
        <v>6.961500000000001E-2</v>
      </c>
      <c r="G22" s="41">
        <f t="shared" si="21"/>
        <v>12.648836655000002</v>
      </c>
      <c r="H22" s="40">
        <f t="shared" si="22"/>
        <v>0.25711499999999998</v>
      </c>
      <c r="I22" s="42">
        <f t="shared" si="22"/>
        <v>149.523836655</v>
      </c>
      <c r="J22" s="43">
        <f t="shared" si="23"/>
        <v>1.3743499531000001</v>
      </c>
      <c r="K22" s="43">
        <f t="shared" si="24"/>
        <v>19.871717891449499</v>
      </c>
      <c r="L22" s="43">
        <f t="shared" si="25"/>
        <v>21.246067844549501</v>
      </c>
      <c r="M22" s="44">
        <f t="shared" si="26"/>
        <v>1.5694042484999999</v>
      </c>
      <c r="N22" s="45">
        <f t="shared" si="27"/>
        <v>22.8154720930495</v>
      </c>
      <c r="O22" s="7"/>
      <c r="P22" s="64" t="s">
        <v>106</v>
      </c>
      <c r="Q22" s="62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40">
        <f t="shared" si="19"/>
        <v>0.22499999999999998</v>
      </c>
      <c r="E23" s="41">
        <f t="shared" si="1"/>
        <v>164.24999999999997</v>
      </c>
      <c r="F23" s="40">
        <f t="shared" si="20"/>
        <v>9.6390000000000017E-2</v>
      </c>
      <c r="G23" s="41">
        <f t="shared" si="21"/>
        <v>17.513773830000005</v>
      </c>
      <c r="H23" s="40">
        <f t="shared" si="22"/>
        <v>0.32139000000000001</v>
      </c>
      <c r="I23" s="42">
        <f t="shared" si="22"/>
        <v>181.76377382999999</v>
      </c>
      <c r="J23" s="43">
        <f t="shared" si="23"/>
        <v>1.7179173966000003</v>
      </c>
      <c r="K23" s="43">
        <f t="shared" si="24"/>
        <v>24.156405542006997</v>
      </c>
      <c r="L23" s="43">
        <f t="shared" si="25"/>
        <v>25.874322938606998</v>
      </c>
      <c r="M23" s="44">
        <f t="shared" si="26"/>
        <v>1.9617324210000002</v>
      </c>
      <c r="N23" s="45">
        <f t="shared" si="27"/>
        <v>27.836055359606998</v>
      </c>
      <c r="O23" s="7"/>
      <c r="P23" s="64" t="s">
        <v>107</v>
      </c>
      <c r="Q23" s="62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40">
        <f t="shared" si="19"/>
        <v>0.30000000000000004</v>
      </c>
      <c r="E24" s="41">
        <f t="shared" si="1"/>
        <v>219.00000000000003</v>
      </c>
      <c r="F24" s="40">
        <f t="shared" si="20"/>
        <v>0.12852000000000002</v>
      </c>
      <c r="G24" s="41">
        <f t="shared" si="21"/>
        <v>23.351698440000007</v>
      </c>
      <c r="H24" s="40">
        <f t="shared" si="22"/>
        <v>0.42852000000000007</v>
      </c>
      <c r="I24" s="42">
        <f t="shared" si="22"/>
        <v>242.35169844000004</v>
      </c>
      <c r="J24" s="43">
        <f t="shared" si="23"/>
        <v>2.2905565288000007</v>
      </c>
      <c r="K24" s="43">
        <f t="shared" si="24"/>
        <v>32.208540722676005</v>
      </c>
      <c r="L24" s="43">
        <f t="shared" si="25"/>
        <v>34.499097251476009</v>
      </c>
      <c r="M24" s="44">
        <f t="shared" si="26"/>
        <v>2.6156432280000006</v>
      </c>
      <c r="N24" s="45">
        <f t="shared" si="27"/>
        <v>37.114740479476012</v>
      </c>
      <c r="O24" s="7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40">
        <f t="shared" si="19"/>
        <v>0.44999999999999996</v>
      </c>
      <c r="E25" s="41">
        <f t="shared" si="1"/>
        <v>328.49999999999994</v>
      </c>
      <c r="F25" s="40">
        <f t="shared" si="20"/>
        <v>0.18207000000000001</v>
      </c>
      <c r="G25" s="41">
        <f t="shared" si="21"/>
        <v>33.081572790000003</v>
      </c>
      <c r="H25" s="40">
        <f t="shared" si="22"/>
        <v>0.63206999999999991</v>
      </c>
      <c r="I25" s="42">
        <f t="shared" si="22"/>
        <v>361.58157278999994</v>
      </c>
      <c r="J25" s="43">
        <f t="shared" si="23"/>
        <v>3.3785869158000001</v>
      </c>
      <c r="K25" s="43">
        <f t="shared" si="24"/>
        <v>48.054191023790992</v>
      </c>
      <c r="L25" s="43">
        <f t="shared" si="25"/>
        <v>51.432777939590991</v>
      </c>
      <c r="M25" s="44">
        <f t="shared" si="26"/>
        <v>3.8580920729999995</v>
      </c>
      <c r="N25" s="45">
        <f t="shared" si="27"/>
        <v>55.290870012590993</v>
      </c>
      <c r="O25" s="7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40">
        <f t="shared" si="19"/>
        <v>0.52499999999999991</v>
      </c>
      <c r="E26" s="41">
        <f t="shared" si="1"/>
        <v>383.24999999999994</v>
      </c>
      <c r="F26" s="40">
        <f t="shared" si="20"/>
        <v>0.24097500000000002</v>
      </c>
      <c r="G26" s="41">
        <f t="shared" si="21"/>
        <v>43.784434575000006</v>
      </c>
      <c r="H26" s="40">
        <f t="shared" si="22"/>
        <v>0.76597499999999996</v>
      </c>
      <c r="I26" s="42">
        <f t="shared" si="22"/>
        <v>427.03443457499998</v>
      </c>
      <c r="J26" s="43">
        <f t="shared" si="23"/>
        <v>4.0943457415000006</v>
      </c>
      <c r="K26" s="43">
        <f t="shared" si="24"/>
        <v>56.752876355017492</v>
      </c>
      <c r="L26" s="43">
        <f t="shared" si="25"/>
        <v>60.847222096517491</v>
      </c>
      <c r="M26" s="44">
        <f t="shared" si="26"/>
        <v>4.6754348024999999</v>
      </c>
      <c r="N26" s="45">
        <f t="shared" si="27"/>
        <v>65.522656899017491</v>
      </c>
      <c r="O26" s="7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40">
        <f t="shared" si="19"/>
        <v>0.57450000000000001</v>
      </c>
      <c r="E27" s="41">
        <f t="shared" si="1"/>
        <v>419.38499999999999</v>
      </c>
      <c r="F27" s="40">
        <f t="shared" si="20"/>
        <v>0.25527285000000005</v>
      </c>
      <c r="G27" s="41">
        <f t="shared" si="21"/>
        <v>46.382311026450004</v>
      </c>
      <c r="H27" s="40">
        <f t="shared" si="22"/>
        <v>0.82977285000000012</v>
      </c>
      <c r="I27" s="42">
        <f t="shared" si="22"/>
        <v>465.76731102644999</v>
      </c>
      <c r="J27" s="43">
        <f t="shared" si="23"/>
        <v>4.4353626878290013</v>
      </c>
      <c r="K27" s="43">
        <f t="shared" si="24"/>
        <v>61.900475635415198</v>
      </c>
      <c r="L27" s="43">
        <f t="shared" si="25"/>
        <v>66.335838323244204</v>
      </c>
      <c r="M27" s="44">
        <f t="shared" si="26"/>
        <v>5.0648504991150007</v>
      </c>
      <c r="N27" s="45">
        <f t="shared" si="27"/>
        <v>71.4006888223592</v>
      </c>
      <c r="O27" s="7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40">
        <f t="shared" si="19"/>
        <v>0.62474999999999992</v>
      </c>
      <c r="E28" s="41">
        <f t="shared" si="1"/>
        <v>456.06749999999994</v>
      </c>
      <c r="F28" s="40">
        <f t="shared" si="20"/>
        <v>0.26951715000000004</v>
      </c>
      <c r="G28" s="41">
        <f t="shared" si="21"/>
        <v>48.97045760355001</v>
      </c>
      <c r="H28" s="40">
        <f t="shared" si="22"/>
        <v>0.8942671499999999</v>
      </c>
      <c r="I28" s="42">
        <f t="shared" si="22"/>
        <v>505.03795760354996</v>
      </c>
      <c r="J28" s="43">
        <f t="shared" si="23"/>
        <v>4.780102349771</v>
      </c>
      <c r="K28" s="43">
        <f t="shared" si="24"/>
        <v>67.119544565511788</v>
      </c>
      <c r="L28" s="43">
        <f t="shared" si="25"/>
        <v>71.899646915282787</v>
      </c>
      <c r="M28" s="44">
        <f t="shared" si="26"/>
        <v>5.458517256885</v>
      </c>
      <c r="N28" s="45">
        <f t="shared" si="27"/>
        <v>77.35816417216779</v>
      </c>
      <c r="O28" s="7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40">
        <f t="shared" si="19"/>
        <v>0.67500000000000004</v>
      </c>
      <c r="E29" s="41">
        <f t="shared" si="1"/>
        <v>492.75</v>
      </c>
      <c r="F29" s="40">
        <f t="shared" si="20"/>
        <v>0.28381500000000004</v>
      </c>
      <c r="G29" s="41">
        <f t="shared" si="21"/>
        <v>51.568334055000015</v>
      </c>
      <c r="H29" s="40">
        <f t="shared" si="22"/>
        <v>0.95881500000000008</v>
      </c>
      <c r="I29" s="42">
        <f t="shared" si="22"/>
        <v>544.31833405500004</v>
      </c>
      <c r="J29" s="43">
        <f t="shared" si="23"/>
        <v>5.1251282511000014</v>
      </c>
      <c r="K29" s="43">
        <f t="shared" si="24"/>
        <v>72.339906595909497</v>
      </c>
      <c r="L29" s="43">
        <f t="shared" si="25"/>
        <v>77.465034847009491</v>
      </c>
      <c r="M29" s="44">
        <f t="shared" si="26"/>
        <v>5.8525108785000004</v>
      </c>
      <c r="N29" s="45">
        <f t="shared" si="27"/>
        <v>83.31754572550949</v>
      </c>
      <c r="O29" s="7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40">
        <f t="shared" si="19"/>
        <v>0.82500000000000007</v>
      </c>
      <c r="E30" s="41">
        <f t="shared" si="1"/>
        <v>602.25000000000011</v>
      </c>
      <c r="F30" s="40">
        <f t="shared" si="20"/>
        <v>0.33736500000000003</v>
      </c>
      <c r="G30" s="41">
        <f t="shared" si="21"/>
        <v>61.298208405000011</v>
      </c>
      <c r="H30" s="40">
        <f t="shared" si="22"/>
        <v>1.1623650000000001</v>
      </c>
      <c r="I30" s="42">
        <f t="shared" si="22"/>
        <v>663.54820840500008</v>
      </c>
      <c r="J30" s="43">
        <f t="shared" si="23"/>
        <v>6.2131586381000012</v>
      </c>
      <c r="K30" s="43">
        <f t="shared" si="24"/>
        <v>88.185556897024512</v>
      </c>
      <c r="L30" s="43">
        <f t="shared" si="25"/>
        <v>94.398715535124509</v>
      </c>
      <c r="M30" s="44">
        <f t="shared" si="26"/>
        <v>7.0949597235000006</v>
      </c>
      <c r="N30" s="45">
        <f t="shared" si="27"/>
        <v>101.49367525862451</v>
      </c>
      <c r="O30" s="7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40">
        <f t="shared" si="19"/>
        <v>1.5562500000000001</v>
      </c>
      <c r="E31" s="41">
        <f t="shared" si="1"/>
        <v>1136.0625000000002</v>
      </c>
      <c r="F31" s="40">
        <f t="shared" si="20"/>
        <v>0.38957625000000007</v>
      </c>
      <c r="G31" s="41">
        <f t="shared" si="21"/>
        <v>70.784835896250001</v>
      </c>
      <c r="H31" s="40">
        <f t="shared" si="22"/>
        <v>1.9458262500000001</v>
      </c>
      <c r="I31" s="42">
        <f t="shared" si="22"/>
        <v>1206.8473358962501</v>
      </c>
      <c r="J31" s="43">
        <f t="shared" si="23"/>
        <v>10.400973165425002</v>
      </c>
      <c r="K31" s="43">
        <f t="shared" si="24"/>
        <v>160.39001094061163</v>
      </c>
      <c r="L31" s="43">
        <f t="shared" si="25"/>
        <v>170.79098410603663</v>
      </c>
      <c r="M31" s="44">
        <f t="shared" si="26"/>
        <v>11.877128847375001</v>
      </c>
      <c r="N31" s="45">
        <f t="shared" si="27"/>
        <v>182.66811295341162</v>
      </c>
      <c r="O31" s="7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40">
        <f t="shared" si="19"/>
        <v>1.7999999999999998</v>
      </c>
      <c r="E32" s="41">
        <f t="shared" si="1"/>
        <v>1313.9999999999998</v>
      </c>
      <c r="F32" s="40">
        <f t="shared" si="20"/>
        <v>0.40698000000000001</v>
      </c>
      <c r="G32" s="41">
        <f t="shared" si="21"/>
        <v>73.947045059999994</v>
      </c>
      <c r="H32" s="40">
        <f t="shared" si="22"/>
        <v>2.2069799999999997</v>
      </c>
      <c r="I32" s="42">
        <f t="shared" si="22"/>
        <v>1387.9470450599997</v>
      </c>
      <c r="J32" s="43">
        <f t="shared" si="23"/>
        <v>11.7969113412</v>
      </c>
      <c r="K32" s="43">
        <f t="shared" si="24"/>
        <v>184.45816228847394</v>
      </c>
      <c r="L32" s="43">
        <f t="shared" si="25"/>
        <v>196.25507362967394</v>
      </c>
      <c r="M32" s="44">
        <f t="shared" si="26"/>
        <v>13.471185221999999</v>
      </c>
      <c r="N32" s="45">
        <f t="shared" si="27"/>
        <v>209.72625885167395</v>
      </c>
      <c r="O32" s="7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40">
        <f t="shared" si="19"/>
        <v>2.25</v>
      </c>
      <c r="E33" s="41">
        <f t="shared" si="1"/>
        <v>1642.5</v>
      </c>
      <c r="F33" s="40">
        <f t="shared" si="20"/>
        <v>0.64260000000000006</v>
      </c>
      <c r="G33" s="41">
        <f t="shared" si="21"/>
        <v>116.75849220000001</v>
      </c>
      <c r="H33" s="40">
        <f t="shared" si="22"/>
        <v>2.8925999999999998</v>
      </c>
      <c r="I33" s="42">
        <f t="shared" si="22"/>
        <v>1759.2584922000001</v>
      </c>
      <c r="J33" s="43">
        <f t="shared" si="23"/>
        <v>15.461737644000001</v>
      </c>
      <c r="K33" s="43">
        <f t="shared" si="24"/>
        <v>233.80545361338</v>
      </c>
      <c r="L33" s="43">
        <f t="shared" si="25"/>
        <v>249.26719125738001</v>
      </c>
      <c r="M33" s="44">
        <f t="shared" si="26"/>
        <v>17.656141139999999</v>
      </c>
      <c r="N33" s="45">
        <f t="shared" si="27"/>
        <v>266.92333239738002</v>
      </c>
      <c r="O33" s="7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40">
        <f t="shared" si="19"/>
        <v>2.5499999999999998</v>
      </c>
      <c r="E34" s="41">
        <f t="shared" si="1"/>
        <v>1861.5</v>
      </c>
      <c r="F34" s="40">
        <f t="shared" si="20"/>
        <v>0.69615000000000005</v>
      </c>
      <c r="G34" s="41">
        <f t="shared" si="21"/>
        <v>126.48836655000001</v>
      </c>
      <c r="H34" s="40">
        <f t="shared" si="22"/>
        <v>3.2461500000000001</v>
      </c>
      <c r="I34" s="42">
        <f t="shared" si="22"/>
        <v>1987.9883665499999</v>
      </c>
      <c r="J34" s="43">
        <f t="shared" si="23"/>
        <v>17.351559031000004</v>
      </c>
      <c r="K34" s="43">
        <f t="shared" si="24"/>
        <v>264.20365391449496</v>
      </c>
      <c r="L34" s="43">
        <f t="shared" si="25"/>
        <v>281.55521294549499</v>
      </c>
      <c r="M34" s="44">
        <f t="shared" si="26"/>
        <v>19.814174985000001</v>
      </c>
      <c r="N34" s="45">
        <f t="shared" si="27"/>
        <v>301.36938793049501</v>
      </c>
      <c r="O34" s="7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40">
        <f t="shared" si="19"/>
        <v>3.375</v>
      </c>
      <c r="E35" s="41">
        <f t="shared" si="1"/>
        <v>2463.75</v>
      </c>
      <c r="F35" s="40">
        <f t="shared" si="20"/>
        <v>0.96390000000000009</v>
      </c>
      <c r="G35" s="41">
        <f t="shared" si="21"/>
        <v>175.13773830000002</v>
      </c>
      <c r="H35" s="40">
        <f t="shared" si="22"/>
        <v>4.3388999999999998</v>
      </c>
      <c r="I35" s="42">
        <f t="shared" si="22"/>
        <v>2638.8877382999999</v>
      </c>
      <c r="J35" s="43">
        <f t="shared" si="23"/>
        <v>23.192606466000001</v>
      </c>
      <c r="K35" s="43">
        <f t="shared" si="24"/>
        <v>350.70818042006994</v>
      </c>
      <c r="L35" s="43">
        <f t="shared" si="25"/>
        <v>373.90078688606991</v>
      </c>
      <c r="M35" s="44">
        <f t="shared" si="26"/>
        <v>26.48421171</v>
      </c>
      <c r="N35" s="45">
        <f t="shared" si="27"/>
        <v>400.38499859606992</v>
      </c>
      <c r="O35" s="7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40">
        <f t="shared" si="19"/>
        <v>4.0500000000000007</v>
      </c>
      <c r="E36" s="41">
        <f t="shared" si="1"/>
        <v>2956.5000000000005</v>
      </c>
      <c r="F36" s="40">
        <f t="shared" si="20"/>
        <v>1.1245500000000002</v>
      </c>
      <c r="G36" s="41">
        <f t="shared" si="21"/>
        <v>204.32736135000002</v>
      </c>
      <c r="H36" s="40">
        <f t="shared" si="22"/>
        <v>5.1745500000000009</v>
      </c>
      <c r="I36" s="42">
        <f t="shared" si="22"/>
        <v>3160.8273613500005</v>
      </c>
      <c r="J36" s="43">
        <f t="shared" si="23"/>
        <v>27.65938412700001</v>
      </c>
      <c r="K36" s="43">
        <f t="shared" si="24"/>
        <v>420.07395632341502</v>
      </c>
      <c r="L36" s="43">
        <f t="shared" si="25"/>
        <v>447.73334045041503</v>
      </c>
      <c r="M36" s="44">
        <f t="shared" si="26"/>
        <v>31.584935745000006</v>
      </c>
      <c r="N36" s="45">
        <f t="shared" si="27"/>
        <v>479.31827619541502</v>
      </c>
      <c r="O36" s="7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40">
        <f t="shared" si="19"/>
        <v>4.875</v>
      </c>
      <c r="E37" s="41">
        <f t="shared" si="1"/>
        <v>3558.75</v>
      </c>
      <c r="F37" s="40">
        <f t="shared" si="20"/>
        <v>1.3387500000000001</v>
      </c>
      <c r="G37" s="41">
        <f t="shared" si="21"/>
        <v>243.24685875000003</v>
      </c>
      <c r="H37" s="40">
        <f t="shared" si="22"/>
        <v>6.2137500000000001</v>
      </c>
      <c r="I37" s="42">
        <f t="shared" si="22"/>
        <v>3801.9968587500002</v>
      </c>
      <c r="J37" s="43">
        <f t="shared" si="23"/>
        <v>33.214192175000008</v>
      </c>
      <c r="K37" s="43">
        <f t="shared" si="24"/>
        <v>505.28538252787502</v>
      </c>
      <c r="L37" s="43">
        <f t="shared" si="25"/>
        <v>538.49957470287507</v>
      </c>
      <c r="M37" s="44">
        <f t="shared" si="26"/>
        <v>37.928108625</v>
      </c>
      <c r="N37" s="45">
        <f t="shared" si="27"/>
        <v>576.42768332787512</v>
      </c>
      <c r="O37" s="7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40">
        <f t="shared" si="19"/>
        <v>5.7750000000000004</v>
      </c>
      <c r="E38" s="41">
        <f t="shared" si="1"/>
        <v>4215.75</v>
      </c>
      <c r="F38" s="40">
        <f t="shared" si="20"/>
        <v>1.5529500000000001</v>
      </c>
      <c r="G38" s="41">
        <f t="shared" si="21"/>
        <v>282.16635615000007</v>
      </c>
      <c r="H38" s="40">
        <f t="shared" si="22"/>
        <v>7.3279500000000004</v>
      </c>
      <c r="I38" s="42">
        <f t="shared" si="22"/>
        <v>4497.91635615</v>
      </c>
      <c r="J38" s="43">
        <f t="shared" si="23"/>
        <v>39.16989572300001</v>
      </c>
      <c r="K38" s="43">
        <f t="shared" si="24"/>
        <v>597.77308373233495</v>
      </c>
      <c r="L38" s="43">
        <f t="shared" si="25"/>
        <v>636.94297945533492</v>
      </c>
      <c r="M38" s="44">
        <f t="shared" si="26"/>
        <v>44.729074005000008</v>
      </c>
      <c r="N38" s="45">
        <f t="shared" si="27"/>
        <v>681.67205346033495</v>
      </c>
      <c r="O38" s="20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40">
        <f t="shared" si="19"/>
        <v>7.125</v>
      </c>
      <c r="E39" s="41">
        <f t="shared" si="1"/>
        <v>5201.25</v>
      </c>
      <c r="F39" s="40">
        <f t="shared" si="20"/>
        <v>1.87425</v>
      </c>
      <c r="G39" s="41">
        <f t="shared" si="21"/>
        <v>340.54560225000006</v>
      </c>
      <c r="H39" s="40">
        <f t="shared" si="22"/>
        <v>8.99925</v>
      </c>
      <c r="I39" s="42">
        <f t="shared" si="22"/>
        <v>5541.7956022500002</v>
      </c>
      <c r="J39" s="43">
        <f t="shared" si="23"/>
        <v>48.103451045000007</v>
      </c>
      <c r="K39" s="43">
        <f t="shared" si="24"/>
        <v>736.504635539025</v>
      </c>
      <c r="L39" s="43">
        <f t="shared" si="25"/>
        <v>784.60808658402505</v>
      </c>
      <c r="M39" s="44">
        <f t="shared" si="26"/>
        <v>54.930522075000006</v>
      </c>
      <c r="N39" s="45">
        <f t="shared" si="27"/>
        <v>839.53860865902504</v>
      </c>
      <c r="O39" s="20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92">
        <f t="shared" si="19"/>
        <v>8.25</v>
      </c>
      <c r="E40" s="93">
        <f t="shared" si="1"/>
        <v>6022.5</v>
      </c>
      <c r="F40" s="92">
        <f t="shared" si="20"/>
        <v>2.0884499999999999</v>
      </c>
      <c r="G40" s="93">
        <f t="shared" si="21"/>
        <v>379.46509965000001</v>
      </c>
      <c r="H40" s="92">
        <f t="shared" si="22"/>
        <v>10.33845</v>
      </c>
      <c r="I40" s="94">
        <f t="shared" si="22"/>
        <v>6401.9650996500004</v>
      </c>
      <c r="J40" s="95">
        <f t="shared" si="23"/>
        <v>55.261841093000008</v>
      </c>
      <c r="K40" s="95">
        <f t="shared" si="24"/>
        <v>850.82116174348505</v>
      </c>
      <c r="L40" s="95">
        <f t="shared" si="25"/>
        <v>906.08300283648509</v>
      </c>
      <c r="M40" s="96">
        <f t="shared" si="26"/>
        <v>63.104864955000004</v>
      </c>
      <c r="N40" s="97">
        <f t="shared" si="27"/>
        <v>969.18786779148513</v>
      </c>
      <c r="O40" s="20"/>
      <c r="P40" s="20"/>
      <c r="Q40" s="20"/>
      <c r="R40" s="20"/>
      <c r="S40" s="18"/>
      <c r="U40" s="19"/>
      <c r="X40" s="17"/>
    </row>
    <row r="41" spans="1:24" x14ac:dyDescent="0.2">
      <c r="A41" s="6"/>
      <c r="B41" s="73"/>
      <c r="C41" s="73"/>
      <c r="D41" s="73"/>
      <c r="E41" s="73"/>
      <c r="F41" s="73"/>
      <c r="G41" s="73"/>
      <c r="H41" s="98"/>
      <c r="I41" s="99"/>
      <c r="J41" s="100"/>
      <c r="K41" s="100"/>
      <c r="L41" s="100"/>
      <c r="M41" s="100"/>
      <c r="N41" s="15"/>
    </row>
    <row r="42" spans="1:24" x14ac:dyDescent="0.2">
      <c r="A42" s="15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3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3"/>
      <c r="N43" s="15"/>
    </row>
    <row r="44" spans="1:24" x14ac:dyDescent="0.2">
      <c r="A44" s="6" t="s">
        <v>10</v>
      </c>
      <c r="B44" s="73"/>
      <c r="C44" s="73"/>
      <c r="D44" s="73"/>
      <c r="E44" s="73" t="s">
        <v>8</v>
      </c>
      <c r="F44" s="73"/>
      <c r="G44" s="73"/>
      <c r="H44" s="73"/>
      <c r="I44" s="73"/>
      <c r="J44" s="73"/>
      <c r="K44" s="73"/>
      <c r="L44" s="74"/>
      <c r="M44" s="73"/>
      <c r="N44" s="15"/>
    </row>
    <row r="45" spans="1:24" x14ac:dyDescent="0.2">
      <c r="A45" s="6" t="s">
        <v>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3"/>
      <c r="N45" s="15"/>
    </row>
    <row r="46" spans="1:24" x14ac:dyDescent="0.2">
      <c r="A46" s="15" t="s">
        <v>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3"/>
      <c r="N46" s="15"/>
    </row>
    <row r="47" spans="1:24" x14ac:dyDescent="0.2">
      <c r="A47" s="101" t="s">
        <v>62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3"/>
      <c r="N47" s="15"/>
    </row>
    <row r="48" spans="1:24" x14ac:dyDescent="0.2">
      <c r="A48" s="10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3"/>
      <c r="N48" s="15"/>
    </row>
    <row r="49" spans="1:14" x14ac:dyDescent="0.2">
      <c r="A49" s="15" t="s">
        <v>6</v>
      </c>
      <c r="B49" s="73"/>
      <c r="C49" s="15"/>
      <c r="D49" s="103"/>
      <c r="E49" s="103"/>
      <c r="F49" s="103"/>
      <c r="G49" s="103"/>
      <c r="H49" s="15"/>
      <c r="I49" s="15"/>
      <c r="J49" s="15"/>
      <c r="K49" s="15"/>
      <c r="L49" s="15"/>
      <c r="M49" s="67"/>
      <c r="N49" s="15"/>
    </row>
    <row r="50" spans="1:14" x14ac:dyDescent="0.2">
      <c r="A50" s="15" t="s">
        <v>5</v>
      </c>
      <c r="B50" s="73"/>
      <c r="C50" s="15"/>
      <c r="D50" s="103"/>
      <c r="E50" s="103"/>
      <c r="F50" s="103"/>
      <c r="G50" s="103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73"/>
      <c r="C51" s="73"/>
      <c r="D51" s="103"/>
      <c r="E51" s="103"/>
      <c r="F51" s="103"/>
      <c r="G51" s="103"/>
      <c r="H51" s="73"/>
      <c r="I51" s="73"/>
      <c r="J51" s="73"/>
      <c r="K51" s="73"/>
      <c r="L51" s="74"/>
      <c r="M51" s="73"/>
      <c r="N51" s="15"/>
    </row>
    <row r="52" spans="1:14" x14ac:dyDescent="0.2">
      <c r="A52" s="15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104"/>
      <c r="N52" s="15"/>
    </row>
    <row r="53" spans="1:14" x14ac:dyDescent="0.2">
      <c r="A53" s="1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15"/>
    </row>
    <row r="54" spans="1:14" x14ac:dyDescent="0.2">
      <c r="A54" s="15" t="s">
        <v>2</v>
      </c>
      <c r="B54" s="73"/>
      <c r="C54" s="15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73"/>
      <c r="C55" s="15"/>
      <c r="D55" s="103"/>
      <c r="E55" s="103"/>
      <c r="F55" s="103"/>
      <c r="G55" s="103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73"/>
      <c r="C56" s="15"/>
      <c r="D56" s="103"/>
      <c r="E56" s="103"/>
      <c r="F56" s="103"/>
      <c r="G56" s="103"/>
      <c r="H56" s="15"/>
      <c r="I56" s="15"/>
      <c r="J56" s="15"/>
      <c r="K56" s="15"/>
      <c r="L56" s="15"/>
      <c r="M56" s="15"/>
      <c r="N56" s="15"/>
    </row>
    <row r="57" spans="1:14" x14ac:dyDescent="0.2">
      <c r="A57" s="15"/>
      <c r="B57" s="73"/>
      <c r="C57" s="15"/>
      <c r="D57" s="103"/>
      <c r="E57" s="103"/>
      <c r="F57" s="103"/>
      <c r="G57" s="103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73"/>
      <c r="C58" s="15"/>
      <c r="D58" s="103"/>
      <c r="E58" s="103"/>
      <c r="F58" s="103"/>
      <c r="G58" s="103"/>
      <c r="H58" s="15"/>
      <c r="I58" s="15"/>
      <c r="J58" s="15"/>
      <c r="K58" s="15"/>
      <c r="L58" s="15"/>
      <c r="M58" s="15"/>
      <c r="N58" s="15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50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zoomScale="90" zoomScaleNormal="90" workbookViewId="0">
      <selection activeCell="N38" sqref="N38"/>
    </sheetView>
  </sheetViews>
  <sheetFormatPr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5.140625" style="15" customWidth="1"/>
    <col min="16" max="16" width="28" style="15" bestFit="1" customWidth="1"/>
    <col min="17" max="17" width="9.140625" style="15"/>
    <col min="18" max="18" width="11.28515625" style="15" bestFit="1" customWidth="1"/>
    <col min="19" max="19" width="25.42578125" style="15" bestFit="1" customWidth="1"/>
    <col min="20" max="20" width="12" style="15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70" t="s">
        <v>65</v>
      </c>
      <c r="B1" s="71"/>
      <c r="C1" s="71"/>
      <c r="D1" s="72"/>
      <c r="E1" s="73"/>
      <c r="F1" s="72"/>
      <c r="G1" s="71"/>
      <c r="H1" s="71"/>
      <c r="I1" s="71"/>
      <c r="J1" s="71"/>
      <c r="K1" s="71"/>
      <c r="L1" s="71"/>
      <c r="M1" s="71"/>
      <c r="N1" s="15"/>
    </row>
    <row r="2" spans="1:24" x14ac:dyDescent="0.2">
      <c r="A2" s="15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15"/>
    </row>
    <row r="3" spans="1:24" ht="13.5" thickBot="1" x14ac:dyDescent="0.25">
      <c r="A3" s="15"/>
      <c r="B3" s="73"/>
      <c r="C3" s="73"/>
      <c r="D3" s="73"/>
      <c r="E3" s="73"/>
      <c r="F3" s="73"/>
      <c r="G3" s="73"/>
      <c r="H3" s="73"/>
      <c r="I3" s="73"/>
      <c r="J3" s="75"/>
      <c r="K3" s="75"/>
      <c r="L3" s="75"/>
      <c r="M3" s="75"/>
      <c r="N3" s="15"/>
    </row>
    <row r="4" spans="1:24" ht="90.75" customHeight="1" x14ac:dyDescent="0.2">
      <c r="A4" s="76" t="s">
        <v>60</v>
      </c>
      <c r="B4" s="77" t="s">
        <v>59</v>
      </c>
      <c r="C4" s="77" t="s">
        <v>58</v>
      </c>
      <c r="D4" s="77" t="s">
        <v>57</v>
      </c>
      <c r="E4" s="77" t="s">
        <v>56</v>
      </c>
      <c r="F4" s="77" t="s">
        <v>55</v>
      </c>
      <c r="G4" s="77" t="s">
        <v>54</v>
      </c>
      <c r="H4" s="77" t="s">
        <v>53</v>
      </c>
      <c r="I4" s="77" t="s">
        <v>52</v>
      </c>
      <c r="J4" s="77" t="s">
        <v>51</v>
      </c>
      <c r="K4" s="77" t="s">
        <v>50</v>
      </c>
      <c r="L4" s="77" t="s">
        <v>49</v>
      </c>
      <c r="M4" s="78" t="s">
        <v>48</v>
      </c>
      <c r="N4" s="79" t="s">
        <v>47</v>
      </c>
      <c r="O4" s="16"/>
      <c r="P4" s="16"/>
      <c r="Q4" s="16"/>
      <c r="R4" s="16"/>
      <c r="W4" s="16"/>
      <c r="X4" s="16"/>
    </row>
    <row r="5" spans="1:24" x14ac:dyDescent="0.2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2">
        <f>((Q13+R13+S13)+(Q14+R14+S14)+(Q15+R15+S15))/3</f>
        <v>5.3455300000000001</v>
      </c>
      <c r="K5" s="83">
        <f>((Q18+Q19)/2)+(Q21+Q22+Q23)</f>
        <v>0.13289999999999999</v>
      </c>
      <c r="L5" s="14" t="s">
        <v>8</v>
      </c>
      <c r="M5" s="83">
        <f>((T13)+(T14)+(T15))/3</f>
        <v>6.3777333333333344</v>
      </c>
      <c r="N5" s="84"/>
      <c r="O5" s="6"/>
      <c r="P5" s="6"/>
    </row>
    <row r="6" spans="1:24" ht="12" customHeight="1" x14ac:dyDescent="0.2">
      <c r="A6" s="85" t="s">
        <v>45</v>
      </c>
      <c r="B6" s="86">
        <v>150</v>
      </c>
      <c r="C6" s="86">
        <v>900</v>
      </c>
      <c r="D6" s="40">
        <f t="shared" ref="D6:D18" si="0">B6/1000*0.75</f>
        <v>0.11249999999999999</v>
      </c>
      <c r="E6" s="87">
        <f t="shared" ref="E6:E40" si="1">D6*8760/12</f>
        <v>82.124999999999986</v>
      </c>
      <c r="F6" s="40">
        <f t="shared" ref="F6:F18" si="2">C6/1000*0.0714*0.75</f>
        <v>4.8195000000000009E-2</v>
      </c>
      <c r="G6" s="87">
        <f t="shared" ref="G6:G18" si="3">F6*8760/12*0.2489</f>
        <v>8.7568869150000026</v>
      </c>
      <c r="H6" s="88">
        <f t="shared" ref="H6:I18" si="4">F6+D6</f>
        <v>0.160695</v>
      </c>
      <c r="I6" s="89">
        <f t="shared" si="4"/>
        <v>90.881886914999995</v>
      </c>
      <c r="J6" s="90">
        <f t="shared" ref="J6:J18" si="5">+$H6*$J$5</f>
        <v>0.85899994335000007</v>
      </c>
      <c r="K6" s="90">
        <f t="shared" ref="K6:K18" si="6">+I6*$K$5</f>
        <v>12.078202771003498</v>
      </c>
      <c r="L6" s="90">
        <f t="shared" ref="L6:L18" si="7">+K6+J6</f>
        <v>12.937202714353498</v>
      </c>
      <c r="M6" s="91">
        <f>+$H6*$M$5</f>
        <v>1.0248698580000002</v>
      </c>
      <c r="N6" s="45">
        <f t="shared" ref="N6:N18" si="8">M6+L6</f>
        <v>13.962072572353499</v>
      </c>
      <c r="O6" s="7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40">
        <f t="shared" si="0"/>
        <v>0.15000000000000002</v>
      </c>
      <c r="E7" s="41">
        <f t="shared" si="1"/>
        <v>109.50000000000001</v>
      </c>
      <c r="F7" s="40">
        <f t="shared" si="2"/>
        <v>6.4260000000000012E-2</v>
      </c>
      <c r="G7" s="41">
        <f t="shared" si="3"/>
        <v>11.675849220000003</v>
      </c>
      <c r="H7" s="40">
        <f t="shared" si="4"/>
        <v>0.21426000000000003</v>
      </c>
      <c r="I7" s="42">
        <f t="shared" si="4"/>
        <v>121.17584922000002</v>
      </c>
      <c r="J7" s="43">
        <f t="shared" si="5"/>
        <v>1.1453332578000002</v>
      </c>
      <c r="K7" s="43">
        <f t="shared" si="6"/>
        <v>16.104270361338003</v>
      </c>
      <c r="L7" s="43">
        <f t="shared" si="7"/>
        <v>17.249603619138004</v>
      </c>
      <c r="M7" s="44">
        <f t="shared" ref="M7:M18" si="9">+H7*$M$5</f>
        <v>1.3664931440000003</v>
      </c>
      <c r="N7" s="45">
        <f t="shared" si="8"/>
        <v>18.616096763138003</v>
      </c>
      <c r="O7" s="7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40">
        <f t="shared" si="0"/>
        <v>0.1875</v>
      </c>
      <c r="E8" s="41">
        <f t="shared" si="1"/>
        <v>136.875</v>
      </c>
      <c r="F8" s="40">
        <f t="shared" si="2"/>
        <v>8.5680000000000006E-2</v>
      </c>
      <c r="G8" s="41">
        <f t="shared" si="3"/>
        <v>15.567798960000003</v>
      </c>
      <c r="H8" s="40">
        <f t="shared" si="4"/>
        <v>0.27317999999999998</v>
      </c>
      <c r="I8" s="42">
        <f t="shared" si="4"/>
        <v>152.44279896</v>
      </c>
      <c r="J8" s="43">
        <f t="shared" si="5"/>
        <v>1.4602918854</v>
      </c>
      <c r="K8" s="43">
        <f t="shared" si="6"/>
        <v>20.259647981783999</v>
      </c>
      <c r="L8" s="43">
        <f t="shared" si="7"/>
        <v>21.719939867183999</v>
      </c>
      <c r="M8" s="44">
        <f t="shared" si="9"/>
        <v>1.7422691920000002</v>
      </c>
      <c r="N8" s="45">
        <f t="shared" si="8"/>
        <v>23.462209059183998</v>
      </c>
      <c r="O8" s="7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40">
        <f t="shared" si="0"/>
        <v>0.26249999999999996</v>
      </c>
      <c r="E9" s="41">
        <f t="shared" si="1"/>
        <v>191.62499999999997</v>
      </c>
      <c r="F9" s="40">
        <f t="shared" si="2"/>
        <v>0.101745</v>
      </c>
      <c r="G9" s="41">
        <f t="shared" si="3"/>
        <v>18.486761264999998</v>
      </c>
      <c r="H9" s="40">
        <f t="shared" si="4"/>
        <v>0.36424499999999993</v>
      </c>
      <c r="I9" s="42">
        <f t="shared" si="4"/>
        <v>210.11176126499998</v>
      </c>
      <c r="J9" s="43">
        <f t="shared" si="5"/>
        <v>1.9470825748499996</v>
      </c>
      <c r="K9" s="43">
        <f t="shared" si="6"/>
        <v>27.923853072118497</v>
      </c>
      <c r="L9" s="43">
        <f t="shared" si="7"/>
        <v>29.870935646968498</v>
      </c>
      <c r="M9" s="44">
        <f t="shared" si="9"/>
        <v>2.323057478</v>
      </c>
      <c r="N9" s="45">
        <f t="shared" si="8"/>
        <v>32.1939931249685</v>
      </c>
      <c r="O9" s="7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40">
        <f t="shared" si="0"/>
        <v>0.30000000000000004</v>
      </c>
      <c r="E10" s="41">
        <f t="shared" si="1"/>
        <v>219.00000000000003</v>
      </c>
      <c r="F10" s="40">
        <f t="shared" si="2"/>
        <v>0.13923000000000002</v>
      </c>
      <c r="G10" s="41">
        <f t="shared" si="3"/>
        <v>25.297673310000004</v>
      </c>
      <c r="H10" s="40">
        <f t="shared" si="4"/>
        <v>0.43923000000000006</v>
      </c>
      <c r="I10" s="42">
        <f t="shared" si="4"/>
        <v>244.29767331000002</v>
      </c>
      <c r="J10" s="43">
        <f t="shared" si="5"/>
        <v>2.3479171419000004</v>
      </c>
      <c r="K10" s="43">
        <f t="shared" si="6"/>
        <v>32.467160782899001</v>
      </c>
      <c r="L10" s="43">
        <f t="shared" si="7"/>
        <v>34.815077924798999</v>
      </c>
      <c r="M10" s="44">
        <f t="shared" si="9"/>
        <v>2.801291812000001</v>
      </c>
      <c r="N10" s="45">
        <f t="shared" si="8"/>
        <v>37.616369736799001</v>
      </c>
      <c r="O10" s="7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40">
        <f t="shared" ref="D11" si="10">B11/1000*0.75</f>
        <v>0.33524999999999999</v>
      </c>
      <c r="E11" s="41">
        <f t="shared" ref="E11" si="11">D11*8760/12</f>
        <v>244.73249999999999</v>
      </c>
      <c r="F11" s="40">
        <f t="shared" ref="F11" si="12">C11/1000*0.0714*0.75</f>
        <v>0.15722280000000002</v>
      </c>
      <c r="G11" s="41">
        <f t="shared" ref="G11" si="13">F11*8760/12*0.2489</f>
        <v>28.566911091600005</v>
      </c>
      <c r="H11" s="40">
        <f t="shared" ref="H11" si="14">F11+D11</f>
        <v>0.49247280000000004</v>
      </c>
      <c r="I11" s="42">
        <f t="shared" ref="I11" si="15">G11+E11</f>
        <v>273.29941109160001</v>
      </c>
      <c r="J11" s="43">
        <f t="shared" si="5"/>
        <v>2.6325281265840004</v>
      </c>
      <c r="K11" s="43">
        <f t="shared" ref="K11" si="16">+I11*$K$5</f>
        <v>36.321491734073639</v>
      </c>
      <c r="L11" s="43">
        <f t="shared" ref="L11" si="17">+K11+J11</f>
        <v>38.954019860657638</v>
      </c>
      <c r="M11" s="44">
        <f t="shared" ref="M11" si="18">+H11*$M$5</f>
        <v>3.1408601923200008</v>
      </c>
      <c r="N11" s="45">
        <f t="shared" ref="N11" si="19">M11+L11</f>
        <v>42.094880052977636</v>
      </c>
      <c r="O11" s="7"/>
      <c r="P11" s="7"/>
      <c r="Q11" s="17"/>
      <c r="R11" s="17"/>
      <c r="S11" s="18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40">
        <f t="shared" si="0"/>
        <v>0.39375000000000004</v>
      </c>
      <c r="E12" s="41">
        <f t="shared" si="1"/>
        <v>287.43750000000006</v>
      </c>
      <c r="F12" s="40">
        <f t="shared" si="2"/>
        <v>0.18742500000000001</v>
      </c>
      <c r="G12" s="41">
        <f t="shared" si="3"/>
        <v>34.054560225000003</v>
      </c>
      <c r="H12" s="40">
        <f t="shared" si="4"/>
        <v>0.581175</v>
      </c>
      <c r="I12" s="42">
        <f t="shared" si="4"/>
        <v>321.49206022500005</v>
      </c>
      <c r="J12" s="43">
        <f t="shared" si="5"/>
        <v>3.1066883977500002</v>
      </c>
      <c r="K12" s="43">
        <f t="shared" si="6"/>
        <v>42.726294803902505</v>
      </c>
      <c r="L12" s="43">
        <f t="shared" si="7"/>
        <v>45.832983201652503</v>
      </c>
      <c r="M12" s="44">
        <f t="shared" si="9"/>
        <v>3.7065791700000004</v>
      </c>
      <c r="N12" s="45">
        <f t="shared" si="8"/>
        <v>49.539562371652501</v>
      </c>
      <c r="O12" s="7"/>
      <c r="P12" s="7"/>
      <c r="Q12" s="65" t="s">
        <v>101</v>
      </c>
      <c r="R12" s="65" t="s">
        <v>100</v>
      </c>
      <c r="S12" s="66" t="s">
        <v>109</v>
      </c>
      <c r="T12" s="64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40">
        <f t="shared" si="0"/>
        <v>0.48750000000000004</v>
      </c>
      <c r="E13" s="41">
        <f t="shared" si="1"/>
        <v>355.875</v>
      </c>
      <c r="F13" s="40">
        <f t="shared" si="2"/>
        <v>0.23562000000000005</v>
      </c>
      <c r="G13" s="41">
        <f t="shared" si="3"/>
        <v>42.811447140000006</v>
      </c>
      <c r="H13" s="40">
        <f t="shared" si="4"/>
        <v>0.7231200000000001</v>
      </c>
      <c r="I13" s="42">
        <f t="shared" si="4"/>
        <v>398.68644713999998</v>
      </c>
      <c r="J13" s="43">
        <f t="shared" si="5"/>
        <v>3.8654596536000008</v>
      </c>
      <c r="K13" s="43">
        <f t="shared" si="6"/>
        <v>52.985428824905995</v>
      </c>
      <c r="L13" s="43">
        <f t="shared" si="7"/>
        <v>56.850888478505993</v>
      </c>
      <c r="M13" s="44">
        <f t="shared" si="9"/>
        <v>4.6118665280000011</v>
      </c>
      <c r="N13" s="45">
        <f t="shared" si="8"/>
        <v>61.462755006505994</v>
      </c>
      <c r="O13" s="7"/>
      <c r="P13" s="64" t="s">
        <v>97</v>
      </c>
      <c r="Q13" s="105">
        <v>2.5180000000000001E-2</v>
      </c>
      <c r="R13" s="106">
        <v>2.9016999999999999</v>
      </c>
      <c r="S13" s="106">
        <v>2.0474000000000001</v>
      </c>
      <c r="T13" s="107">
        <v>6.4843000000000002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40">
        <f t="shared" si="0"/>
        <v>0.49875000000000003</v>
      </c>
      <c r="E14" s="41">
        <f t="shared" si="1"/>
        <v>364.08750000000003</v>
      </c>
      <c r="F14" s="40">
        <f t="shared" si="2"/>
        <v>0.24076080000000002</v>
      </c>
      <c r="G14" s="41">
        <f t="shared" si="3"/>
        <v>43.745515077600004</v>
      </c>
      <c r="H14" s="40">
        <f t="shared" si="4"/>
        <v>0.73951080000000002</v>
      </c>
      <c r="I14" s="42">
        <f t="shared" si="4"/>
        <v>407.83301507760007</v>
      </c>
      <c r="J14" s="43">
        <f t="shared" si="5"/>
        <v>3.9530771667240003</v>
      </c>
      <c r="K14" s="43">
        <f t="shared" si="6"/>
        <v>54.201007703813048</v>
      </c>
      <c r="L14" s="43">
        <f t="shared" si="7"/>
        <v>58.154084870537048</v>
      </c>
      <c r="M14" s="44">
        <f t="shared" si="9"/>
        <v>4.7164026795200007</v>
      </c>
      <c r="N14" s="45">
        <f t="shared" si="8"/>
        <v>62.870487550057049</v>
      </c>
      <c r="O14" s="7"/>
      <c r="P14" s="64" t="s">
        <v>98</v>
      </c>
      <c r="Q14" s="105">
        <v>2.691E-2</v>
      </c>
      <c r="R14" s="106">
        <v>3.0127999999999999</v>
      </c>
      <c r="S14" s="106">
        <v>2.1882000000000001</v>
      </c>
      <c r="T14" s="107">
        <v>6.21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40">
        <f t="shared" si="0"/>
        <v>0.52200000000000002</v>
      </c>
      <c r="E15" s="41">
        <f t="shared" si="1"/>
        <v>381.06</v>
      </c>
      <c r="F15" s="40">
        <f t="shared" si="2"/>
        <v>0.25168500000000005</v>
      </c>
      <c r="G15" s="41">
        <f t="shared" si="3"/>
        <v>45.730409445000014</v>
      </c>
      <c r="H15" s="40">
        <f t="shared" si="4"/>
        <v>0.77368500000000007</v>
      </c>
      <c r="I15" s="42">
        <f t="shared" si="4"/>
        <v>426.79040944500002</v>
      </c>
      <c r="J15" s="43">
        <f t="shared" si="5"/>
        <v>4.1357563780500008</v>
      </c>
      <c r="K15" s="43">
        <f t="shared" si="6"/>
        <v>56.720445415240498</v>
      </c>
      <c r="L15" s="43">
        <f t="shared" si="7"/>
        <v>60.856201793290495</v>
      </c>
      <c r="M15" s="44">
        <f t="shared" si="9"/>
        <v>4.9343566140000013</v>
      </c>
      <c r="N15" s="45">
        <f t="shared" si="8"/>
        <v>65.79055840729049</v>
      </c>
      <c r="O15" s="7"/>
      <c r="P15" s="64" t="s">
        <v>99</v>
      </c>
      <c r="Q15" s="105">
        <v>3.0300000000000001E-2</v>
      </c>
      <c r="R15" s="106">
        <v>3.3399000000000001</v>
      </c>
      <c r="S15" s="106">
        <v>2.4641999999999999</v>
      </c>
      <c r="T15" s="107">
        <v>6.4389000000000003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40">
        <f t="shared" si="0"/>
        <v>0.56099999999999994</v>
      </c>
      <c r="E16" s="41">
        <f t="shared" si="1"/>
        <v>409.53</v>
      </c>
      <c r="F16" s="40">
        <f t="shared" si="2"/>
        <v>0.27042749999999999</v>
      </c>
      <c r="G16" s="41">
        <f t="shared" si="3"/>
        <v>49.135865467499997</v>
      </c>
      <c r="H16" s="40">
        <f t="shared" si="4"/>
        <v>0.83142749999999999</v>
      </c>
      <c r="I16" s="42">
        <f t="shared" si="4"/>
        <v>458.6658654675</v>
      </c>
      <c r="J16" s="43">
        <f t="shared" si="5"/>
        <v>4.4444206440749996</v>
      </c>
      <c r="K16" s="43">
        <f t="shared" si="6"/>
        <v>60.956693520630743</v>
      </c>
      <c r="L16" s="43">
        <f t="shared" si="7"/>
        <v>65.401114164705746</v>
      </c>
      <c r="M16" s="44">
        <f t="shared" si="9"/>
        <v>5.3026228810000005</v>
      </c>
      <c r="N16" s="45">
        <f t="shared" si="8"/>
        <v>70.703737045705751</v>
      </c>
      <c r="O16" s="7"/>
      <c r="P16" s="64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40">
        <f t="shared" si="0"/>
        <v>0.60000000000000009</v>
      </c>
      <c r="E17" s="41">
        <f t="shared" si="1"/>
        <v>438.00000000000006</v>
      </c>
      <c r="F17" s="40">
        <f t="shared" si="2"/>
        <v>0.28917000000000004</v>
      </c>
      <c r="G17" s="41">
        <f t="shared" si="3"/>
        <v>52.541321490000009</v>
      </c>
      <c r="H17" s="40">
        <f t="shared" si="4"/>
        <v>0.88917000000000013</v>
      </c>
      <c r="I17" s="42">
        <f t="shared" si="4"/>
        <v>490.54132149000009</v>
      </c>
      <c r="J17" s="43">
        <f t="shared" si="5"/>
        <v>4.753084910100001</v>
      </c>
      <c r="K17" s="43">
        <f t="shared" si="6"/>
        <v>65.19294162602101</v>
      </c>
      <c r="L17" s="43">
        <f t="shared" si="7"/>
        <v>69.946026536121011</v>
      </c>
      <c r="M17" s="44">
        <f t="shared" si="9"/>
        <v>5.6708891480000014</v>
      </c>
      <c r="N17" s="45">
        <f t="shared" si="8"/>
        <v>75.616915684121011</v>
      </c>
      <c r="O17" s="7"/>
      <c r="P17" s="64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40">
        <f t="shared" si="0"/>
        <v>0.75</v>
      </c>
      <c r="E18" s="41">
        <f t="shared" si="1"/>
        <v>547.5</v>
      </c>
      <c r="F18" s="40">
        <f t="shared" si="2"/>
        <v>0.35343000000000002</v>
      </c>
      <c r="G18" s="41">
        <f t="shared" si="3"/>
        <v>64.217170710000005</v>
      </c>
      <c r="H18" s="40">
        <f t="shared" si="4"/>
        <v>1.1034299999999999</v>
      </c>
      <c r="I18" s="42">
        <f t="shared" si="4"/>
        <v>611.71717071</v>
      </c>
      <c r="J18" s="43">
        <f t="shared" si="5"/>
        <v>5.8984181679000001</v>
      </c>
      <c r="K18" s="43">
        <f t="shared" si="6"/>
        <v>81.297211987358992</v>
      </c>
      <c r="L18" s="43">
        <f t="shared" si="7"/>
        <v>87.195630155258996</v>
      </c>
      <c r="M18" s="44">
        <f t="shared" si="9"/>
        <v>7.0373822920000002</v>
      </c>
      <c r="N18" s="45">
        <f t="shared" si="8"/>
        <v>94.233012447259</v>
      </c>
      <c r="O18" s="7"/>
      <c r="P18" s="64" t="s">
        <v>103</v>
      </c>
      <c r="Q18" s="61">
        <v>0.11899999999999999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40"/>
      <c r="E19" s="41"/>
      <c r="F19" s="40"/>
      <c r="G19" s="41"/>
      <c r="H19" s="40"/>
      <c r="I19" s="42"/>
      <c r="J19" s="43"/>
      <c r="K19" s="43"/>
      <c r="L19" s="43"/>
      <c r="M19" s="44"/>
      <c r="N19" s="45"/>
      <c r="O19" s="7"/>
      <c r="P19" s="64" t="s">
        <v>104</v>
      </c>
      <c r="Q19" s="61">
        <v>0.13900000000000001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40">
        <f t="shared" ref="D20:D40" si="20">B20/1000*0.75</f>
        <v>6.225E-2</v>
      </c>
      <c r="E20" s="41">
        <f t="shared" si="1"/>
        <v>45.442499999999995</v>
      </c>
      <c r="F20" s="40">
        <f t="shared" ref="F20:F40" si="21">C20/1000*0.0714*0.75</f>
        <v>2.1420000000000002E-2</v>
      </c>
      <c r="G20" s="41">
        <f t="shared" ref="G20:G40" si="22">F20*8760/12*0.2489</f>
        <v>3.8919497400000007</v>
      </c>
      <c r="H20" s="40">
        <f t="shared" ref="H20:I40" si="23">F20+D20</f>
        <v>8.3669999999999994E-2</v>
      </c>
      <c r="I20" s="42">
        <f t="shared" si="23"/>
        <v>49.334449739999997</v>
      </c>
      <c r="J20" s="43">
        <f t="shared" ref="J20:J40" si="24">+$H20*$J$5</f>
        <v>0.44726049509999999</v>
      </c>
      <c r="K20" s="43">
        <f t="shared" ref="K20:K40" si="25">+I20*$K$5</f>
        <v>6.5565483704459995</v>
      </c>
      <c r="L20" s="43">
        <f t="shared" ref="L20:L40" si="26">+K20+J20</f>
        <v>7.0038088655459996</v>
      </c>
      <c r="M20" s="44">
        <f t="shared" ref="M20:M40" si="27">+H20*$M$5</f>
        <v>0.53362494800000004</v>
      </c>
      <c r="N20" s="45">
        <f t="shared" ref="N20:N40" si="28">M20+L20</f>
        <v>7.5374338135459995</v>
      </c>
      <c r="O20" s="7"/>
      <c r="P20" s="64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40">
        <f t="shared" si="20"/>
        <v>9.375E-2</v>
      </c>
      <c r="E21" s="41">
        <f t="shared" si="1"/>
        <v>68.4375</v>
      </c>
      <c r="F21" s="40">
        <f t="shared" si="21"/>
        <v>3.4807500000000005E-2</v>
      </c>
      <c r="G21" s="41">
        <f t="shared" si="22"/>
        <v>6.324418327500001</v>
      </c>
      <c r="H21" s="40">
        <f t="shared" si="23"/>
        <v>0.12855749999999999</v>
      </c>
      <c r="I21" s="42">
        <f t="shared" si="23"/>
        <v>74.761918327499998</v>
      </c>
      <c r="J21" s="43">
        <f t="shared" si="24"/>
        <v>0.68720797297499991</v>
      </c>
      <c r="K21" s="43">
        <f t="shared" si="25"/>
        <v>9.9358589457247497</v>
      </c>
      <c r="L21" s="43">
        <f t="shared" si="26"/>
        <v>10.623066918699749</v>
      </c>
      <c r="M21" s="44">
        <f t="shared" si="27"/>
        <v>0.81990545300000006</v>
      </c>
      <c r="N21" s="45">
        <f t="shared" si="28"/>
        <v>11.442972371699749</v>
      </c>
      <c r="O21" s="7"/>
      <c r="P21" s="64" t="s">
        <v>105</v>
      </c>
      <c r="Q21" s="62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40">
        <f t="shared" si="20"/>
        <v>0.1875</v>
      </c>
      <c r="E22" s="41">
        <f t="shared" si="1"/>
        <v>136.875</v>
      </c>
      <c r="F22" s="40">
        <f t="shared" si="21"/>
        <v>6.961500000000001E-2</v>
      </c>
      <c r="G22" s="41">
        <f t="shared" si="22"/>
        <v>12.648836655000002</v>
      </c>
      <c r="H22" s="40">
        <f t="shared" si="23"/>
        <v>0.25711499999999998</v>
      </c>
      <c r="I22" s="42">
        <f t="shared" si="23"/>
        <v>149.523836655</v>
      </c>
      <c r="J22" s="43">
        <f t="shared" si="24"/>
        <v>1.3744159459499998</v>
      </c>
      <c r="K22" s="43">
        <f t="shared" si="25"/>
        <v>19.871717891449499</v>
      </c>
      <c r="L22" s="43">
        <f t="shared" si="26"/>
        <v>21.246133837399498</v>
      </c>
      <c r="M22" s="44">
        <f t="shared" si="27"/>
        <v>1.6398109060000001</v>
      </c>
      <c r="N22" s="45">
        <f t="shared" si="28"/>
        <v>22.885944743399499</v>
      </c>
      <c r="O22" s="7"/>
      <c r="P22" s="64" t="s">
        <v>106</v>
      </c>
      <c r="Q22" s="62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40">
        <f t="shared" si="20"/>
        <v>0.22499999999999998</v>
      </c>
      <c r="E23" s="41">
        <f t="shared" si="1"/>
        <v>164.24999999999997</v>
      </c>
      <c r="F23" s="40">
        <f t="shared" si="21"/>
        <v>9.6390000000000017E-2</v>
      </c>
      <c r="G23" s="41">
        <f t="shared" si="22"/>
        <v>17.513773830000005</v>
      </c>
      <c r="H23" s="40">
        <f t="shared" si="23"/>
        <v>0.32139000000000001</v>
      </c>
      <c r="I23" s="42">
        <f t="shared" si="23"/>
        <v>181.76377382999999</v>
      </c>
      <c r="J23" s="43">
        <f t="shared" si="24"/>
        <v>1.7179998867000001</v>
      </c>
      <c r="K23" s="43">
        <f t="shared" si="25"/>
        <v>24.156405542006997</v>
      </c>
      <c r="L23" s="43">
        <f t="shared" si="26"/>
        <v>25.874405428706996</v>
      </c>
      <c r="M23" s="44">
        <f t="shared" si="27"/>
        <v>2.0497397160000004</v>
      </c>
      <c r="N23" s="45">
        <f t="shared" si="28"/>
        <v>27.924145144706998</v>
      </c>
      <c r="O23" s="7"/>
      <c r="P23" s="64" t="s">
        <v>107</v>
      </c>
      <c r="Q23" s="62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40">
        <f t="shared" si="20"/>
        <v>0.30000000000000004</v>
      </c>
      <c r="E24" s="41">
        <f t="shared" si="1"/>
        <v>219.00000000000003</v>
      </c>
      <c r="F24" s="40">
        <f t="shared" si="21"/>
        <v>0.12852000000000002</v>
      </c>
      <c r="G24" s="41">
        <f t="shared" si="22"/>
        <v>23.351698440000007</v>
      </c>
      <c r="H24" s="40">
        <f t="shared" si="23"/>
        <v>0.42852000000000007</v>
      </c>
      <c r="I24" s="42">
        <f t="shared" si="23"/>
        <v>242.35169844000004</v>
      </c>
      <c r="J24" s="43">
        <f t="shared" si="24"/>
        <v>2.2906665156000003</v>
      </c>
      <c r="K24" s="43">
        <f t="shared" si="25"/>
        <v>32.208540722676005</v>
      </c>
      <c r="L24" s="43">
        <f t="shared" si="26"/>
        <v>34.499207238276007</v>
      </c>
      <c r="M24" s="44">
        <f t="shared" si="27"/>
        <v>2.7329862880000007</v>
      </c>
      <c r="N24" s="45">
        <f t="shared" si="28"/>
        <v>37.232193526276006</v>
      </c>
      <c r="O24" s="7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40">
        <f t="shared" si="20"/>
        <v>0.44999999999999996</v>
      </c>
      <c r="E25" s="41">
        <f t="shared" si="1"/>
        <v>328.49999999999994</v>
      </c>
      <c r="F25" s="40">
        <f t="shared" si="21"/>
        <v>0.18207000000000001</v>
      </c>
      <c r="G25" s="41">
        <f t="shared" si="22"/>
        <v>33.081572790000003</v>
      </c>
      <c r="H25" s="40">
        <f t="shared" si="23"/>
        <v>0.63206999999999991</v>
      </c>
      <c r="I25" s="42">
        <f t="shared" si="23"/>
        <v>361.58157278999994</v>
      </c>
      <c r="J25" s="43">
        <f t="shared" si="24"/>
        <v>3.3787491470999997</v>
      </c>
      <c r="K25" s="43">
        <f t="shared" si="25"/>
        <v>48.054191023790992</v>
      </c>
      <c r="L25" s="43">
        <f t="shared" si="26"/>
        <v>51.432940170890994</v>
      </c>
      <c r="M25" s="44">
        <f t="shared" si="27"/>
        <v>4.0311739080000004</v>
      </c>
      <c r="N25" s="45">
        <f t="shared" si="28"/>
        <v>55.464114078890994</v>
      </c>
      <c r="O25" s="7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40">
        <f t="shared" si="20"/>
        <v>0.52499999999999991</v>
      </c>
      <c r="E26" s="41">
        <f t="shared" si="1"/>
        <v>383.24999999999994</v>
      </c>
      <c r="F26" s="40">
        <f t="shared" si="21"/>
        <v>0.24097500000000002</v>
      </c>
      <c r="G26" s="41">
        <f t="shared" si="22"/>
        <v>43.784434575000006</v>
      </c>
      <c r="H26" s="40">
        <f t="shared" si="23"/>
        <v>0.76597499999999996</v>
      </c>
      <c r="I26" s="42">
        <f t="shared" si="23"/>
        <v>427.03443457499998</v>
      </c>
      <c r="J26" s="43">
        <f t="shared" si="24"/>
        <v>4.0945423417499995</v>
      </c>
      <c r="K26" s="43">
        <f t="shared" si="25"/>
        <v>56.752876355017492</v>
      </c>
      <c r="L26" s="43">
        <f t="shared" si="26"/>
        <v>60.847418696767491</v>
      </c>
      <c r="M26" s="44">
        <f t="shared" si="27"/>
        <v>4.8851842900000007</v>
      </c>
      <c r="N26" s="45">
        <f t="shared" si="28"/>
        <v>65.732602986767489</v>
      </c>
      <c r="O26" s="7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40">
        <f t="shared" si="20"/>
        <v>0.57450000000000001</v>
      </c>
      <c r="E27" s="41">
        <f t="shared" si="1"/>
        <v>419.38499999999999</v>
      </c>
      <c r="F27" s="40">
        <f t="shared" si="21"/>
        <v>0.25527285000000005</v>
      </c>
      <c r="G27" s="41">
        <f t="shared" si="22"/>
        <v>46.382311026450004</v>
      </c>
      <c r="H27" s="40">
        <f t="shared" si="23"/>
        <v>0.82977285000000012</v>
      </c>
      <c r="I27" s="42">
        <f t="shared" si="23"/>
        <v>465.76731102644999</v>
      </c>
      <c r="J27" s="43">
        <f t="shared" si="24"/>
        <v>4.4355756628605008</v>
      </c>
      <c r="K27" s="43">
        <f t="shared" si="25"/>
        <v>61.900475635415198</v>
      </c>
      <c r="L27" s="43">
        <f t="shared" si="26"/>
        <v>66.336051298275692</v>
      </c>
      <c r="M27" s="44">
        <f t="shared" si="27"/>
        <v>5.2920699645400013</v>
      </c>
      <c r="N27" s="45">
        <f t="shared" si="28"/>
        <v>71.628121262815696</v>
      </c>
      <c r="O27" s="7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40">
        <f t="shared" si="20"/>
        <v>0.62474999999999992</v>
      </c>
      <c r="E28" s="41">
        <f t="shared" si="1"/>
        <v>456.06749999999994</v>
      </c>
      <c r="F28" s="40">
        <f t="shared" si="21"/>
        <v>0.26951715000000004</v>
      </c>
      <c r="G28" s="41">
        <f t="shared" si="22"/>
        <v>48.97045760355001</v>
      </c>
      <c r="H28" s="40">
        <f t="shared" si="23"/>
        <v>0.8942671499999999</v>
      </c>
      <c r="I28" s="42">
        <f t="shared" si="23"/>
        <v>505.03795760354996</v>
      </c>
      <c r="J28" s="43">
        <f t="shared" si="24"/>
        <v>4.7803318783394992</v>
      </c>
      <c r="K28" s="43">
        <f t="shared" si="25"/>
        <v>67.119544565511788</v>
      </c>
      <c r="L28" s="43">
        <f t="shared" si="26"/>
        <v>71.899876443851284</v>
      </c>
      <c r="M28" s="44">
        <f t="shared" si="27"/>
        <v>5.7033974114600001</v>
      </c>
      <c r="N28" s="45">
        <f t="shared" si="28"/>
        <v>77.603273855311286</v>
      </c>
      <c r="O28" s="7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40">
        <f t="shared" si="20"/>
        <v>0.67500000000000004</v>
      </c>
      <c r="E29" s="41">
        <f t="shared" si="1"/>
        <v>492.75</v>
      </c>
      <c r="F29" s="40">
        <f t="shared" si="21"/>
        <v>0.28381500000000004</v>
      </c>
      <c r="G29" s="41">
        <f t="shared" si="22"/>
        <v>51.568334055000015</v>
      </c>
      <c r="H29" s="40">
        <f t="shared" si="23"/>
        <v>0.95881500000000008</v>
      </c>
      <c r="I29" s="42">
        <f t="shared" si="23"/>
        <v>544.31833405500004</v>
      </c>
      <c r="J29" s="43">
        <f t="shared" si="24"/>
        <v>5.1253743469500002</v>
      </c>
      <c r="K29" s="43">
        <f t="shared" si="25"/>
        <v>72.339906595909497</v>
      </c>
      <c r="L29" s="43">
        <f t="shared" si="26"/>
        <v>77.465280942859494</v>
      </c>
      <c r="M29" s="44">
        <f t="shared" si="27"/>
        <v>6.1150663860000014</v>
      </c>
      <c r="N29" s="45">
        <f t="shared" si="28"/>
        <v>83.580347328859489</v>
      </c>
      <c r="O29" s="7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40">
        <f t="shared" si="20"/>
        <v>0.82500000000000007</v>
      </c>
      <c r="E30" s="41">
        <f t="shared" si="1"/>
        <v>602.25000000000011</v>
      </c>
      <c r="F30" s="40">
        <f t="shared" si="21"/>
        <v>0.33736500000000003</v>
      </c>
      <c r="G30" s="41">
        <f t="shared" si="22"/>
        <v>61.298208405000011</v>
      </c>
      <c r="H30" s="40">
        <f t="shared" si="23"/>
        <v>1.1623650000000001</v>
      </c>
      <c r="I30" s="42">
        <f t="shared" si="23"/>
        <v>663.54820840500008</v>
      </c>
      <c r="J30" s="43">
        <f t="shared" si="24"/>
        <v>6.2134569784500009</v>
      </c>
      <c r="K30" s="43">
        <f t="shared" si="25"/>
        <v>88.185556897024512</v>
      </c>
      <c r="L30" s="43">
        <f t="shared" si="26"/>
        <v>94.399013875474509</v>
      </c>
      <c r="M30" s="44">
        <f t="shared" si="27"/>
        <v>7.4132540060000016</v>
      </c>
      <c r="N30" s="45">
        <f t="shared" si="28"/>
        <v>101.81226788147451</v>
      </c>
      <c r="O30" s="7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40">
        <f t="shared" si="20"/>
        <v>1.5562500000000001</v>
      </c>
      <c r="E31" s="41">
        <f t="shared" si="1"/>
        <v>1136.0625000000002</v>
      </c>
      <c r="F31" s="40">
        <f t="shared" si="21"/>
        <v>0.38957625000000007</v>
      </c>
      <c r="G31" s="41">
        <f t="shared" si="22"/>
        <v>70.784835896250001</v>
      </c>
      <c r="H31" s="40">
        <f t="shared" si="23"/>
        <v>1.9458262500000001</v>
      </c>
      <c r="I31" s="42">
        <f t="shared" si="23"/>
        <v>1206.8473358962501</v>
      </c>
      <c r="J31" s="43">
        <f t="shared" si="24"/>
        <v>10.401472594162501</v>
      </c>
      <c r="K31" s="43">
        <f t="shared" si="25"/>
        <v>160.39001094061163</v>
      </c>
      <c r="L31" s="43">
        <f t="shared" si="26"/>
        <v>170.79148353477413</v>
      </c>
      <c r="M31" s="44">
        <f t="shared" si="27"/>
        <v>12.409960935500003</v>
      </c>
      <c r="N31" s="45">
        <f t="shared" si="28"/>
        <v>183.20144447027414</v>
      </c>
      <c r="O31" s="7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40">
        <f t="shared" si="20"/>
        <v>1.7999999999999998</v>
      </c>
      <c r="E32" s="41">
        <f t="shared" si="1"/>
        <v>1313.9999999999998</v>
      </c>
      <c r="F32" s="40">
        <f t="shared" si="21"/>
        <v>0.40698000000000001</v>
      </c>
      <c r="G32" s="41">
        <f t="shared" si="22"/>
        <v>73.947045059999994</v>
      </c>
      <c r="H32" s="40">
        <f t="shared" si="23"/>
        <v>2.2069799999999997</v>
      </c>
      <c r="I32" s="42">
        <f t="shared" si="23"/>
        <v>1387.9470450599997</v>
      </c>
      <c r="J32" s="43">
        <f t="shared" si="24"/>
        <v>11.797477799399999</v>
      </c>
      <c r="K32" s="43">
        <f t="shared" si="25"/>
        <v>184.45816228847394</v>
      </c>
      <c r="L32" s="43">
        <f t="shared" si="26"/>
        <v>196.25564008787393</v>
      </c>
      <c r="M32" s="44">
        <f t="shared" si="27"/>
        <v>14.075529912</v>
      </c>
      <c r="N32" s="45">
        <f t="shared" si="28"/>
        <v>210.33116999987394</v>
      </c>
      <c r="O32" s="7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40">
        <f t="shared" si="20"/>
        <v>2.25</v>
      </c>
      <c r="E33" s="41">
        <f t="shared" si="1"/>
        <v>1642.5</v>
      </c>
      <c r="F33" s="40">
        <f t="shared" si="21"/>
        <v>0.64260000000000006</v>
      </c>
      <c r="G33" s="41">
        <f t="shared" si="22"/>
        <v>116.75849220000001</v>
      </c>
      <c r="H33" s="40">
        <f t="shared" si="23"/>
        <v>2.8925999999999998</v>
      </c>
      <c r="I33" s="42">
        <f t="shared" si="23"/>
        <v>1759.2584922000001</v>
      </c>
      <c r="J33" s="43">
        <f t="shared" si="24"/>
        <v>15.462480077999999</v>
      </c>
      <c r="K33" s="43">
        <f t="shared" si="25"/>
        <v>233.80545361338</v>
      </c>
      <c r="L33" s="43">
        <f t="shared" si="26"/>
        <v>249.26793369137999</v>
      </c>
      <c r="M33" s="44">
        <f t="shared" si="27"/>
        <v>18.448231440000001</v>
      </c>
      <c r="N33" s="45">
        <f t="shared" si="28"/>
        <v>267.71616513137997</v>
      </c>
      <c r="O33" s="7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40">
        <f t="shared" si="20"/>
        <v>2.5499999999999998</v>
      </c>
      <c r="E34" s="41">
        <f t="shared" si="1"/>
        <v>1861.5</v>
      </c>
      <c r="F34" s="40">
        <f t="shared" si="21"/>
        <v>0.69615000000000005</v>
      </c>
      <c r="G34" s="41">
        <f t="shared" si="22"/>
        <v>126.48836655000001</v>
      </c>
      <c r="H34" s="40">
        <f t="shared" si="23"/>
        <v>3.2461500000000001</v>
      </c>
      <c r="I34" s="42">
        <f t="shared" si="23"/>
        <v>1987.9883665499999</v>
      </c>
      <c r="J34" s="43">
        <f t="shared" si="24"/>
        <v>17.3523922095</v>
      </c>
      <c r="K34" s="43">
        <f t="shared" si="25"/>
        <v>264.20365391449496</v>
      </c>
      <c r="L34" s="43">
        <f t="shared" si="26"/>
        <v>281.55604612399497</v>
      </c>
      <c r="M34" s="44">
        <f t="shared" si="27"/>
        <v>20.703079060000004</v>
      </c>
      <c r="N34" s="45">
        <f t="shared" si="28"/>
        <v>302.25912518399497</v>
      </c>
      <c r="O34" s="7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40">
        <f t="shared" si="20"/>
        <v>3.375</v>
      </c>
      <c r="E35" s="41">
        <f t="shared" si="1"/>
        <v>2463.75</v>
      </c>
      <c r="F35" s="40">
        <f t="shared" si="21"/>
        <v>0.96390000000000009</v>
      </c>
      <c r="G35" s="41">
        <f t="shared" si="22"/>
        <v>175.13773830000002</v>
      </c>
      <c r="H35" s="40">
        <f t="shared" si="23"/>
        <v>4.3388999999999998</v>
      </c>
      <c r="I35" s="42">
        <f t="shared" si="23"/>
        <v>2638.8877382999999</v>
      </c>
      <c r="J35" s="43">
        <f t="shared" si="24"/>
        <v>23.193720116999998</v>
      </c>
      <c r="K35" s="43">
        <f t="shared" si="25"/>
        <v>350.70818042006994</v>
      </c>
      <c r="L35" s="43">
        <f t="shared" si="26"/>
        <v>373.90190053706993</v>
      </c>
      <c r="M35" s="44">
        <f t="shared" si="27"/>
        <v>27.672347160000005</v>
      </c>
      <c r="N35" s="45">
        <f t="shared" si="28"/>
        <v>401.57424769706995</v>
      </c>
      <c r="O35" s="7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40">
        <f t="shared" si="20"/>
        <v>4.0500000000000007</v>
      </c>
      <c r="E36" s="41">
        <f t="shared" si="1"/>
        <v>2956.5000000000005</v>
      </c>
      <c r="F36" s="40">
        <f t="shared" si="21"/>
        <v>1.1245500000000002</v>
      </c>
      <c r="G36" s="41">
        <f t="shared" si="22"/>
        <v>204.32736135000002</v>
      </c>
      <c r="H36" s="40">
        <f t="shared" si="23"/>
        <v>5.1745500000000009</v>
      </c>
      <c r="I36" s="42">
        <f t="shared" si="23"/>
        <v>3160.8273613500005</v>
      </c>
      <c r="J36" s="43">
        <f t="shared" si="24"/>
        <v>27.660712261500006</v>
      </c>
      <c r="K36" s="43">
        <f t="shared" si="25"/>
        <v>420.07395632341502</v>
      </c>
      <c r="L36" s="43">
        <f t="shared" si="26"/>
        <v>447.73466858491503</v>
      </c>
      <c r="M36" s="44">
        <f t="shared" si="27"/>
        <v>33.001900020000008</v>
      </c>
      <c r="N36" s="45">
        <f t="shared" si="28"/>
        <v>480.73656860491502</v>
      </c>
      <c r="O36" s="7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40">
        <f t="shared" si="20"/>
        <v>4.875</v>
      </c>
      <c r="E37" s="41">
        <f t="shared" si="1"/>
        <v>3558.75</v>
      </c>
      <c r="F37" s="40">
        <f t="shared" si="21"/>
        <v>1.3387500000000001</v>
      </c>
      <c r="G37" s="41">
        <f t="shared" si="22"/>
        <v>243.24685875000003</v>
      </c>
      <c r="H37" s="40">
        <f t="shared" si="23"/>
        <v>6.2137500000000001</v>
      </c>
      <c r="I37" s="42">
        <f t="shared" si="23"/>
        <v>3801.9968587500002</v>
      </c>
      <c r="J37" s="43">
        <f t="shared" si="24"/>
        <v>33.2157870375</v>
      </c>
      <c r="K37" s="43">
        <f t="shared" si="25"/>
        <v>505.28538252787502</v>
      </c>
      <c r="L37" s="43">
        <f t="shared" si="26"/>
        <v>538.50116956537499</v>
      </c>
      <c r="M37" s="44">
        <f t="shared" si="27"/>
        <v>39.629640500000008</v>
      </c>
      <c r="N37" s="45">
        <f t="shared" si="28"/>
        <v>578.13081006537504</v>
      </c>
      <c r="O37" s="7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40">
        <f t="shared" si="20"/>
        <v>5.7750000000000004</v>
      </c>
      <c r="E38" s="41">
        <f t="shared" si="1"/>
        <v>4215.75</v>
      </c>
      <c r="F38" s="40">
        <f t="shared" si="21"/>
        <v>1.5529500000000001</v>
      </c>
      <c r="G38" s="41">
        <f t="shared" si="22"/>
        <v>282.16635615000007</v>
      </c>
      <c r="H38" s="40">
        <f t="shared" si="23"/>
        <v>7.3279500000000004</v>
      </c>
      <c r="I38" s="42">
        <f t="shared" si="23"/>
        <v>4497.91635615</v>
      </c>
      <c r="J38" s="43">
        <f t="shared" si="24"/>
        <v>39.171776563500003</v>
      </c>
      <c r="K38" s="43">
        <f t="shared" si="25"/>
        <v>597.77308373233495</v>
      </c>
      <c r="L38" s="43">
        <f t="shared" si="26"/>
        <v>636.94486029583493</v>
      </c>
      <c r="M38" s="44">
        <f t="shared" si="27"/>
        <v>46.735710980000007</v>
      </c>
      <c r="N38" s="45">
        <f t="shared" si="28"/>
        <v>683.68057127583495</v>
      </c>
      <c r="O38" s="20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40">
        <f t="shared" si="20"/>
        <v>7.125</v>
      </c>
      <c r="E39" s="41">
        <f t="shared" si="1"/>
        <v>5201.25</v>
      </c>
      <c r="F39" s="40">
        <f t="shared" si="21"/>
        <v>1.87425</v>
      </c>
      <c r="G39" s="41">
        <f t="shared" si="22"/>
        <v>340.54560225000006</v>
      </c>
      <c r="H39" s="40">
        <f t="shared" si="23"/>
        <v>8.99925</v>
      </c>
      <c r="I39" s="42">
        <f t="shared" si="23"/>
        <v>5541.7956022500002</v>
      </c>
      <c r="J39" s="43">
        <f t="shared" si="24"/>
        <v>48.105760852499998</v>
      </c>
      <c r="K39" s="43">
        <f t="shared" si="25"/>
        <v>736.504635539025</v>
      </c>
      <c r="L39" s="43">
        <f t="shared" si="26"/>
        <v>784.610396391525</v>
      </c>
      <c r="M39" s="44">
        <f t="shared" si="27"/>
        <v>57.394816700000007</v>
      </c>
      <c r="N39" s="45">
        <f t="shared" si="28"/>
        <v>842.00521309152498</v>
      </c>
      <c r="O39" s="20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92">
        <f t="shared" si="20"/>
        <v>8.25</v>
      </c>
      <c r="E40" s="93">
        <f t="shared" si="1"/>
        <v>6022.5</v>
      </c>
      <c r="F40" s="92">
        <f t="shared" si="21"/>
        <v>2.0884499999999999</v>
      </c>
      <c r="G40" s="93">
        <f t="shared" si="22"/>
        <v>379.46509965000001</v>
      </c>
      <c r="H40" s="92">
        <f t="shared" si="23"/>
        <v>10.33845</v>
      </c>
      <c r="I40" s="94">
        <f t="shared" si="23"/>
        <v>6401.9650996500004</v>
      </c>
      <c r="J40" s="95">
        <f t="shared" si="24"/>
        <v>55.264494628500003</v>
      </c>
      <c r="K40" s="95">
        <f t="shared" si="25"/>
        <v>850.82116174348505</v>
      </c>
      <c r="L40" s="95">
        <f t="shared" si="26"/>
        <v>906.08565637198501</v>
      </c>
      <c r="M40" s="96">
        <f t="shared" si="27"/>
        <v>65.935877180000006</v>
      </c>
      <c r="N40" s="97">
        <f t="shared" si="28"/>
        <v>972.02153355198504</v>
      </c>
      <c r="O40" s="20"/>
      <c r="P40" s="20"/>
      <c r="Q40" s="20"/>
      <c r="R40" s="20"/>
      <c r="S40" s="18"/>
      <c r="U40" s="19"/>
      <c r="X40" s="17"/>
    </row>
    <row r="41" spans="1:24" x14ac:dyDescent="0.2">
      <c r="A41" s="6"/>
      <c r="B41" s="73"/>
      <c r="C41" s="73"/>
      <c r="D41" s="73"/>
      <c r="E41" s="73"/>
      <c r="F41" s="73"/>
      <c r="G41" s="73"/>
      <c r="H41" s="98"/>
      <c r="I41" s="99"/>
      <c r="J41" s="100"/>
      <c r="K41" s="100"/>
      <c r="L41" s="100"/>
      <c r="M41" s="100"/>
      <c r="N41" s="15"/>
    </row>
    <row r="42" spans="1:24" x14ac:dyDescent="0.2">
      <c r="A42" s="15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3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3"/>
      <c r="N43" s="15"/>
    </row>
    <row r="44" spans="1:24" x14ac:dyDescent="0.2">
      <c r="A44" s="6" t="s">
        <v>10</v>
      </c>
      <c r="B44" s="73"/>
      <c r="C44" s="73"/>
      <c r="D44" s="73"/>
      <c r="E44" s="73" t="s">
        <v>8</v>
      </c>
      <c r="F44" s="73"/>
      <c r="G44" s="73"/>
      <c r="H44" s="73"/>
      <c r="I44" s="73"/>
      <c r="J44" s="73"/>
      <c r="K44" s="73"/>
      <c r="L44" s="74"/>
      <c r="M44" s="73"/>
      <c r="N44" s="15"/>
    </row>
    <row r="45" spans="1:24" x14ac:dyDescent="0.2">
      <c r="A45" s="6" t="s">
        <v>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3"/>
      <c r="N45" s="15"/>
    </row>
    <row r="46" spans="1:24" x14ac:dyDescent="0.2">
      <c r="A46" s="15" t="s">
        <v>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3"/>
      <c r="N46" s="15"/>
    </row>
    <row r="47" spans="1:24" x14ac:dyDescent="0.2">
      <c r="A47" s="101" t="s">
        <v>62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3"/>
      <c r="N47" s="15"/>
    </row>
    <row r="48" spans="1:24" x14ac:dyDescent="0.2">
      <c r="A48" s="10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3"/>
      <c r="N48" s="15"/>
    </row>
    <row r="49" spans="1:14" x14ac:dyDescent="0.2">
      <c r="A49" s="15" t="s">
        <v>6</v>
      </c>
      <c r="B49" s="73"/>
      <c r="C49" s="15"/>
      <c r="D49" s="103"/>
      <c r="E49" s="103"/>
      <c r="F49" s="103"/>
      <c r="G49" s="103"/>
      <c r="H49" s="15"/>
      <c r="I49" s="15"/>
      <c r="J49" s="15"/>
      <c r="K49" s="15"/>
      <c r="L49" s="15"/>
      <c r="M49" s="67"/>
      <c r="N49" s="15"/>
    </row>
    <row r="50" spans="1:14" x14ac:dyDescent="0.2">
      <c r="A50" s="15" t="s">
        <v>5</v>
      </c>
      <c r="B50" s="73"/>
      <c r="C50" s="15"/>
      <c r="D50" s="103"/>
      <c r="E50" s="103"/>
      <c r="F50" s="103"/>
      <c r="G50" s="103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73"/>
      <c r="C51" s="73"/>
      <c r="D51" s="103"/>
      <c r="E51" s="103"/>
      <c r="F51" s="103"/>
      <c r="G51" s="103"/>
      <c r="H51" s="73"/>
      <c r="I51" s="73"/>
      <c r="J51" s="73"/>
      <c r="K51" s="73"/>
      <c r="L51" s="74"/>
      <c r="M51" s="73"/>
      <c r="N51" s="15"/>
    </row>
    <row r="52" spans="1:14" x14ac:dyDescent="0.2">
      <c r="A52" s="15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104"/>
      <c r="N52" s="15"/>
    </row>
    <row r="53" spans="1:14" x14ac:dyDescent="0.2">
      <c r="A53" s="1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15"/>
    </row>
    <row r="54" spans="1:14" x14ac:dyDescent="0.2">
      <c r="A54" s="15" t="s">
        <v>2</v>
      </c>
      <c r="B54" s="73"/>
      <c r="C54" s="15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73"/>
      <c r="C55" s="15"/>
      <c r="D55" s="103"/>
      <c r="E55" s="103"/>
      <c r="F55" s="103"/>
      <c r="G55" s="103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73"/>
      <c r="C56" s="15"/>
      <c r="D56" s="103"/>
      <c r="E56" s="103"/>
      <c r="F56" s="103"/>
      <c r="G56" s="103"/>
      <c r="H56" s="15"/>
      <c r="I56" s="15"/>
      <c r="J56" s="15"/>
      <c r="K56" s="15"/>
      <c r="L56" s="15"/>
      <c r="M56" s="15"/>
      <c r="N56" s="15"/>
    </row>
    <row r="57" spans="1:14" x14ac:dyDescent="0.2">
      <c r="C57" s="1"/>
      <c r="D57" s="4"/>
      <c r="E57" s="4"/>
      <c r="F57" s="4"/>
      <c r="G57" s="4"/>
      <c r="H57" s="1"/>
      <c r="I57" s="1"/>
      <c r="J57" s="1"/>
      <c r="K57" s="1"/>
      <c r="L57" s="1"/>
      <c r="M57" s="1"/>
    </row>
    <row r="58" spans="1:14" x14ac:dyDescent="0.2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7"/>
  <sheetViews>
    <sheetView zoomScale="90" zoomScaleNormal="90" workbookViewId="0">
      <selection activeCell="G50" sqref="G50"/>
    </sheetView>
  </sheetViews>
  <sheetFormatPr defaultRowHeight="12.75" x14ac:dyDescent="0.2"/>
  <cols>
    <col min="1" max="1" width="26.85546875" style="1" customWidth="1"/>
    <col min="2" max="3" width="8" style="2" customWidth="1"/>
    <col min="4" max="4" width="10.5703125" style="2" customWidth="1"/>
    <col min="5" max="5" width="9.85546875" style="2" customWidth="1"/>
    <col min="6" max="6" width="8.85546875" style="2" customWidth="1"/>
    <col min="7" max="7" width="9.140625" style="2"/>
    <col min="8" max="8" width="9" style="2" customWidth="1"/>
    <col min="9" max="9" width="9.42578125" style="2" customWidth="1"/>
    <col min="10" max="10" width="14.5703125" style="2" customWidth="1"/>
    <col min="11" max="11" width="12.85546875" style="2" customWidth="1"/>
    <col min="12" max="12" width="11.42578125" style="3" customWidth="1"/>
    <col min="13" max="13" width="13" style="2" customWidth="1"/>
    <col min="14" max="14" width="9.140625" style="1"/>
    <col min="15" max="15" width="5.140625" style="15" customWidth="1"/>
    <col min="16" max="16" width="26" style="15" customWidth="1"/>
    <col min="17" max="17" width="9.140625" style="15"/>
    <col min="18" max="18" width="12.5703125" style="15" customWidth="1"/>
    <col min="19" max="19" width="25.42578125" style="15" bestFit="1" customWidth="1"/>
    <col min="20" max="20" width="13.7109375" style="15" customWidth="1"/>
    <col min="21" max="22" width="9.140625" style="15"/>
    <col min="23" max="23" width="10.140625" style="15" customWidth="1"/>
    <col min="24" max="24" width="11.5703125" style="15" customWidth="1"/>
    <col min="25" max="25" width="9.140625" style="15"/>
    <col min="26" max="16384" width="9.140625" style="1"/>
  </cols>
  <sheetData>
    <row r="1" spans="1:24" ht="20.25" x14ac:dyDescent="0.3">
      <c r="A1" s="70" t="s">
        <v>64</v>
      </c>
      <c r="B1" s="71"/>
      <c r="C1" s="71"/>
      <c r="D1" s="72"/>
      <c r="E1" s="73"/>
      <c r="F1" s="72"/>
      <c r="G1" s="71"/>
      <c r="H1" s="71"/>
      <c r="I1" s="71"/>
      <c r="J1" s="71"/>
      <c r="K1" s="71"/>
      <c r="L1" s="71"/>
      <c r="M1" s="71"/>
      <c r="N1" s="15"/>
    </row>
    <row r="2" spans="1:24" x14ac:dyDescent="0.2">
      <c r="A2" s="15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3"/>
      <c r="N2" s="15"/>
    </row>
    <row r="3" spans="1:24" ht="13.5" thickBot="1" x14ac:dyDescent="0.25">
      <c r="A3" s="15"/>
      <c r="B3" s="73"/>
      <c r="C3" s="73"/>
      <c r="D3" s="73"/>
      <c r="E3" s="73"/>
      <c r="F3" s="73"/>
      <c r="G3" s="73"/>
      <c r="H3" s="73"/>
      <c r="I3" s="73"/>
      <c r="J3" s="75"/>
      <c r="K3" s="75"/>
      <c r="L3" s="75"/>
      <c r="M3" s="75"/>
      <c r="N3" s="15"/>
    </row>
    <row r="4" spans="1:24" ht="90.75" customHeight="1" x14ac:dyDescent="0.2">
      <c r="A4" s="76" t="s">
        <v>60</v>
      </c>
      <c r="B4" s="77" t="s">
        <v>59</v>
      </c>
      <c r="C4" s="77" t="s">
        <v>58</v>
      </c>
      <c r="D4" s="77" t="s">
        <v>57</v>
      </c>
      <c r="E4" s="77" t="s">
        <v>56</v>
      </c>
      <c r="F4" s="77" t="s">
        <v>55</v>
      </c>
      <c r="G4" s="77" t="s">
        <v>54</v>
      </c>
      <c r="H4" s="77" t="s">
        <v>53</v>
      </c>
      <c r="I4" s="77" t="s">
        <v>52</v>
      </c>
      <c r="J4" s="77" t="s">
        <v>51</v>
      </c>
      <c r="K4" s="77" t="s">
        <v>50</v>
      </c>
      <c r="L4" s="77" t="s">
        <v>49</v>
      </c>
      <c r="M4" s="78" t="s">
        <v>48</v>
      </c>
      <c r="N4" s="79" t="s">
        <v>47</v>
      </c>
      <c r="O4" s="16"/>
      <c r="P4" s="16"/>
      <c r="Q4" s="16"/>
      <c r="R4" s="16"/>
      <c r="W4" s="16"/>
      <c r="X4" s="16"/>
    </row>
    <row r="5" spans="1:24" x14ac:dyDescent="0.2">
      <c r="A5" s="80" t="s">
        <v>46</v>
      </c>
      <c r="B5" s="81"/>
      <c r="C5" s="81"/>
      <c r="D5" s="81"/>
      <c r="E5" s="81"/>
      <c r="F5" s="81"/>
      <c r="G5" s="81"/>
      <c r="H5" s="81"/>
      <c r="I5" s="81"/>
      <c r="J5" s="82">
        <f>((Q13+R13+S13)+(Q14+R14+S14)+(Q15+R15+S15))/3</f>
        <v>5.345906666666667</v>
      </c>
      <c r="K5" s="83">
        <f>((Q18+Q19)/2)+(Q21+Q22+Q23)</f>
        <v>0.13289999999999999</v>
      </c>
      <c r="L5" s="14" t="s">
        <v>8</v>
      </c>
      <c r="M5" s="83">
        <f>((T13)+(T14)+(T15))/3</f>
        <v>6.5647999999999991</v>
      </c>
      <c r="N5" s="84"/>
      <c r="O5" s="6"/>
      <c r="P5" s="6"/>
    </row>
    <row r="6" spans="1:24" ht="12" customHeight="1" x14ac:dyDescent="0.2">
      <c r="A6" s="85" t="s">
        <v>45</v>
      </c>
      <c r="B6" s="86">
        <v>150</v>
      </c>
      <c r="C6" s="86">
        <v>900</v>
      </c>
      <c r="D6" s="40">
        <f t="shared" ref="D6:D18" si="0">B6/1000*0.75</f>
        <v>0.11249999999999999</v>
      </c>
      <c r="E6" s="87">
        <f t="shared" ref="E6:E40" si="1">D6*8760/12</f>
        <v>82.124999999999986</v>
      </c>
      <c r="F6" s="40">
        <f t="shared" ref="F6:F18" si="2">C6/1000*0.0714*0.75</f>
        <v>4.8195000000000009E-2</v>
      </c>
      <c r="G6" s="87">
        <f t="shared" ref="G6:G18" si="3">F6*8760/12*0.2489</f>
        <v>8.7568869150000026</v>
      </c>
      <c r="H6" s="88">
        <f t="shared" ref="H6:I18" si="4">F6+D6</f>
        <v>0.160695</v>
      </c>
      <c r="I6" s="89">
        <f t="shared" si="4"/>
        <v>90.881886914999995</v>
      </c>
      <c r="J6" s="90">
        <f t="shared" ref="J6:J18" si="5">+$H6*$J$5</f>
        <v>0.85906047180000011</v>
      </c>
      <c r="K6" s="90">
        <f t="shared" ref="K6:K18" si="6">+I6*$K$5</f>
        <v>12.078202771003498</v>
      </c>
      <c r="L6" s="90">
        <f t="shared" ref="L6:L18" si="7">+K6+J6</f>
        <v>12.937263242803498</v>
      </c>
      <c r="M6" s="91">
        <f>+$H6*$M$5</f>
        <v>1.0549305359999999</v>
      </c>
      <c r="N6" s="45">
        <f t="shared" ref="N6:N18" si="8">M6+L6</f>
        <v>13.992193778803498</v>
      </c>
      <c r="O6" s="7"/>
      <c r="P6" s="7"/>
      <c r="Q6" s="17"/>
      <c r="R6" s="17"/>
      <c r="S6" s="18"/>
      <c r="U6" s="19"/>
      <c r="X6" s="17"/>
    </row>
    <row r="7" spans="1:24" ht="12" customHeight="1" x14ac:dyDescent="0.2">
      <c r="A7" s="13" t="s">
        <v>44</v>
      </c>
      <c r="B7" s="12">
        <v>200</v>
      </c>
      <c r="C7" s="12">
        <v>1200</v>
      </c>
      <c r="D7" s="40">
        <f t="shared" si="0"/>
        <v>0.15000000000000002</v>
      </c>
      <c r="E7" s="41">
        <f t="shared" si="1"/>
        <v>109.50000000000001</v>
      </c>
      <c r="F7" s="40">
        <f t="shared" si="2"/>
        <v>6.4260000000000012E-2</v>
      </c>
      <c r="G7" s="41">
        <f t="shared" si="3"/>
        <v>11.675849220000003</v>
      </c>
      <c r="H7" s="40">
        <f t="shared" si="4"/>
        <v>0.21426000000000003</v>
      </c>
      <c r="I7" s="42">
        <f t="shared" si="4"/>
        <v>121.17584922000002</v>
      </c>
      <c r="J7" s="43">
        <f t="shared" si="5"/>
        <v>1.1454139624000002</v>
      </c>
      <c r="K7" s="43">
        <f t="shared" si="6"/>
        <v>16.104270361338003</v>
      </c>
      <c r="L7" s="43">
        <f t="shared" si="7"/>
        <v>17.249684323738002</v>
      </c>
      <c r="M7" s="44">
        <f t="shared" ref="M7:M18" si="9">+H7*$M$5</f>
        <v>1.406574048</v>
      </c>
      <c r="N7" s="45">
        <f t="shared" si="8"/>
        <v>18.656258371738002</v>
      </c>
      <c r="O7" s="7"/>
      <c r="P7" s="7"/>
      <c r="Q7" s="17"/>
      <c r="R7" s="17"/>
      <c r="S7" s="18"/>
      <c r="U7" s="19"/>
      <c r="X7" s="17"/>
    </row>
    <row r="8" spans="1:24" ht="12" customHeight="1" x14ac:dyDescent="0.2">
      <c r="A8" s="13" t="s">
        <v>43</v>
      </c>
      <c r="B8" s="12">
        <v>250</v>
      </c>
      <c r="C8" s="12">
        <v>1600</v>
      </c>
      <c r="D8" s="40">
        <f t="shared" si="0"/>
        <v>0.1875</v>
      </c>
      <c r="E8" s="41">
        <f t="shared" si="1"/>
        <v>136.875</v>
      </c>
      <c r="F8" s="40">
        <f t="shared" si="2"/>
        <v>8.5680000000000006E-2</v>
      </c>
      <c r="G8" s="41">
        <f t="shared" si="3"/>
        <v>15.567798960000003</v>
      </c>
      <c r="H8" s="40">
        <f t="shared" si="4"/>
        <v>0.27317999999999998</v>
      </c>
      <c r="I8" s="42">
        <f t="shared" si="4"/>
        <v>152.44279896</v>
      </c>
      <c r="J8" s="43">
        <f t="shared" si="5"/>
        <v>1.4603947831999999</v>
      </c>
      <c r="K8" s="43">
        <f t="shared" si="6"/>
        <v>20.259647981783999</v>
      </c>
      <c r="L8" s="43">
        <f t="shared" si="7"/>
        <v>21.720042764984001</v>
      </c>
      <c r="M8" s="44">
        <f t="shared" si="9"/>
        <v>1.7933720639999997</v>
      </c>
      <c r="N8" s="45">
        <f t="shared" si="8"/>
        <v>23.513414828984001</v>
      </c>
      <c r="O8" s="7"/>
      <c r="P8" s="7"/>
      <c r="Q8" s="17"/>
      <c r="R8" s="17"/>
      <c r="S8" s="18"/>
      <c r="U8" s="19"/>
      <c r="X8" s="17"/>
    </row>
    <row r="9" spans="1:24" ht="12" customHeight="1" x14ac:dyDescent="0.2">
      <c r="A9" s="13" t="s">
        <v>42</v>
      </c>
      <c r="B9" s="12">
        <v>350</v>
      </c>
      <c r="C9" s="12">
        <v>1900</v>
      </c>
      <c r="D9" s="40">
        <f t="shared" si="0"/>
        <v>0.26249999999999996</v>
      </c>
      <c r="E9" s="41">
        <f t="shared" si="1"/>
        <v>191.62499999999997</v>
      </c>
      <c r="F9" s="40">
        <f t="shared" si="2"/>
        <v>0.101745</v>
      </c>
      <c r="G9" s="41">
        <f t="shared" si="3"/>
        <v>18.486761264999998</v>
      </c>
      <c r="H9" s="40">
        <f t="shared" si="4"/>
        <v>0.36424499999999993</v>
      </c>
      <c r="I9" s="42">
        <f t="shared" si="4"/>
        <v>210.11176126499998</v>
      </c>
      <c r="J9" s="43">
        <f t="shared" si="5"/>
        <v>1.9472197737999997</v>
      </c>
      <c r="K9" s="43">
        <f t="shared" si="6"/>
        <v>27.923853072118497</v>
      </c>
      <c r="L9" s="43">
        <f t="shared" si="7"/>
        <v>29.871072845918498</v>
      </c>
      <c r="M9" s="44">
        <f t="shared" si="9"/>
        <v>2.391195575999999</v>
      </c>
      <c r="N9" s="45">
        <f t="shared" si="8"/>
        <v>32.262268421918499</v>
      </c>
      <c r="O9" s="7"/>
      <c r="P9" s="7"/>
      <c r="Q9" s="17"/>
      <c r="R9" s="17"/>
      <c r="S9" s="18"/>
      <c r="U9" s="19"/>
      <c r="X9" s="17"/>
    </row>
    <row r="10" spans="1:24" ht="12" customHeight="1" x14ac:dyDescent="0.2">
      <c r="A10" s="13" t="s">
        <v>41</v>
      </c>
      <c r="B10" s="12">
        <v>400</v>
      </c>
      <c r="C10" s="12">
        <v>2600</v>
      </c>
      <c r="D10" s="40">
        <f t="shared" si="0"/>
        <v>0.30000000000000004</v>
      </c>
      <c r="E10" s="41">
        <f t="shared" si="1"/>
        <v>219.00000000000003</v>
      </c>
      <c r="F10" s="40">
        <f t="shared" si="2"/>
        <v>0.13923000000000002</v>
      </c>
      <c r="G10" s="41">
        <f t="shared" si="3"/>
        <v>25.297673310000004</v>
      </c>
      <c r="H10" s="40">
        <f t="shared" si="4"/>
        <v>0.43923000000000006</v>
      </c>
      <c r="I10" s="42">
        <f t="shared" si="4"/>
        <v>244.29767331000002</v>
      </c>
      <c r="J10" s="43">
        <f t="shared" si="5"/>
        <v>2.3480825852000007</v>
      </c>
      <c r="K10" s="43">
        <f t="shared" si="6"/>
        <v>32.467160782899001</v>
      </c>
      <c r="L10" s="43">
        <f t="shared" si="7"/>
        <v>34.815243368099004</v>
      </c>
      <c r="M10" s="44">
        <f t="shared" si="9"/>
        <v>2.8834571040000001</v>
      </c>
      <c r="N10" s="45">
        <f t="shared" si="8"/>
        <v>37.698700472099006</v>
      </c>
      <c r="O10" s="7"/>
      <c r="P10" s="7"/>
      <c r="Q10" s="17"/>
      <c r="R10" s="17"/>
      <c r="S10" s="18"/>
      <c r="U10" s="19"/>
      <c r="X10" s="17"/>
    </row>
    <row r="11" spans="1:24" ht="12" customHeight="1" x14ac:dyDescent="0.2">
      <c r="A11" s="13" t="s">
        <v>108</v>
      </c>
      <c r="B11" s="12">
        <v>447</v>
      </c>
      <c r="C11" s="12">
        <v>2936</v>
      </c>
      <c r="D11" s="40">
        <f t="shared" ref="D11" si="10">B11/1000*0.75</f>
        <v>0.33524999999999999</v>
      </c>
      <c r="E11" s="41">
        <f t="shared" ref="E11" si="11">D11*8760/12</f>
        <v>244.73249999999999</v>
      </c>
      <c r="F11" s="40">
        <f t="shared" ref="F11" si="12">C11/1000*0.0714*0.75</f>
        <v>0.15722280000000002</v>
      </c>
      <c r="G11" s="41">
        <f t="shared" ref="G11" si="13">F11*8760/12*0.2489</f>
        <v>28.566911091600005</v>
      </c>
      <c r="H11" s="40">
        <f t="shared" ref="H11" si="14">F11+D11</f>
        <v>0.49247280000000004</v>
      </c>
      <c r="I11" s="42">
        <f t="shared" ref="I11" si="15">G11+E11</f>
        <v>273.29941109160001</v>
      </c>
      <c r="J11" s="43">
        <f t="shared" si="5"/>
        <v>2.6327136246720002</v>
      </c>
      <c r="K11" s="43">
        <f t="shared" ref="K11" si="16">+I11*$K$5</f>
        <v>36.321491734073639</v>
      </c>
      <c r="L11" s="43">
        <f t="shared" ref="L11" si="17">+K11+J11</f>
        <v>38.954205358745639</v>
      </c>
      <c r="M11" s="44">
        <f t="shared" ref="M11" si="18">+H11*$M$5</f>
        <v>3.23298543744</v>
      </c>
      <c r="N11" s="45">
        <f t="shared" ref="N11" si="19">M11+L11</f>
        <v>42.187190796185639</v>
      </c>
      <c r="O11" s="7"/>
      <c r="P11" s="7"/>
      <c r="Q11" s="17"/>
      <c r="R11" s="17"/>
      <c r="S11" s="18"/>
      <c r="U11" s="19"/>
      <c r="X11" s="17"/>
    </row>
    <row r="12" spans="1:24" ht="12" customHeight="1" x14ac:dyDescent="0.2">
      <c r="A12" s="13" t="s">
        <v>40</v>
      </c>
      <c r="B12" s="12">
        <v>525</v>
      </c>
      <c r="C12" s="12">
        <v>3500</v>
      </c>
      <c r="D12" s="40">
        <f t="shared" si="0"/>
        <v>0.39375000000000004</v>
      </c>
      <c r="E12" s="41">
        <f t="shared" si="1"/>
        <v>287.43750000000006</v>
      </c>
      <c r="F12" s="40">
        <f t="shared" si="2"/>
        <v>0.18742500000000001</v>
      </c>
      <c r="G12" s="41">
        <f t="shared" si="3"/>
        <v>34.054560225000003</v>
      </c>
      <c r="H12" s="40">
        <f t="shared" si="4"/>
        <v>0.581175</v>
      </c>
      <c r="I12" s="42">
        <f t="shared" si="4"/>
        <v>321.49206022500005</v>
      </c>
      <c r="J12" s="43">
        <f t="shared" si="5"/>
        <v>3.1069073070000002</v>
      </c>
      <c r="K12" s="43">
        <f t="shared" si="6"/>
        <v>42.726294803902505</v>
      </c>
      <c r="L12" s="43">
        <f t="shared" si="7"/>
        <v>45.833202110902505</v>
      </c>
      <c r="M12" s="44">
        <f t="shared" si="9"/>
        <v>3.8152976399999994</v>
      </c>
      <c r="N12" s="45">
        <f t="shared" si="8"/>
        <v>49.648499750902502</v>
      </c>
      <c r="O12" s="7"/>
      <c r="P12" s="7"/>
      <c r="Q12" s="65" t="s">
        <v>101</v>
      </c>
      <c r="R12" s="65" t="s">
        <v>100</v>
      </c>
      <c r="S12" s="66" t="s">
        <v>109</v>
      </c>
      <c r="T12" s="64" t="s">
        <v>102</v>
      </c>
      <c r="U12" s="19"/>
      <c r="X12" s="17"/>
    </row>
    <row r="13" spans="1:24" ht="12" customHeight="1" x14ac:dyDescent="0.2">
      <c r="A13" s="13" t="s">
        <v>39</v>
      </c>
      <c r="B13" s="12">
        <v>650</v>
      </c>
      <c r="C13" s="12">
        <v>4400</v>
      </c>
      <c r="D13" s="40">
        <f t="shared" si="0"/>
        <v>0.48750000000000004</v>
      </c>
      <c r="E13" s="41">
        <f t="shared" si="1"/>
        <v>355.875</v>
      </c>
      <c r="F13" s="40">
        <f t="shared" si="2"/>
        <v>0.23562000000000005</v>
      </c>
      <c r="G13" s="41">
        <f t="shared" si="3"/>
        <v>42.811447140000006</v>
      </c>
      <c r="H13" s="40">
        <f t="shared" si="4"/>
        <v>0.7231200000000001</v>
      </c>
      <c r="I13" s="42">
        <f t="shared" si="4"/>
        <v>398.68644713999998</v>
      </c>
      <c r="J13" s="43">
        <f t="shared" si="5"/>
        <v>3.865732028800001</v>
      </c>
      <c r="K13" s="43">
        <f t="shared" si="6"/>
        <v>52.985428824905995</v>
      </c>
      <c r="L13" s="43">
        <f t="shared" si="7"/>
        <v>56.851160853705998</v>
      </c>
      <c r="M13" s="44">
        <f t="shared" si="9"/>
        <v>4.747138176</v>
      </c>
      <c r="N13" s="45">
        <f t="shared" si="8"/>
        <v>61.598299029705998</v>
      </c>
      <c r="O13" s="7"/>
      <c r="P13" s="64" t="s">
        <v>97</v>
      </c>
      <c r="Q13" s="105">
        <v>2.5520000000000001E-2</v>
      </c>
      <c r="R13" s="106">
        <v>2.9016999999999999</v>
      </c>
      <c r="S13" s="106">
        <v>2.0474000000000001</v>
      </c>
      <c r="T13" s="74">
        <v>6.6727999999999996</v>
      </c>
      <c r="U13" s="19"/>
      <c r="X13" s="17"/>
    </row>
    <row r="14" spans="1:24" ht="12" customHeight="1" x14ac:dyDescent="0.2">
      <c r="A14" s="13" t="s">
        <v>38</v>
      </c>
      <c r="B14" s="12">
        <v>665</v>
      </c>
      <c r="C14" s="12">
        <v>4496</v>
      </c>
      <c r="D14" s="40">
        <f t="shared" si="0"/>
        <v>0.49875000000000003</v>
      </c>
      <c r="E14" s="41">
        <f t="shared" si="1"/>
        <v>364.08750000000003</v>
      </c>
      <c r="F14" s="40">
        <f t="shared" si="2"/>
        <v>0.24076080000000002</v>
      </c>
      <c r="G14" s="41">
        <f t="shared" si="3"/>
        <v>43.745515077600004</v>
      </c>
      <c r="H14" s="40">
        <f t="shared" si="4"/>
        <v>0.73951080000000002</v>
      </c>
      <c r="I14" s="42">
        <f t="shared" si="4"/>
        <v>407.83301507760007</v>
      </c>
      <c r="J14" s="43">
        <f t="shared" si="5"/>
        <v>3.9533557157920005</v>
      </c>
      <c r="K14" s="43">
        <f t="shared" si="6"/>
        <v>54.201007703813048</v>
      </c>
      <c r="L14" s="43">
        <f t="shared" si="7"/>
        <v>58.154363419605048</v>
      </c>
      <c r="M14" s="44">
        <f t="shared" si="9"/>
        <v>4.8547404998399992</v>
      </c>
      <c r="N14" s="45">
        <f t="shared" si="8"/>
        <v>63.009103919445046</v>
      </c>
      <c r="O14" s="7"/>
      <c r="P14" s="64" t="s">
        <v>98</v>
      </c>
      <c r="Q14" s="105">
        <v>2.7279999999999999E-2</v>
      </c>
      <c r="R14" s="106">
        <v>3.0127999999999999</v>
      </c>
      <c r="S14" s="106">
        <v>2.1882000000000001</v>
      </c>
      <c r="T14" s="74">
        <v>6.3937999999999997</v>
      </c>
      <c r="U14" s="19"/>
      <c r="X14" s="17"/>
    </row>
    <row r="15" spans="1:24" ht="12" customHeight="1" x14ac:dyDescent="0.2">
      <c r="A15" s="13" t="s">
        <v>37</v>
      </c>
      <c r="B15" s="12">
        <v>696</v>
      </c>
      <c r="C15" s="12">
        <v>4700</v>
      </c>
      <c r="D15" s="40">
        <f t="shared" si="0"/>
        <v>0.52200000000000002</v>
      </c>
      <c r="E15" s="41">
        <f t="shared" si="1"/>
        <v>381.06</v>
      </c>
      <c r="F15" s="40">
        <f t="shared" si="2"/>
        <v>0.25168500000000005</v>
      </c>
      <c r="G15" s="41">
        <f t="shared" si="3"/>
        <v>45.730409445000014</v>
      </c>
      <c r="H15" s="40">
        <f t="shared" si="4"/>
        <v>0.77368500000000007</v>
      </c>
      <c r="I15" s="42">
        <f t="shared" si="4"/>
        <v>426.79040944500002</v>
      </c>
      <c r="J15" s="43">
        <f t="shared" si="5"/>
        <v>4.1360477994000009</v>
      </c>
      <c r="K15" s="43">
        <f t="shared" si="6"/>
        <v>56.720445415240498</v>
      </c>
      <c r="L15" s="43">
        <f t="shared" si="7"/>
        <v>60.856493214640501</v>
      </c>
      <c r="M15" s="44">
        <f t="shared" si="9"/>
        <v>5.0790872879999993</v>
      </c>
      <c r="N15" s="45">
        <f t="shared" si="8"/>
        <v>65.935580502640505</v>
      </c>
      <c r="O15" s="7"/>
      <c r="P15" s="64" t="s">
        <v>99</v>
      </c>
      <c r="Q15" s="105">
        <v>3.0720000000000001E-2</v>
      </c>
      <c r="R15" s="106">
        <v>3.3399000000000001</v>
      </c>
      <c r="S15" s="106">
        <v>2.4641999999999999</v>
      </c>
      <c r="T15" s="74">
        <v>6.6277999999999997</v>
      </c>
      <c r="U15" s="19"/>
      <c r="X15" s="17"/>
    </row>
    <row r="16" spans="1:24" ht="12" customHeight="1" x14ac:dyDescent="0.2">
      <c r="A16" s="13" t="s">
        <v>36</v>
      </c>
      <c r="B16" s="12">
        <v>748</v>
      </c>
      <c r="C16" s="12">
        <v>5050</v>
      </c>
      <c r="D16" s="40">
        <f t="shared" si="0"/>
        <v>0.56099999999999994</v>
      </c>
      <c r="E16" s="41">
        <f t="shared" si="1"/>
        <v>409.53</v>
      </c>
      <c r="F16" s="40">
        <f t="shared" si="2"/>
        <v>0.27042749999999999</v>
      </c>
      <c r="G16" s="41">
        <f t="shared" si="3"/>
        <v>49.135865467499997</v>
      </c>
      <c r="H16" s="40">
        <f t="shared" si="4"/>
        <v>0.83142749999999999</v>
      </c>
      <c r="I16" s="42">
        <f t="shared" si="4"/>
        <v>458.6658654675</v>
      </c>
      <c r="J16" s="43">
        <f t="shared" si="5"/>
        <v>4.4447338151000002</v>
      </c>
      <c r="K16" s="43">
        <f t="shared" si="6"/>
        <v>60.956693520630743</v>
      </c>
      <c r="L16" s="43">
        <f t="shared" si="7"/>
        <v>65.401427335730745</v>
      </c>
      <c r="M16" s="44">
        <f t="shared" si="9"/>
        <v>5.4581552519999992</v>
      </c>
      <c r="N16" s="45">
        <f t="shared" si="8"/>
        <v>70.859582587730742</v>
      </c>
      <c r="O16" s="7"/>
      <c r="P16" s="64"/>
      <c r="Q16" s="17"/>
      <c r="R16" s="17"/>
      <c r="S16" s="18"/>
      <c r="U16" s="19"/>
      <c r="X16" s="17"/>
    </row>
    <row r="17" spans="1:24" ht="12" customHeight="1" x14ac:dyDescent="0.2">
      <c r="A17" s="13" t="s">
        <v>35</v>
      </c>
      <c r="B17" s="12">
        <v>800</v>
      </c>
      <c r="C17" s="12">
        <v>5400</v>
      </c>
      <c r="D17" s="40">
        <f t="shared" si="0"/>
        <v>0.60000000000000009</v>
      </c>
      <c r="E17" s="41">
        <f t="shared" si="1"/>
        <v>438.00000000000006</v>
      </c>
      <c r="F17" s="40">
        <f t="shared" si="2"/>
        <v>0.28917000000000004</v>
      </c>
      <c r="G17" s="41">
        <f t="shared" si="3"/>
        <v>52.541321490000009</v>
      </c>
      <c r="H17" s="40">
        <f t="shared" si="4"/>
        <v>0.88917000000000013</v>
      </c>
      <c r="I17" s="42">
        <f t="shared" si="4"/>
        <v>490.54132149000009</v>
      </c>
      <c r="J17" s="43">
        <f t="shared" si="5"/>
        <v>4.7534198308000013</v>
      </c>
      <c r="K17" s="43">
        <f t="shared" si="6"/>
        <v>65.19294162602101</v>
      </c>
      <c r="L17" s="43">
        <f t="shared" si="7"/>
        <v>69.946361456821009</v>
      </c>
      <c r="M17" s="44">
        <f t="shared" si="9"/>
        <v>5.8372232159999999</v>
      </c>
      <c r="N17" s="45">
        <f t="shared" si="8"/>
        <v>75.783584672821007</v>
      </c>
      <c r="O17" s="7"/>
      <c r="P17" s="64"/>
      <c r="Q17" s="17"/>
      <c r="R17" s="17"/>
      <c r="S17" s="18"/>
      <c r="U17" s="19"/>
      <c r="X17" s="17"/>
    </row>
    <row r="18" spans="1:24" ht="12" customHeight="1" x14ac:dyDescent="0.2">
      <c r="A18" s="13" t="s">
        <v>34</v>
      </c>
      <c r="B18" s="12">
        <v>1000</v>
      </c>
      <c r="C18" s="12">
        <v>6600</v>
      </c>
      <c r="D18" s="40">
        <f t="shared" si="0"/>
        <v>0.75</v>
      </c>
      <c r="E18" s="41">
        <f t="shared" si="1"/>
        <v>547.5</v>
      </c>
      <c r="F18" s="40">
        <f t="shared" si="2"/>
        <v>0.35343000000000002</v>
      </c>
      <c r="G18" s="41">
        <f t="shared" si="3"/>
        <v>64.217170710000005</v>
      </c>
      <c r="H18" s="40">
        <f t="shared" si="4"/>
        <v>1.1034299999999999</v>
      </c>
      <c r="I18" s="42">
        <f t="shared" si="4"/>
        <v>611.71717071</v>
      </c>
      <c r="J18" s="43">
        <f t="shared" si="5"/>
        <v>5.8988337931999997</v>
      </c>
      <c r="K18" s="43">
        <f t="shared" si="6"/>
        <v>81.297211987358992</v>
      </c>
      <c r="L18" s="43">
        <f t="shared" si="7"/>
        <v>87.19604578055899</v>
      </c>
      <c r="M18" s="44">
        <f t="shared" si="9"/>
        <v>7.2437972639999986</v>
      </c>
      <c r="N18" s="45">
        <f t="shared" si="8"/>
        <v>94.439843044558984</v>
      </c>
      <c r="O18" s="7"/>
      <c r="P18" s="64" t="s">
        <v>103</v>
      </c>
      <c r="Q18" s="61">
        <v>0.11899999999999999</v>
      </c>
      <c r="R18" s="17"/>
      <c r="S18" s="18"/>
      <c r="U18" s="19"/>
      <c r="X18" s="17"/>
    </row>
    <row r="19" spans="1:24" s="15" customFormat="1" ht="12" customHeight="1" x14ac:dyDescent="0.2">
      <c r="A19" s="13"/>
      <c r="B19" s="12"/>
      <c r="C19" s="12"/>
      <c r="D19" s="40"/>
      <c r="E19" s="41"/>
      <c r="F19" s="40"/>
      <c r="G19" s="41"/>
      <c r="H19" s="40"/>
      <c r="I19" s="42"/>
      <c r="J19" s="43"/>
      <c r="K19" s="43"/>
      <c r="L19" s="43"/>
      <c r="M19" s="44"/>
      <c r="N19" s="45"/>
      <c r="O19" s="7"/>
      <c r="P19" s="64" t="s">
        <v>104</v>
      </c>
      <c r="Q19" s="61">
        <v>0.13900000000000001</v>
      </c>
      <c r="R19" s="17"/>
      <c r="S19" s="18"/>
      <c r="U19" s="19"/>
      <c r="X19" s="17"/>
    </row>
    <row r="20" spans="1:24" x14ac:dyDescent="0.2">
      <c r="A20" s="13" t="s">
        <v>33</v>
      </c>
      <c r="B20" s="12">
        <v>83</v>
      </c>
      <c r="C20" s="12">
        <v>400</v>
      </c>
      <c r="D20" s="40">
        <f t="shared" ref="D20:D40" si="20">B20/1000*0.75</f>
        <v>6.225E-2</v>
      </c>
      <c r="E20" s="41">
        <f t="shared" si="1"/>
        <v>45.442499999999995</v>
      </c>
      <c r="F20" s="40">
        <f t="shared" ref="F20:F40" si="21">C20/1000*0.0714*0.75</f>
        <v>2.1420000000000002E-2</v>
      </c>
      <c r="G20" s="41">
        <f t="shared" ref="G20:G40" si="22">F20*8760/12*0.2489</f>
        <v>3.8919497400000007</v>
      </c>
      <c r="H20" s="40">
        <f t="shared" ref="H20:I40" si="23">F20+D20</f>
        <v>8.3669999999999994E-2</v>
      </c>
      <c r="I20" s="42">
        <f t="shared" si="23"/>
        <v>49.334449739999997</v>
      </c>
      <c r="J20" s="43">
        <f t="shared" ref="J20:J40" si="24">+$H20*$J$5</f>
        <v>0.44729201079999997</v>
      </c>
      <c r="K20" s="43">
        <f t="shared" ref="K20:K40" si="25">+I20*$K$5</f>
        <v>6.5565483704459995</v>
      </c>
      <c r="L20" s="43">
        <f t="shared" ref="L20:L40" si="26">+K20+J20</f>
        <v>7.0038403812459995</v>
      </c>
      <c r="M20" s="44">
        <f t="shared" ref="M20:M40" si="27">+H20*$M$5</f>
        <v>0.54927681599999989</v>
      </c>
      <c r="N20" s="45">
        <f t="shared" ref="N20:N40" si="28">M20+L20</f>
        <v>7.5531171972459994</v>
      </c>
      <c r="O20" s="7"/>
      <c r="P20" s="64"/>
      <c r="Q20" s="17"/>
      <c r="R20" s="17"/>
      <c r="S20" s="18"/>
      <c r="U20" s="19"/>
      <c r="X20" s="17"/>
    </row>
    <row r="21" spans="1:24" ht="12" customHeight="1" x14ac:dyDescent="0.2">
      <c r="A21" s="13" t="s">
        <v>32</v>
      </c>
      <c r="B21" s="12">
        <v>125</v>
      </c>
      <c r="C21" s="12">
        <v>650</v>
      </c>
      <c r="D21" s="40">
        <f t="shared" si="20"/>
        <v>9.375E-2</v>
      </c>
      <c r="E21" s="41">
        <f t="shared" si="1"/>
        <v>68.4375</v>
      </c>
      <c r="F21" s="40">
        <f t="shared" si="21"/>
        <v>3.4807500000000005E-2</v>
      </c>
      <c r="G21" s="41">
        <f t="shared" si="22"/>
        <v>6.324418327500001</v>
      </c>
      <c r="H21" s="40">
        <f t="shared" si="23"/>
        <v>0.12855749999999999</v>
      </c>
      <c r="I21" s="42">
        <f t="shared" si="23"/>
        <v>74.761918327499998</v>
      </c>
      <c r="J21" s="43">
        <f t="shared" si="24"/>
        <v>0.68725639630000002</v>
      </c>
      <c r="K21" s="43">
        <f t="shared" si="25"/>
        <v>9.9358589457247497</v>
      </c>
      <c r="L21" s="43">
        <f t="shared" si="26"/>
        <v>10.62311534202475</v>
      </c>
      <c r="M21" s="44">
        <f t="shared" si="27"/>
        <v>0.84395427599999984</v>
      </c>
      <c r="N21" s="45">
        <f t="shared" si="28"/>
        <v>11.46706961802475</v>
      </c>
      <c r="O21" s="7"/>
      <c r="P21" s="64" t="s">
        <v>105</v>
      </c>
      <c r="Q21" s="62">
        <v>3.0000000000000001E-3</v>
      </c>
      <c r="R21" s="17"/>
      <c r="S21" s="18"/>
      <c r="U21" s="19"/>
      <c r="X21" s="17"/>
    </row>
    <row r="22" spans="1:24" ht="12" customHeight="1" x14ac:dyDescent="0.2">
      <c r="A22" s="13" t="s">
        <v>31</v>
      </c>
      <c r="B22" s="12">
        <v>250</v>
      </c>
      <c r="C22" s="12">
        <v>1300</v>
      </c>
      <c r="D22" s="40">
        <f t="shared" si="20"/>
        <v>0.1875</v>
      </c>
      <c r="E22" s="41">
        <f t="shared" si="1"/>
        <v>136.875</v>
      </c>
      <c r="F22" s="40">
        <f t="shared" si="21"/>
        <v>6.961500000000001E-2</v>
      </c>
      <c r="G22" s="41">
        <f t="shared" si="22"/>
        <v>12.648836655000002</v>
      </c>
      <c r="H22" s="40">
        <f t="shared" si="23"/>
        <v>0.25711499999999998</v>
      </c>
      <c r="I22" s="42">
        <f t="shared" si="23"/>
        <v>149.523836655</v>
      </c>
      <c r="J22" s="43">
        <f t="shared" si="24"/>
        <v>1.3745127926</v>
      </c>
      <c r="K22" s="43">
        <f t="shared" si="25"/>
        <v>19.871717891449499</v>
      </c>
      <c r="L22" s="43">
        <f t="shared" si="26"/>
        <v>21.2462306840495</v>
      </c>
      <c r="M22" s="44">
        <f t="shared" si="27"/>
        <v>1.6879085519999997</v>
      </c>
      <c r="N22" s="45">
        <f t="shared" si="28"/>
        <v>22.9341392360495</v>
      </c>
      <c r="O22" s="7"/>
      <c r="P22" s="64" t="s">
        <v>106</v>
      </c>
      <c r="Q22" s="62">
        <v>4.0000000000000002E-4</v>
      </c>
      <c r="R22" s="17"/>
      <c r="S22" s="18"/>
      <c r="U22" s="19"/>
      <c r="X22" s="17"/>
    </row>
    <row r="23" spans="1:24" ht="12" customHeight="1" x14ac:dyDescent="0.2">
      <c r="A23" s="13" t="s">
        <v>30</v>
      </c>
      <c r="B23" s="12">
        <v>300</v>
      </c>
      <c r="C23" s="12">
        <v>1800</v>
      </c>
      <c r="D23" s="40">
        <f t="shared" si="20"/>
        <v>0.22499999999999998</v>
      </c>
      <c r="E23" s="41">
        <f t="shared" si="1"/>
        <v>164.24999999999997</v>
      </c>
      <c r="F23" s="40">
        <f t="shared" si="21"/>
        <v>9.6390000000000017E-2</v>
      </c>
      <c r="G23" s="41">
        <f t="shared" si="22"/>
        <v>17.513773830000005</v>
      </c>
      <c r="H23" s="40">
        <f t="shared" si="23"/>
        <v>0.32139000000000001</v>
      </c>
      <c r="I23" s="42">
        <f t="shared" si="23"/>
        <v>181.76377382999999</v>
      </c>
      <c r="J23" s="43">
        <f t="shared" si="24"/>
        <v>1.7181209436000002</v>
      </c>
      <c r="K23" s="43">
        <f t="shared" si="25"/>
        <v>24.156405542006997</v>
      </c>
      <c r="L23" s="43">
        <f t="shared" si="26"/>
        <v>25.874526485606996</v>
      </c>
      <c r="M23" s="44">
        <f t="shared" si="27"/>
        <v>2.1098610719999997</v>
      </c>
      <c r="N23" s="45">
        <f t="shared" si="28"/>
        <v>27.984387557606997</v>
      </c>
      <c r="O23" s="7"/>
      <c r="P23" s="64" t="s">
        <v>107</v>
      </c>
      <c r="Q23" s="62">
        <v>5.0000000000000001E-4</v>
      </c>
      <c r="R23" s="17"/>
      <c r="S23" s="18"/>
      <c r="U23" s="19"/>
      <c r="X23" s="17"/>
    </row>
    <row r="24" spans="1:24" ht="12" customHeight="1" x14ac:dyDescent="0.2">
      <c r="A24" s="13" t="s">
        <v>29</v>
      </c>
      <c r="B24" s="12">
        <v>400</v>
      </c>
      <c r="C24" s="12">
        <v>2400</v>
      </c>
      <c r="D24" s="40">
        <f t="shared" si="20"/>
        <v>0.30000000000000004</v>
      </c>
      <c r="E24" s="41">
        <f t="shared" si="1"/>
        <v>219.00000000000003</v>
      </c>
      <c r="F24" s="40">
        <f t="shared" si="21"/>
        <v>0.12852000000000002</v>
      </c>
      <c r="G24" s="41">
        <f t="shared" si="22"/>
        <v>23.351698440000007</v>
      </c>
      <c r="H24" s="40">
        <f t="shared" si="23"/>
        <v>0.42852000000000007</v>
      </c>
      <c r="I24" s="42">
        <f t="shared" si="23"/>
        <v>242.35169844000004</v>
      </c>
      <c r="J24" s="43">
        <f t="shared" si="24"/>
        <v>2.2908279248000003</v>
      </c>
      <c r="K24" s="43">
        <f t="shared" si="25"/>
        <v>32.208540722676005</v>
      </c>
      <c r="L24" s="43">
        <f t="shared" si="26"/>
        <v>34.499368647476004</v>
      </c>
      <c r="M24" s="44">
        <f t="shared" si="27"/>
        <v>2.8131480959999999</v>
      </c>
      <c r="N24" s="45">
        <f t="shared" si="28"/>
        <v>37.312516743476003</v>
      </c>
      <c r="O24" s="7"/>
      <c r="P24" s="7"/>
      <c r="Q24" s="17"/>
      <c r="R24" s="17"/>
      <c r="S24" s="18"/>
      <c r="U24" s="19"/>
      <c r="X24" s="17"/>
    </row>
    <row r="25" spans="1:24" ht="12" customHeight="1" x14ac:dyDescent="0.2">
      <c r="A25" s="13" t="s">
        <v>28</v>
      </c>
      <c r="B25" s="12">
        <v>600</v>
      </c>
      <c r="C25" s="12">
        <v>3400</v>
      </c>
      <c r="D25" s="40">
        <f t="shared" si="20"/>
        <v>0.44999999999999996</v>
      </c>
      <c r="E25" s="41">
        <f t="shared" si="1"/>
        <v>328.49999999999994</v>
      </c>
      <c r="F25" s="40">
        <f t="shared" si="21"/>
        <v>0.18207000000000001</v>
      </c>
      <c r="G25" s="41">
        <f t="shared" si="22"/>
        <v>33.081572790000003</v>
      </c>
      <c r="H25" s="40">
        <f t="shared" si="23"/>
        <v>0.63206999999999991</v>
      </c>
      <c r="I25" s="42">
        <f t="shared" si="23"/>
        <v>361.58157278999994</v>
      </c>
      <c r="J25" s="43">
        <f t="shared" si="24"/>
        <v>3.3789872267999996</v>
      </c>
      <c r="K25" s="43">
        <f t="shared" si="25"/>
        <v>48.054191023790992</v>
      </c>
      <c r="L25" s="43">
        <f t="shared" si="26"/>
        <v>51.433178250590991</v>
      </c>
      <c r="M25" s="44">
        <f t="shared" si="27"/>
        <v>4.1494131359999988</v>
      </c>
      <c r="N25" s="45">
        <f t="shared" si="28"/>
        <v>55.582591386590991</v>
      </c>
      <c r="O25" s="7"/>
      <c r="P25" s="7"/>
      <c r="Q25" s="17"/>
      <c r="R25" s="17"/>
      <c r="S25" s="18"/>
      <c r="U25" s="19"/>
      <c r="X25" s="17"/>
    </row>
    <row r="26" spans="1:24" ht="11.25" customHeight="1" x14ac:dyDescent="0.2">
      <c r="A26" s="13" t="s">
        <v>27</v>
      </c>
      <c r="B26" s="12">
        <v>700</v>
      </c>
      <c r="C26" s="12">
        <v>4500</v>
      </c>
      <c r="D26" s="40">
        <f t="shared" si="20"/>
        <v>0.52499999999999991</v>
      </c>
      <c r="E26" s="41">
        <f t="shared" si="1"/>
        <v>383.24999999999994</v>
      </c>
      <c r="F26" s="40">
        <f t="shared" si="21"/>
        <v>0.24097500000000002</v>
      </c>
      <c r="G26" s="41">
        <f t="shared" si="22"/>
        <v>43.784434575000006</v>
      </c>
      <c r="H26" s="40">
        <f t="shared" si="23"/>
        <v>0.76597499999999996</v>
      </c>
      <c r="I26" s="42">
        <f t="shared" si="23"/>
        <v>427.03443457499998</v>
      </c>
      <c r="J26" s="43">
        <f t="shared" si="24"/>
        <v>4.094830859</v>
      </c>
      <c r="K26" s="43">
        <f t="shared" si="25"/>
        <v>56.752876355017492</v>
      </c>
      <c r="L26" s="43">
        <f t="shared" si="26"/>
        <v>60.84770721401749</v>
      </c>
      <c r="M26" s="44">
        <f t="shared" si="27"/>
        <v>5.0284726799999993</v>
      </c>
      <c r="N26" s="45">
        <f t="shared" si="28"/>
        <v>65.876179894017483</v>
      </c>
      <c r="O26" s="7"/>
      <c r="P26" s="7"/>
      <c r="Q26" s="17"/>
      <c r="R26" s="17"/>
      <c r="S26" s="18"/>
      <c r="U26" s="19"/>
      <c r="X26" s="17"/>
    </row>
    <row r="27" spans="1:24" ht="11.25" customHeight="1" x14ac:dyDescent="0.2">
      <c r="A27" s="13" t="s">
        <v>26</v>
      </c>
      <c r="B27" s="12">
        <v>766</v>
      </c>
      <c r="C27" s="12">
        <v>4767</v>
      </c>
      <c r="D27" s="40">
        <f t="shared" si="20"/>
        <v>0.57450000000000001</v>
      </c>
      <c r="E27" s="41">
        <f t="shared" si="1"/>
        <v>419.38499999999999</v>
      </c>
      <c r="F27" s="40">
        <f t="shared" si="21"/>
        <v>0.25527285000000005</v>
      </c>
      <c r="G27" s="41">
        <f t="shared" si="22"/>
        <v>46.382311026450004</v>
      </c>
      <c r="H27" s="40">
        <f t="shared" si="23"/>
        <v>0.82977285000000012</v>
      </c>
      <c r="I27" s="42">
        <f t="shared" si="23"/>
        <v>465.76731102644999</v>
      </c>
      <c r="J27" s="43">
        <f t="shared" si="24"/>
        <v>4.4358882106340012</v>
      </c>
      <c r="K27" s="43">
        <f t="shared" si="25"/>
        <v>61.900475635415198</v>
      </c>
      <c r="L27" s="43">
        <f t="shared" si="26"/>
        <v>66.336363846049196</v>
      </c>
      <c r="M27" s="44">
        <f t="shared" si="27"/>
        <v>5.4472928056800001</v>
      </c>
      <c r="N27" s="45">
        <f t="shared" si="28"/>
        <v>71.783656651729189</v>
      </c>
      <c r="O27" s="7"/>
      <c r="P27" s="7"/>
      <c r="Q27" s="17"/>
      <c r="R27" s="17"/>
      <c r="S27" s="18"/>
      <c r="U27" s="19"/>
      <c r="X27" s="17"/>
    </row>
    <row r="28" spans="1:24" ht="11.25" customHeight="1" x14ac:dyDescent="0.2">
      <c r="A28" s="13" t="s">
        <v>25</v>
      </c>
      <c r="B28" s="12">
        <v>833</v>
      </c>
      <c r="C28" s="12">
        <v>5033</v>
      </c>
      <c r="D28" s="40">
        <f t="shared" si="20"/>
        <v>0.62474999999999992</v>
      </c>
      <c r="E28" s="41">
        <f t="shared" si="1"/>
        <v>456.06749999999994</v>
      </c>
      <c r="F28" s="40">
        <f t="shared" si="21"/>
        <v>0.26951715000000004</v>
      </c>
      <c r="G28" s="41">
        <f t="shared" si="22"/>
        <v>48.97045760355001</v>
      </c>
      <c r="H28" s="40">
        <f t="shared" si="23"/>
        <v>0.8942671499999999</v>
      </c>
      <c r="I28" s="42">
        <f t="shared" si="23"/>
        <v>505.03795760354996</v>
      </c>
      <c r="J28" s="43">
        <f t="shared" si="24"/>
        <v>4.780668718966</v>
      </c>
      <c r="K28" s="43">
        <f t="shared" si="25"/>
        <v>67.119544565511788</v>
      </c>
      <c r="L28" s="43">
        <f t="shared" si="26"/>
        <v>71.900213284477786</v>
      </c>
      <c r="M28" s="44">
        <f t="shared" si="27"/>
        <v>5.8706849863199988</v>
      </c>
      <c r="N28" s="45">
        <f t="shared" si="28"/>
        <v>77.770898270797787</v>
      </c>
      <c r="O28" s="7"/>
      <c r="P28" s="7"/>
      <c r="Q28" s="17"/>
      <c r="R28" s="17"/>
      <c r="S28" s="18"/>
      <c r="U28" s="19"/>
      <c r="X28" s="17"/>
    </row>
    <row r="29" spans="1:24" ht="12" customHeight="1" x14ac:dyDescent="0.2">
      <c r="A29" s="13" t="s">
        <v>24</v>
      </c>
      <c r="B29" s="12">
        <v>900</v>
      </c>
      <c r="C29" s="12">
        <v>5300</v>
      </c>
      <c r="D29" s="40">
        <f t="shared" si="20"/>
        <v>0.67500000000000004</v>
      </c>
      <c r="E29" s="41">
        <f t="shared" si="1"/>
        <v>492.75</v>
      </c>
      <c r="F29" s="40">
        <f t="shared" si="21"/>
        <v>0.28381500000000004</v>
      </c>
      <c r="G29" s="41">
        <f t="shared" si="22"/>
        <v>51.568334055000015</v>
      </c>
      <c r="H29" s="40">
        <f t="shared" si="23"/>
        <v>0.95881500000000008</v>
      </c>
      <c r="I29" s="42">
        <f t="shared" si="23"/>
        <v>544.31833405500004</v>
      </c>
      <c r="J29" s="43">
        <f t="shared" si="24"/>
        <v>5.1257355006000012</v>
      </c>
      <c r="K29" s="43">
        <f t="shared" si="25"/>
        <v>72.339906595909497</v>
      </c>
      <c r="L29" s="43">
        <f t="shared" si="26"/>
        <v>77.465642096509498</v>
      </c>
      <c r="M29" s="44">
        <f t="shared" si="27"/>
        <v>6.2944287119999993</v>
      </c>
      <c r="N29" s="45">
        <f t="shared" si="28"/>
        <v>83.760070808509496</v>
      </c>
      <c r="O29" s="7"/>
      <c r="P29" s="7"/>
      <c r="Q29" s="17"/>
      <c r="R29" s="17"/>
      <c r="S29" s="18"/>
      <c r="U29" s="19"/>
      <c r="X29" s="17"/>
    </row>
    <row r="30" spans="1:24" ht="12" customHeight="1" x14ac:dyDescent="0.2">
      <c r="A30" s="13" t="s">
        <v>23</v>
      </c>
      <c r="B30" s="12">
        <v>1100</v>
      </c>
      <c r="C30" s="12">
        <v>6300</v>
      </c>
      <c r="D30" s="40">
        <f t="shared" si="20"/>
        <v>0.82500000000000007</v>
      </c>
      <c r="E30" s="41">
        <f t="shared" si="1"/>
        <v>602.25000000000011</v>
      </c>
      <c r="F30" s="40">
        <f t="shared" si="21"/>
        <v>0.33736500000000003</v>
      </c>
      <c r="G30" s="41">
        <f t="shared" si="22"/>
        <v>61.298208405000011</v>
      </c>
      <c r="H30" s="40">
        <f t="shared" si="23"/>
        <v>1.1623650000000001</v>
      </c>
      <c r="I30" s="42">
        <f t="shared" si="23"/>
        <v>663.54820840500008</v>
      </c>
      <c r="J30" s="43">
        <f t="shared" si="24"/>
        <v>6.2138948026000005</v>
      </c>
      <c r="K30" s="43">
        <f t="shared" si="25"/>
        <v>88.185556897024512</v>
      </c>
      <c r="L30" s="43">
        <f t="shared" si="26"/>
        <v>94.399451699624507</v>
      </c>
      <c r="M30" s="44">
        <f t="shared" si="27"/>
        <v>7.6306937519999991</v>
      </c>
      <c r="N30" s="45">
        <f t="shared" si="28"/>
        <v>102.03014545162451</v>
      </c>
      <c r="O30" s="7"/>
      <c r="P30" s="7"/>
      <c r="Q30" s="17"/>
      <c r="R30" s="17"/>
      <c r="S30" s="18"/>
      <c r="U30" s="19"/>
      <c r="X30" s="17"/>
    </row>
    <row r="31" spans="1:24" ht="12" customHeight="1" x14ac:dyDescent="0.2">
      <c r="A31" s="13" t="s">
        <v>22</v>
      </c>
      <c r="B31" s="12">
        <v>2075</v>
      </c>
      <c r="C31" s="12">
        <v>7275</v>
      </c>
      <c r="D31" s="40">
        <f t="shared" si="20"/>
        <v>1.5562500000000001</v>
      </c>
      <c r="E31" s="41">
        <f t="shared" si="1"/>
        <v>1136.0625000000002</v>
      </c>
      <c r="F31" s="40">
        <f t="shared" si="21"/>
        <v>0.38957625000000007</v>
      </c>
      <c r="G31" s="41">
        <f t="shared" si="22"/>
        <v>70.784835896250001</v>
      </c>
      <c r="H31" s="40">
        <f t="shared" si="23"/>
        <v>1.9458262500000001</v>
      </c>
      <c r="I31" s="42">
        <f t="shared" si="23"/>
        <v>1206.8473358962501</v>
      </c>
      <c r="J31" s="43">
        <f t="shared" si="24"/>
        <v>10.402205522050002</v>
      </c>
      <c r="K31" s="43">
        <f t="shared" si="25"/>
        <v>160.39001094061163</v>
      </c>
      <c r="L31" s="43">
        <f t="shared" si="26"/>
        <v>170.79221646266163</v>
      </c>
      <c r="M31" s="44">
        <f t="shared" si="27"/>
        <v>12.773960165999998</v>
      </c>
      <c r="N31" s="45">
        <f t="shared" si="28"/>
        <v>183.56617662866162</v>
      </c>
      <c r="O31" s="7"/>
      <c r="P31" s="7"/>
      <c r="Q31" s="17"/>
      <c r="R31" s="17"/>
      <c r="S31" s="18"/>
      <c r="U31" s="19"/>
      <c r="X31" s="17"/>
    </row>
    <row r="32" spans="1:24" ht="12" customHeight="1" x14ac:dyDescent="0.2">
      <c r="A32" s="13" t="s">
        <v>21</v>
      </c>
      <c r="B32" s="12">
        <v>2400</v>
      </c>
      <c r="C32" s="12">
        <v>7600</v>
      </c>
      <c r="D32" s="40">
        <f t="shared" si="20"/>
        <v>1.7999999999999998</v>
      </c>
      <c r="E32" s="41">
        <f t="shared" si="1"/>
        <v>1313.9999999999998</v>
      </c>
      <c r="F32" s="40">
        <f t="shared" si="21"/>
        <v>0.40698000000000001</v>
      </c>
      <c r="G32" s="41">
        <f t="shared" si="22"/>
        <v>73.947045059999994</v>
      </c>
      <c r="H32" s="40">
        <f t="shared" si="23"/>
        <v>2.2069799999999997</v>
      </c>
      <c r="I32" s="42">
        <f t="shared" si="23"/>
        <v>1387.9470450599997</v>
      </c>
      <c r="J32" s="43">
        <f t="shared" si="24"/>
        <v>11.798309095199999</v>
      </c>
      <c r="K32" s="43">
        <f t="shared" si="25"/>
        <v>184.45816228847394</v>
      </c>
      <c r="L32" s="43">
        <f t="shared" si="26"/>
        <v>196.25647138367395</v>
      </c>
      <c r="M32" s="44">
        <f t="shared" si="27"/>
        <v>14.488382303999996</v>
      </c>
      <c r="N32" s="45">
        <f t="shared" si="28"/>
        <v>210.74485368767395</v>
      </c>
      <c r="O32" s="7"/>
      <c r="P32" s="7"/>
      <c r="Q32" s="17"/>
      <c r="R32" s="17"/>
      <c r="S32" s="18"/>
      <c r="U32" s="19"/>
      <c r="X32" s="17"/>
    </row>
    <row r="33" spans="1:24" ht="12" customHeight="1" x14ac:dyDescent="0.2">
      <c r="A33" s="13" t="s">
        <v>20</v>
      </c>
      <c r="B33" s="12">
        <v>3000</v>
      </c>
      <c r="C33" s="12">
        <v>12000</v>
      </c>
      <c r="D33" s="40">
        <f t="shared" si="20"/>
        <v>2.25</v>
      </c>
      <c r="E33" s="41">
        <f t="shared" si="1"/>
        <v>1642.5</v>
      </c>
      <c r="F33" s="40">
        <f t="shared" si="21"/>
        <v>0.64260000000000006</v>
      </c>
      <c r="G33" s="41">
        <f t="shared" si="22"/>
        <v>116.75849220000001</v>
      </c>
      <c r="H33" s="40">
        <f t="shared" si="23"/>
        <v>2.8925999999999998</v>
      </c>
      <c r="I33" s="42">
        <f t="shared" si="23"/>
        <v>1759.2584922000001</v>
      </c>
      <c r="J33" s="43">
        <f t="shared" si="24"/>
        <v>15.463569624</v>
      </c>
      <c r="K33" s="43">
        <f t="shared" si="25"/>
        <v>233.80545361338</v>
      </c>
      <c r="L33" s="43">
        <f t="shared" si="26"/>
        <v>249.26902323738</v>
      </c>
      <c r="M33" s="44">
        <f t="shared" si="27"/>
        <v>18.989340479999996</v>
      </c>
      <c r="N33" s="45">
        <f t="shared" si="28"/>
        <v>268.25836371738001</v>
      </c>
      <c r="O33" s="7"/>
      <c r="P33" s="7"/>
      <c r="Q33" s="17"/>
      <c r="R33" s="17"/>
      <c r="S33" s="18"/>
      <c r="U33" s="19"/>
      <c r="X33" s="17"/>
    </row>
    <row r="34" spans="1:24" x14ac:dyDescent="0.2">
      <c r="A34" s="13" t="s">
        <v>19</v>
      </c>
      <c r="B34" s="12">
        <v>3400</v>
      </c>
      <c r="C34" s="12">
        <v>13000</v>
      </c>
      <c r="D34" s="40">
        <f t="shared" si="20"/>
        <v>2.5499999999999998</v>
      </c>
      <c r="E34" s="41">
        <f t="shared" si="1"/>
        <v>1861.5</v>
      </c>
      <c r="F34" s="40">
        <f t="shared" si="21"/>
        <v>0.69615000000000005</v>
      </c>
      <c r="G34" s="41">
        <f t="shared" si="22"/>
        <v>126.48836655000001</v>
      </c>
      <c r="H34" s="40">
        <f t="shared" si="23"/>
        <v>3.2461500000000001</v>
      </c>
      <c r="I34" s="42">
        <f t="shared" si="23"/>
        <v>1987.9883665499999</v>
      </c>
      <c r="J34" s="43">
        <f t="shared" si="24"/>
        <v>17.353614926000002</v>
      </c>
      <c r="K34" s="43">
        <f t="shared" si="25"/>
        <v>264.20365391449496</v>
      </c>
      <c r="L34" s="43">
        <f t="shared" si="26"/>
        <v>281.55726884049494</v>
      </c>
      <c r="M34" s="44">
        <f t="shared" si="27"/>
        <v>21.310325519999999</v>
      </c>
      <c r="N34" s="45">
        <f t="shared" si="28"/>
        <v>302.86759436049493</v>
      </c>
      <c r="O34" s="7"/>
      <c r="P34" s="7"/>
      <c r="Q34" s="17"/>
      <c r="R34" s="17"/>
      <c r="S34" s="18"/>
      <c r="U34" s="19"/>
      <c r="X34" s="17"/>
    </row>
    <row r="35" spans="1:24" x14ac:dyDescent="0.2">
      <c r="A35" s="13" t="s">
        <v>18</v>
      </c>
      <c r="B35" s="12">
        <v>4500</v>
      </c>
      <c r="C35" s="12">
        <v>18000</v>
      </c>
      <c r="D35" s="40">
        <f t="shared" si="20"/>
        <v>3.375</v>
      </c>
      <c r="E35" s="41">
        <f t="shared" si="1"/>
        <v>2463.75</v>
      </c>
      <c r="F35" s="40">
        <f t="shared" si="21"/>
        <v>0.96390000000000009</v>
      </c>
      <c r="G35" s="41">
        <f t="shared" si="22"/>
        <v>175.13773830000002</v>
      </c>
      <c r="H35" s="40">
        <f t="shared" si="23"/>
        <v>4.3388999999999998</v>
      </c>
      <c r="I35" s="42">
        <f t="shared" si="23"/>
        <v>2638.8877382999999</v>
      </c>
      <c r="J35" s="43">
        <f t="shared" si="24"/>
        <v>23.195354435999999</v>
      </c>
      <c r="K35" s="43">
        <f t="shared" si="25"/>
        <v>350.70818042006994</v>
      </c>
      <c r="L35" s="43">
        <f t="shared" si="26"/>
        <v>373.90353485606994</v>
      </c>
      <c r="M35" s="44">
        <f t="shared" si="27"/>
        <v>28.484010719999993</v>
      </c>
      <c r="N35" s="45">
        <f t="shared" si="28"/>
        <v>402.38754557606995</v>
      </c>
      <c r="O35" s="7"/>
      <c r="P35" s="7"/>
      <c r="Q35" s="17"/>
      <c r="R35" s="17"/>
      <c r="S35" s="18"/>
      <c r="U35" s="19"/>
      <c r="X35" s="17"/>
    </row>
    <row r="36" spans="1:24" x14ac:dyDescent="0.2">
      <c r="A36" s="13" t="s">
        <v>17</v>
      </c>
      <c r="B36" s="12">
        <v>5400</v>
      </c>
      <c r="C36" s="12">
        <v>21000</v>
      </c>
      <c r="D36" s="40">
        <f t="shared" si="20"/>
        <v>4.0500000000000007</v>
      </c>
      <c r="E36" s="41">
        <f t="shared" si="1"/>
        <v>2956.5000000000005</v>
      </c>
      <c r="F36" s="40">
        <f t="shared" si="21"/>
        <v>1.1245500000000002</v>
      </c>
      <c r="G36" s="41">
        <f t="shared" si="22"/>
        <v>204.32736135000002</v>
      </c>
      <c r="H36" s="40">
        <f t="shared" si="23"/>
        <v>5.1745500000000009</v>
      </c>
      <c r="I36" s="42">
        <f t="shared" si="23"/>
        <v>3160.8273613500005</v>
      </c>
      <c r="J36" s="43">
        <f t="shared" si="24"/>
        <v>27.662661342000007</v>
      </c>
      <c r="K36" s="43">
        <f t="shared" si="25"/>
        <v>420.07395632341502</v>
      </c>
      <c r="L36" s="43">
        <f t="shared" si="26"/>
        <v>447.736617665415</v>
      </c>
      <c r="M36" s="44">
        <f t="shared" si="27"/>
        <v>33.969885840000003</v>
      </c>
      <c r="N36" s="45">
        <f t="shared" si="28"/>
        <v>481.70650350541501</v>
      </c>
      <c r="O36" s="7"/>
      <c r="P36" s="7"/>
      <c r="Q36" s="17"/>
      <c r="R36" s="17"/>
      <c r="S36" s="18"/>
      <c r="U36" s="19"/>
      <c r="X36" s="17"/>
    </row>
    <row r="37" spans="1:24" x14ac:dyDescent="0.2">
      <c r="A37" s="13" t="s">
        <v>16</v>
      </c>
      <c r="B37" s="12">
        <v>6500</v>
      </c>
      <c r="C37" s="12">
        <v>25000</v>
      </c>
      <c r="D37" s="40">
        <f t="shared" si="20"/>
        <v>4.875</v>
      </c>
      <c r="E37" s="41">
        <f t="shared" si="1"/>
        <v>3558.75</v>
      </c>
      <c r="F37" s="40">
        <f t="shared" si="21"/>
        <v>1.3387500000000001</v>
      </c>
      <c r="G37" s="41">
        <f t="shared" si="22"/>
        <v>243.24685875000003</v>
      </c>
      <c r="H37" s="40">
        <f t="shared" si="23"/>
        <v>6.2137500000000001</v>
      </c>
      <c r="I37" s="42">
        <f t="shared" si="23"/>
        <v>3801.9968587500002</v>
      </c>
      <c r="J37" s="43">
        <f t="shared" si="24"/>
        <v>33.218127550000005</v>
      </c>
      <c r="K37" s="43">
        <f t="shared" si="25"/>
        <v>505.28538252787502</v>
      </c>
      <c r="L37" s="43">
        <f t="shared" si="26"/>
        <v>538.50351007787503</v>
      </c>
      <c r="M37" s="44">
        <f t="shared" si="27"/>
        <v>40.792025999999993</v>
      </c>
      <c r="N37" s="45">
        <f t="shared" si="28"/>
        <v>579.295536077875</v>
      </c>
      <c r="O37" s="7"/>
      <c r="P37" s="7"/>
      <c r="Q37" s="17"/>
      <c r="R37" s="17"/>
      <c r="S37" s="18"/>
      <c r="U37" s="19"/>
      <c r="X37" s="17"/>
    </row>
    <row r="38" spans="1:24" x14ac:dyDescent="0.2">
      <c r="A38" s="13" t="s">
        <v>15</v>
      </c>
      <c r="B38" s="12">
        <v>7700</v>
      </c>
      <c r="C38" s="12">
        <v>29000</v>
      </c>
      <c r="D38" s="40">
        <f t="shared" si="20"/>
        <v>5.7750000000000004</v>
      </c>
      <c r="E38" s="41">
        <f t="shared" si="1"/>
        <v>4215.75</v>
      </c>
      <c r="F38" s="40">
        <f t="shared" si="21"/>
        <v>1.5529500000000001</v>
      </c>
      <c r="G38" s="41">
        <f t="shared" si="22"/>
        <v>282.16635615000007</v>
      </c>
      <c r="H38" s="40">
        <f t="shared" si="23"/>
        <v>7.3279500000000004</v>
      </c>
      <c r="I38" s="42">
        <f t="shared" si="23"/>
        <v>4497.91635615</v>
      </c>
      <c r="J38" s="43">
        <f t="shared" si="24"/>
        <v>39.174536758000002</v>
      </c>
      <c r="K38" s="43">
        <f t="shared" si="25"/>
        <v>597.77308373233495</v>
      </c>
      <c r="L38" s="43">
        <f t="shared" si="26"/>
        <v>636.947620490335</v>
      </c>
      <c r="M38" s="44">
        <f t="shared" si="27"/>
        <v>48.106526159999994</v>
      </c>
      <c r="N38" s="45">
        <f t="shared" si="28"/>
        <v>685.05414665033504</v>
      </c>
      <c r="O38" s="20"/>
      <c r="P38" s="20"/>
      <c r="Q38" s="20"/>
      <c r="R38" s="20"/>
      <c r="S38" s="18"/>
      <c r="U38" s="19"/>
      <c r="X38" s="17"/>
    </row>
    <row r="39" spans="1:24" x14ac:dyDescent="0.2">
      <c r="A39" s="13" t="s">
        <v>14</v>
      </c>
      <c r="B39" s="12">
        <v>9500</v>
      </c>
      <c r="C39" s="12">
        <v>35000</v>
      </c>
      <c r="D39" s="40">
        <f t="shared" si="20"/>
        <v>7.125</v>
      </c>
      <c r="E39" s="41">
        <f t="shared" si="1"/>
        <v>5201.25</v>
      </c>
      <c r="F39" s="40">
        <f t="shared" si="21"/>
        <v>1.87425</v>
      </c>
      <c r="G39" s="41">
        <f t="shared" si="22"/>
        <v>340.54560225000006</v>
      </c>
      <c r="H39" s="40">
        <f t="shared" si="23"/>
        <v>8.99925</v>
      </c>
      <c r="I39" s="42">
        <f t="shared" si="23"/>
        <v>5541.7956022500002</v>
      </c>
      <c r="J39" s="43">
        <f t="shared" si="24"/>
        <v>48.109150570000004</v>
      </c>
      <c r="K39" s="43">
        <f t="shared" si="25"/>
        <v>736.504635539025</v>
      </c>
      <c r="L39" s="43">
        <f t="shared" si="26"/>
        <v>784.613786109025</v>
      </c>
      <c r="M39" s="44">
        <f t="shared" si="27"/>
        <v>59.078276399999993</v>
      </c>
      <c r="N39" s="45">
        <f t="shared" si="28"/>
        <v>843.69206250902494</v>
      </c>
      <c r="O39" s="20"/>
      <c r="P39" s="20"/>
      <c r="Q39" s="20"/>
      <c r="R39" s="20"/>
      <c r="S39" s="18"/>
      <c r="U39" s="19"/>
      <c r="X39" s="17"/>
    </row>
    <row r="40" spans="1:24" ht="13.5" thickBot="1" x14ac:dyDescent="0.25">
      <c r="A40" s="11" t="s">
        <v>13</v>
      </c>
      <c r="B40" s="10">
        <v>11000</v>
      </c>
      <c r="C40" s="9">
        <v>39000</v>
      </c>
      <c r="D40" s="92">
        <f t="shared" si="20"/>
        <v>8.25</v>
      </c>
      <c r="E40" s="93">
        <f t="shared" si="1"/>
        <v>6022.5</v>
      </c>
      <c r="F40" s="92">
        <f t="shared" si="21"/>
        <v>2.0884499999999999</v>
      </c>
      <c r="G40" s="93">
        <f t="shared" si="22"/>
        <v>379.46509965000001</v>
      </c>
      <c r="H40" s="92">
        <f t="shared" si="23"/>
        <v>10.33845</v>
      </c>
      <c r="I40" s="94">
        <f t="shared" si="23"/>
        <v>6401.9650996500004</v>
      </c>
      <c r="J40" s="95">
        <f t="shared" si="24"/>
        <v>55.268388778000002</v>
      </c>
      <c r="K40" s="95">
        <f t="shared" si="25"/>
        <v>850.82116174348505</v>
      </c>
      <c r="L40" s="95">
        <f t="shared" si="26"/>
        <v>906.08955052148508</v>
      </c>
      <c r="M40" s="96">
        <f t="shared" si="27"/>
        <v>67.869856559999988</v>
      </c>
      <c r="N40" s="97">
        <f t="shared" si="28"/>
        <v>973.9594070814851</v>
      </c>
      <c r="O40" s="20"/>
      <c r="P40" s="20"/>
      <c r="Q40" s="20"/>
      <c r="R40" s="20"/>
      <c r="S40" s="18"/>
      <c r="U40" s="19"/>
      <c r="X40" s="17"/>
    </row>
    <row r="41" spans="1:24" x14ac:dyDescent="0.2">
      <c r="A41" s="6"/>
      <c r="B41" s="73"/>
      <c r="C41" s="73"/>
      <c r="D41" s="73"/>
      <c r="E41" s="73"/>
      <c r="F41" s="73"/>
      <c r="G41" s="73"/>
      <c r="H41" s="98"/>
      <c r="I41" s="99"/>
      <c r="J41" s="100"/>
      <c r="K41" s="100"/>
      <c r="L41" s="100"/>
      <c r="M41" s="100"/>
      <c r="N41" s="15"/>
    </row>
    <row r="42" spans="1:24" x14ac:dyDescent="0.2">
      <c r="A42" s="15" t="s">
        <v>12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3"/>
      <c r="N42" s="8"/>
      <c r="O42" s="7"/>
      <c r="P42" s="7"/>
      <c r="Q42" s="7"/>
      <c r="R42" s="7"/>
      <c r="S42" s="18"/>
    </row>
    <row r="43" spans="1:24" x14ac:dyDescent="0.2">
      <c r="A43" s="15" t="s">
        <v>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3"/>
      <c r="N43" s="15"/>
    </row>
    <row r="44" spans="1:24" x14ac:dyDescent="0.2">
      <c r="A44" s="6" t="s">
        <v>10</v>
      </c>
      <c r="B44" s="73"/>
      <c r="C44" s="73"/>
      <c r="D44" s="73"/>
      <c r="E44" s="73" t="s">
        <v>8</v>
      </c>
      <c r="F44" s="73"/>
      <c r="G44" s="73"/>
      <c r="H44" s="73"/>
      <c r="I44" s="73"/>
      <c r="J44" s="73"/>
      <c r="K44" s="73"/>
      <c r="L44" s="74"/>
      <c r="M44" s="73"/>
      <c r="N44" s="15"/>
    </row>
    <row r="45" spans="1:24" x14ac:dyDescent="0.2">
      <c r="A45" s="6" t="s">
        <v>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3"/>
      <c r="N45" s="15"/>
    </row>
    <row r="46" spans="1:24" x14ac:dyDescent="0.2">
      <c r="A46" s="15" t="s">
        <v>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3"/>
      <c r="N46" s="15"/>
    </row>
    <row r="47" spans="1:24" x14ac:dyDescent="0.2">
      <c r="A47" s="101" t="s">
        <v>62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3"/>
      <c r="N47" s="15"/>
    </row>
    <row r="48" spans="1:24" x14ac:dyDescent="0.2">
      <c r="A48" s="10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3"/>
      <c r="N48" s="15"/>
    </row>
    <row r="49" spans="1:14" x14ac:dyDescent="0.2">
      <c r="A49" s="15" t="s">
        <v>6</v>
      </c>
      <c r="B49" s="73"/>
      <c r="C49" s="15"/>
      <c r="D49" s="103"/>
      <c r="E49" s="103"/>
      <c r="F49" s="103"/>
      <c r="G49" s="103"/>
      <c r="H49" s="15"/>
      <c r="I49" s="15"/>
      <c r="J49" s="15"/>
      <c r="K49" s="15"/>
      <c r="L49" s="15"/>
      <c r="M49" s="67"/>
      <c r="N49" s="15"/>
    </row>
    <row r="50" spans="1:14" x14ac:dyDescent="0.2">
      <c r="A50" s="15" t="s">
        <v>5</v>
      </c>
      <c r="B50" s="73"/>
      <c r="C50" s="15"/>
      <c r="D50" s="103"/>
      <c r="E50" s="103"/>
      <c r="F50" s="103"/>
      <c r="G50" s="103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4</v>
      </c>
      <c r="B51" s="73"/>
      <c r="C51" s="73"/>
      <c r="D51" s="103"/>
      <c r="E51" s="103"/>
      <c r="F51" s="103"/>
      <c r="G51" s="103"/>
      <c r="H51" s="73"/>
      <c r="I51" s="73"/>
      <c r="J51" s="73"/>
      <c r="K51" s="73"/>
      <c r="L51" s="74"/>
      <c r="M51" s="73"/>
      <c r="N51" s="15"/>
    </row>
    <row r="52" spans="1:14" x14ac:dyDescent="0.2">
      <c r="A52" s="15" t="s">
        <v>3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104"/>
      <c r="N52" s="15"/>
    </row>
    <row r="53" spans="1:14" x14ac:dyDescent="0.2">
      <c r="A53" s="15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15"/>
    </row>
    <row r="54" spans="1:14" x14ac:dyDescent="0.2">
      <c r="A54" s="15" t="s">
        <v>2</v>
      </c>
      <c r="B54" s="73"/>
      <c r="C54" s="15"/>
      <c r="D54" s="103"/>
      <c r="E54" s="103"/>
      <c r="F54" s="103"/>
      <c r="G54" s="103"/>
      <c r="H54" s="15"/>
      <c r="I54" s="15"/>
      <c r="J54" s="15"/>
      <c r="K54" s="15"/>
      <c r="L54" s="15"/>
      <c r="M54" s="15"/>
      <c r="N54" s="15"/>
    </row>
    <row r="55" spans="1:14" x14ac:dyDescent="0.2">
      <c r="A55" s="15" t="s">
        <v>1</v>
      </c>
      <c r="B55" s="73"/>
      <c r="C55" s="15"/>
      <c r="D55" s="103"/>
      <c r="E55" s="103"/>
      <c r="F55" s="103"/>
      <c r="G55" s="103"/>
      <c r="H55" s="15"/>
      <c r="I55" s="15"/>
      <c r="J55" s="15"/>
      <c r="K55" s="15"/>
      <c r="L55" s="15"/>
      <c r="M55" s="15"/>
      <c r="N55" s="15"/>
    </row>
    <row r="56" spans="1:14" x14ac:dyDescent="0.2">
      <c r="A56" s="15"/>
      <c r="B56" s="73"/>
      <c r="C56" s="15"/>
      <c r="D56" s="103"/>
      <c r="E56" s="103"/>
      <c r="F56" s="103"/>
      <c r="G56" s="103"/>
      <c r="H56" s="15"/>
      <c r="I56" s="15"/>
      <c r="J56" s="15"/>
      <c r="K56" s="15"/>
      <c r="L56" s="15"/>
      <c r="M56" s="15"/>
      <c r="N56" s="15"/>
    </row>
    <row r="57" spans="1:14" x14ac:dyDescent="0.2">
      <c r="A57" s="15" t="s">
        <v>0</v>
      </c>
      <c r="B57" s="73"/>
      <c r="C57" s="15"/>
      <c r="D57" s="103"/>
      <c r="E57" s="103"/>
      <c r="F57" s="103"/>
      <c r="G57" s="103"/>
      <c r="H57" s="15"/>
      <c r="I57" s="15"/>
      <c r="J57" s="15"/>
      <c r="K57" s="15"/>
      <c r="L57" s="15"/>
      <c r="M57" s="15"/>
      <c r="N57" s="15"/>
    </row>
    <row r="58" spans="1:14" x14ac:dyDescent="0.2">
      <c r="A58" s="15"/>
      <c r="B58" s="73"/>
      <c r="C58" s="15"/>
      <c r="D58" s="103"/>
      <c r="E58" s="103"/>
      <c r="F58" s="103"/>
      <c r="G58" s="103"/>
      <c r="H58" s="15"/>
      <c r="I58" s="15"/>
      <c r="J58" s="15"/>
      <c r="K58" s="15"/>
      <c r="L58" s="15"/>
      <c r="M58" s="15"/>
      <c r="N58" s="15"/>
    </row>
    <row r="59" spans="1:14" x14ac:dyDescent="0.2">
      <c r="A59" s="15"/>
      <c r="B59" s="73"/>
      <c r="C59" s="15"/>
      <c r="D59" s="103"/>
      <c r="E59" s="103"/>
      <c r="F59" s="103"/>
      <c r="G59" s="103"/>
      <c r="H59" s="15"/>
      <c r="I59" s="15"/>
      <c r="J59" s="15"/>
      <c r="K59" s="15"/>
      <c r="L59" s="15"/>
      <c r="M59" s="15"/>
      <c r="N59" s="15"/>
    </row>
    <row r="60" spans="1:14" x14ac:dyDescent="0.2">
      <c r="A60" s="15"/>
      <c r="B60" s="73"/>
      <c r="C60" s="15"/>
      <c r="D60" s="103"/>
      <c r="E60" s="103"/>
      <c r="F60" s="103"/>
      <c r="G60" s="103"/>
      <c r="H60" s="15"/>
      <c r="I60" s="15"/>
      <c r="J60" s="15"/>
      <c r="K60" s="15"/>
      <c r="L60" s="15"/>
      <c r="M60" s="15"/>
      <c r="N60" s="15"/>
    </row>
    <row r="61" spans="1:14" x14ac:dyDescent="0.2">
      <c r="A61" s="15"/>
      <c r="B61" s="15"/>
      <c r="C61" s="15"/>
      <c r="D61" s="103"/>
      <c r="E61" s="103"/>
      <c r="F61" s="103"/>
      <c r="G61" s="103"/>
      <c r="H61" s="15"/>
      <c r="I61" s="15"/>
      <c r="J61" s="15"/>
      <c r="K61" s="15"/>
      <c r="L61" s="15"/>
      <c r="M61" s="15"/>
      <c r="N61" s="15"/>
    </row>
    <row r="62" spans="1:14" x14ac:dyDescent="0.2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"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</row>
    <row r="71" spans="2:13" x14ac:dyDescent="0.2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pageMargins left="0.7" right="0.7" top="0.75" bottom="0.75" header="0.3" footer="0.3"/>
  <pageSetup scale="48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7" zoomScaleNormal="100" zoomScaleSheetLayoutView="130" workbookViewId="0">
      <selection activeCell="B12" sqref="B12"/>
    </sheetView>
  </sheetViews>
  <sheetFormatPr defaultRowHeight="12.75" x14ac:dyDescent="0.2"/>
  <cols>
    <col min="1" max="1" width="29" style="5" bestFit="1" customWidth="1"/>
    <col min="2" max="3" width="9.140625" style="5"/>
    <col min="4" max="4" width="12.28515625" style="5" customWidth="1"/>
    <col min="5" max="5" width="10.7109375" style="48" bestFit="1" customWidth="1"/>
    <col min="6" max="6" width="10.5703125" style="48" bestFit="1" customWidth="1"/>
    <col min="7" max="7" width="11.28515625" style="48" bestFit="1" customWidth="1"/>
    <col min="8" max="8" width="10.5703125" style="48" bestFit="1" customWidth="1"/>
    <col min="9" max="16384" width="9.140625" style="5"/>
  </cols>
  <sheetData>
    <row r="1" spans="1:8" ht="18" x14ac:dyDescent="0.2">
      <c r="A1" s="109" t="s">
        <v>67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91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6"/>
      <c r="F3" s="46"/>
      <c r="G3" s="51"/>
    </row>
    <row r="4" spans="1:8" x14ac:dyDescent="0.2">
      <c r="A4" s="111" t="s">
        <v>68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69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78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70</v>
      </c>
      <c r="B8" s="24"/>
      <c r="C8" s="24"/>
      <c r="D8" s="24"/>
      <c r="E8" s="50"/>
      <c r="F8" s="47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2" t="s">
        <v>92</v>
      </c>
      <c r="F10" s="52" t="s">
        <v>49</v>
      </c>
      <c r="G10" s="52" t="s">
        <v>48</v>
      </c>
      <c r="H10" s="55" t="s">
        <v>47</v>
      </c>
    </row>
    <row r="11" spans="1:8" x14ac:dyDescent="0.2">
      <c r="A11" s="28" t="s">
        <v>46</v>
      </c>
      <c r="B11" s="29"/>
      <c r="C11" s="29"/>
      <c r="D11" s="30">
        <f>'2021-FULL '!J5</f>
        <v>5.3446133333333323</v>
      </c>
      <c r="E11" s="60">
        <f>'2021-FULL '!K5</f>
        <v>0.13289999999999999</v>
      </c>
      <c r="F11" s="49" t="str">
        <f>'2021-FULL '!L5</f>
        <v xml:space="preserve"> </v>
      </c>
      <c r="G11" s="60">
        <f>'2021-FULL '!M5</f>
        <v>5.2723000000000004</v>
      </c>
      <c r="H11" s="56"/>
    </row>
    <row r="12" spans="1:8" x14ac:dyDescent="0.2">
      <c r="A12" s="31" t="s">
        <v>45</v>
      </c>
      <c r="B12" s="34">
        <v>150</v>
      </c>
      <c r="C12" s="34">
        <v>900</v>
      </c>
      <c r="D12" s="32">
        <f>'2021-FULL '!J6</f>
        <v>0.85885263959999991</v>
      </c>
      <c r="E12" s="58">
        <f>'2021-FULL '!K6</f>
        <v>12.078202771003498</v>
      </c>
      <c r="F12" s="58">
        <f>'2021-FULL '!L6</f>
        <v>12.937055410603499</v>
      </c>
      <c r="G12" s="58">
        <f>'2021-FULL '!M6</f>
        <v>0.84723224850000012</v>
      </c>
      <c r="H12" s="53">
        <f>'2021-FULL '!N6</f>
        <v>13.784287659103498</v>
      </c>
    </row>
    <row r="13" spans="1:8" x14ac:dyDescent="0.2">
      <c r="A13" s="33" t="s">
        <v>44</v>
      </c>
      <c r="B13" s="34">
        <v>200</v>
      </c>
      <c r="C13" s="34">
        <v>1200</v>
      </c>
      <c r="D13" s="32">
        <f>'2021-FULL '!J7</f>
        <v>1.1451368527999999</v>
      </c>
      <c r="E13" s="58">
        <f>'2021-FULL '!K7</f>
        <v>16.104270361338003</v>
      </c>
      <c r="F13" s="58">
        <f>'2021-FULL '!L7</f>
        <v>17.249407214138003</v>
      </c>
      <c r="G13" s="58">
        <f>'2021-FULL '!M7</f>
        <v>1.1296429980000002</v>
      </c>
      <c r="H13" s="53">
        <f>'2021-FULL '!N7</f>
        <v>18.379050212138004</v>
      </c>
    </row>
    <row r="14" spans="1:8" x14ac:dyDescent="0.2">
      <c r="A14" s="33" t="s">
        <v>43</v>
      </c>
      <c r="B14" s="34">
        <v>250</v>
      </c>
      <c r="C14" s="34">
        <v>1600</v>
      </c>
      <c r="D14" s="32">
        <f>'2021-FULL '!J8</f>
        <v>1.4600414703999995</v>
      </c>
      <c r="E14" s="58">
        <f>'2021-FULL '!K8</f>
        <v>20.259647981783999</v>
      </c>
      <c r="F14" s="58">
        <f>'2021-FULL '!L8</f>
        <v>21.719689452183999</v>
      </c>
      <c r="G14" s="58">
        <f>'2021-FULL '!M8</f>
        <v>1.4402869140000001</v>
      </c>
      <c r="H14" s="53">
        <f>'2021-FULL '!N8</f>
        <v>23.159976366184001</v>
      </c>
    </row>
    <row r="15" spans="1:8" x14ac:dyDescent="0.2">
      <c r="A15" s="33" t="s">
        <v>42</v>
      </c>
      <c r="B15" s="34">
        <v>350</v>
      </c>
      <c r="C15" s="34">
        <v>1900</v>
      </c>
      <c r="D15" s="32">
        <f>'2021-FULL '!J9</f>
        <v>1.9467486835999992</v>
      </c>
      <c r="E15" s="58">
        <f>'2021-FULL '!K9</f>
        <v>27.923853072118497</v>
      </c>
      <c r="F15" s="58">
        <f>'2021-FULL '!L9</f>
        <v>29.870601755718496</v>
      </c>
      <c r="G15" s="58">
        <f>'2021-FULL '!M9</f>
        <v>1.9204089134999998</v>
      </c>
      <c r="H15" s="53">
        <f>'2021-FULL '!N9</f>
        <v>31.791010669218497</v>
      </c>
    </row>
    <row r="16" spans="1:8" x14ac:dyDescent="0.2">
      <c r="A16" s="33" t="s">
        <v>41</v>
      </c>
      <c r="B16" s="34">
        <v>400</v>
      </c>
      <c r="C16" s="34">
        <v>2600</v>
      </c>
      <c r="D16" s="32">
        <f>'2021-FULL '!J10</f>
        <v>2.3475145143999998</v>
      </c>
      <c r="E16" s="58">
        <f>'2021-FULL '!K10</f>
        <v>32.467160782899001</v>
      </c>
      <c r="F16" s="58">
        <f>'2021-FULL '!L10</f>
        <v>34.814675297298997</v>
      </c>
      <c r="G16" s="58">
        <f>'2021-FULL '!M10</f>
        <v>2.3157523290000004</v>
      </c>
      <c r="H16" s="53">
        <f>'2021-FULL '!N10</f>
        <v>37.130427626298996</v>
      </c>
    </row>
    <row r="17" spans="1:8" x14ac:dyDescent="0.2">
      <c r="A17" s="33" t="s">
        <v>108</v>
      </c>
      <c r="B17" s="34">
        <v>447</v>
      </c>
      <c r="C17" s="34">
        <v>2936</v>
      </c>
      <c r="D17" s="32">
        <f>'2021-FULL '!J11</f>
        <v>2.6320766931839996</v>
      </c>
      <c r="E17" s="58">
        <f>'2021-FULL '!K11</f>
        <v>36.321491734073639</v>
      </c>
      <c r="F17" s="58">
        <f>'2021-FULL '!L11</f>
        <v>38.953568427257636</v>
      </c>
      <c r="G17" s="58">
        <f>'2021-FULL '!M11</f>
        <v>2.5964643434400005</v>
      </c>
      <c r="H17" s="53">
        <f>'2021-FULL '!N11</f>
        <v>41.550032770697634</v>
      </c>
    </row>
    <row r="18" spans="1:8" x14ac:dyDescent="0.2">
      <c r="A18" s="33" t="s">
        <v>40</v>
      </c>
      <c r="B18" s="34">
        <v>525</v>
      </c>
      <c r="C18" s="34">
        <v>3500</v>
      </c>
      <c r="D18" s="32">
        <f>'2021-FULL '!J12</f>
        <v>3.1061556539999993</v>
      </c>
      <c r="E18" s="58">
        <f>'2021-FULL '!K12</f>
        <v>42.726294803902505</v>
      </c>
      <c r="F18" s="58">
        <f>'2021-FULL '!L12</f>
        <v>45.832450457902503</v>
      </c>
      <c r="G18" s="58">
        <f>'2021-FULL '!M12</f>
        <v>3.0641289525000004</v>
      </c>
      <c r="H18" s="53">
        <f>'2021-FULL '!N12</f>
        <v>48.896579410402502</v>
      </c>
    </row>
    <row r="19" spans="1:8" x14ac:dyDescent="0.2">
      <c r="A19" s="33" t="s">
        <v>39</v>
      </c>
      <c r="B19" s="34">
        <v>650</v>
      </c>
      <c r="C19" s="34">
        <v>4400</v>
      </c>
      <c r="D19" s="32">
        <f>'2021-FULL '!J13</f>
        <v>3.8647967935999996</v>
      </c>
      <c r="E19" s="58">
        <f>'2021-FULL '!K13</f>
        <v>52.985428824905995</v>
      </c>
      <c r="F19" s="58">
        <f>'2021-FULL '!L13</f>
        <v>56.850225618505995</v>
      </c>
      <c r="G19" s="58">
        <f>'2021-FULL '!M13</f>
        <v>3.8125055760000008</v>
      </c>
      <c r="H19" s="53">
        <f>'2021-FULL '!N13</f>
        <v>60.662731194505994</v>
      </c>
    </row>
    <row r="20" spans="1:8" x14ac:dyDescent="0.2">
      <c r="A20" s="33" t="s">
        <v>38</v>
      </c>
      <c r="B20" s="34">
        <v>665</v>
      </c>
      <c r="C20" s="34">
        <v>4496</v>
      </c>
      <c r="D20" s="32">
        <f>'2021-FULL '!J14</f>
        <v>3.9523992818239995</v>
      </c>
      <c r="E20" s="58">
        <f>'2021-FULL '!K14</f>
        <v>54.201007703813048</v>
      </c>
      <c r="F20" s="58">
        <f>'2021-FULL '!L14</f>
        <v>58.153406985637048</v>
      </c>
      <c r="G20" s="58">
        <f>'2021-FULL '!M14</f>
        <v>3.8989227908400004</v>
      </c>
      <c r="H20" s="53">
        <f>'2021-FULL '!N14</f>
        <v>62.052329776477052</v>
      </c>
    </row>
    <row r="21" spans="1:8" x14ac:dyDescent="0.2">
      <c r="A21" s="33" t="s">
        <v>37</v>
      </c>
      <c r="B21" s="34">
        <v>696</v>
      </c>
      <c r="C21" s="34">
        <v>4700</v>
      </c>
      <c r="D21" s="32">
        <f>'2021-FULL '!J15</f>
        <v>4.1350471667999997</v>
      </c>
      <c r="E21" s="58">
        <f>'2021-FULL '!K15</f>
        <v>56.720445415240498</v>
      </c>
      <c r="F21" s="58">
        <f>'2021-FULL '!L15</f>
        <v>60.855492582040497</v>
      </c>
      <c r="G21" s="58">
        <f>'2021-FULL '!M15</f>
        <v>4.0790994255000008</v>
      </c>
      <c r="H21" s="53">
        <f>'2021-FULL '!N15</f>
        <v>64.934592007540502</v>
      </c>
    </row>
    <row r="22" spans="1:8" x14ac:dyDescent="0.2">
      <c r="A22" s="33" t="s">
        <v>36</v>
      </c>
      <c r="B22" s="34">
        <v>748</v>
      </c>
      <c r="C22" s="34">
        <v>5050</v>
      </c>
      <c r="D22" s="32">
        <f>'2021-FULL '!J16</f>
        <v>4.443658502199999</v>
      </c>
      <c r="E22" s="58">
        <f>'2021-FULL '!K16</f>
        <v>60.956693520630743</v>
      </c>
      <c r="F22" s="58">
        <f>'2021-FULL '!L16</f>
        <v>65.400352022830745</v>
      </c>
      <c r="G22" s="58">
        <f>'2021-FULL '!M16</f>
        <v>4.3835352082500005</v>
      </c>
      <c r="H22" s="53">
        <f>'2021-FULL '!N16</f>
        <v>69.78388723108074</v>
      </c>
    </row>
    <row r="23" spans="1:8" x14ac:dyDescent="0.2">
      <c r="A23" s="33" t="s">
        <v>35</v>
      </c>
      <c r="B23" s="34">
        <v>800</v>
      </c>
      <c r="C23" s="34">
        <v>5400</v>
      </c>
      <c r="D23" s="32">
        <f>'2021-FULL '!J17</f>
        <v>4.7522698376000001</v>
      </c>
      <c r="E23" s="58">
        <f>'2021-FULL '!K17</f>
        <v>65.19294162602101</v>
      </c>
      <c r="F23" s="58">
        <f>'2021-FULL '!L17</f>
        <v>69.945211463621007</v>
      </c>
      <c r="G23" s="58">
        <f>'2021-FULL '!M17</f>
        <v>4.6879709910000011</v>
      </c>
      <c r="H23" s="53">
        <f>'2021-FULL '!N17</f>
        <v>74.633182454621007</v>
      </c>
    </row>
    <row r="24" spans="1:8" x14ac:dyDescent="0.2">
      <c r="A24" s="33" t="s">
        <v>34</v>
      </c>
      <c r="B24" s="34">
        <v>1000</v>
      </c>
      <c r="C24" s="34">
        <v>6600</v>
      </c>
      <c r="D24" s="32">
        <f>'2021-FULL '!J18</f>
        <v>5.8974066903999987</v>
      </c>
      <c r="E24" s="58">
        <f>'2021-FULL '!K18</f>
        <v>81.297211987358992</v>
      </c>
      <c r="F24" s="58">
        <f>'2021-FULL '!L18</f>
        <v>87.194618677758996</v>
      </c>
      <c r="G24" s="58">
        <f>'2021-FULL '!M18</f>
        <v>5.8176139889999998</v>
      </c>
      <c r="H24" s="53">
        <f>'2021-FULL '!N18</f>
        <v>93.01223266675899</v>
      </c>
    </row>
    <row r="25" spans="1:8" x14ac:dyDescent="0.2">
      <c r="A25" s="33"/>
      <c r="B25" s="34"/>
      <c r="C25" s="34"/>
      <c r="D25" s="32"/>
      <c r="E25" s="58"/>
      <c r="F25" s="58"/>
      <c r="G25" s="58"/>
      <c r="H25" s="53"/>
    </row>
    <row r="26" spans="1:8" x14ac:dyDescent="0.2">
      <c r="A26" s="33" t="s">
        <v>33</v>
      </c>
      <c r="B26" s="34">
        <v>83</v>
      </c>
      <c r="C26" s="34">
        <v>400</v>
      </c>
      <c r="D26" s="32">
        <f>'2021-FULL '!J20</f>
        <v>0.44718379759999988</v>
      </c>
      <c r="E26" s="58">
        <f>'2021-FULL '!K20</f>
        <v>6.5565483704459995</v>
      </c>
      <c r="F26" s="58">
        <f>'2021-FULL '!L20</f>
        <v>7.0037321680459996</v>
      </c>
      <c r="G26" s="58">
        <f>'2021-FULL '!M20</f>
        <v>0.44113334100000001</v>
      </c>
      <c r="H26" s="53">
        <f>'2021-FULL '!N20</f>
        <v>7.4448655090460001</v>
      </c>
    </row>
    <row r="27" spans="1:8" x14ac:dyDescent="0.2">
      <c r="A27" s="33" t="s">
        <v>32</v>
      </c>
      <c r="B27" s="34">
        <v>125</v>
      </c>
      <c r="C27" s="34">
        <v>650</v>
      </c>
      <c r="D27" s="32">
        <f>'2021-FULL '!J21</f>
        <v>0.68709012859999985</v>
      </c>
      <c r="E27" s="58">
        <f>'2021-FULL '!K21</f>
        <v>9.9358589457247497</v>
      </c>
      <c r="F27" s="58">
        <f>'2021-FULL '!L21</f>
        <v>10.622949074324749</v>
      </c>
      <c r="G27" s="58">
        <f>'2021-FULL '!M21</f>
        <v>0.67779370724999999</v>
      </c>
      <c r="H27" s="53">
        <f>'2021-FULL '!N21</f>
        <v>11.300742781574749</v>
      </c>
    </row>
    <row r="28" spans="1:8" x14ac:dyDescent="0.2">
      <c r="A28" s="33" t="s">
        <v>79</v>
      </c>
      <c r="B28" s="34">
        <v>250</v>
      </c>
      <c r="C28" s="34">
        <v>1300</v>
      </c>
      <c r="D28" s="32">
        <f>'2021-FULL '!J22</f>
        <v>1.3741802571999997</v>
      </c>
      <c r="E28" s="58">
        <f>'2021-FULL '!K22</f>
        <v>19.871717891449499</v>
      </c>
      <c r="F28" s="58">
        <f>'2021-FULL '!L22</f>
        <v>21.245898148649498</v>
      </c>
      <c r="G28" s="58">
        <f>'2021-FULL '!M22</f>
        <v>1.3555874145</v>
      </c>
      <c r="H28" s="53">
        <f>'2021-FULL '!N22</f>
        <v>22.601485563149499</v>
      </c>
    </row>
    <row r="29" spans="1:8" x14ac:dyDescent="0.2">
      <c r="A29" s="33" t="s">
        <v>71</v>
      </c>
      <c r="B29" s="34">
        <v>300</v>
      </c>
      <c r="C29" s="34">
        <v>1800</v>
      </c>
      <c r="D29" s="32">
        <f>'2021-FULL '!J23</f>
        <v>1.7177052791999998</v>
      </c>
      <c r="E29" s="58">
        <f>'2021-FULL '!K23</f>
        <v>24.156405542006997</v>
      </c>
      <c r="F29" s="58">
        <f>'2021-FULL '!L23</f>
        <v>25.874110821206997</v>
      </c>
      <c r="G29" s="58">
        <f>'2021-FULL '!M23</f>
        <v>1.6944644970000002</v>
      </c>
      <c r="H29" s="53">
        <f>'2021-FULL '!N23</f>
        <v>27.568575318206996</v>
      </c>
    </row>
    <row r="30" spans="1:8" x14ac:dyDescent="0.2">
      <c r="A30" s="33" t="s">
        <v>72</v>
      </c>
      <c r="B30" s="34">
        <v>400</v>
      </c>
      <c r="C30" s="34">
        <v>2400</v>
      </c>
      <c r="D30" s="32">
        <f>'2021-FULL '!J24</f>
        <v>2.2902737055999998</v>
      </c>
      <c r="E30" s="58">
        <f>'2021-FULL '!K24</f>
        <v>32.208540722676005</v>
      </c>
      <c r="F30" s="58">
        <f>'2021-FULL '!L24</f>
        <v>34.498814428276006</v>
      </c>
      <c r="G30" s="58">
        <f>'2021-FULL '!M24</f>
        <v>2.2592859960000005</v>
      </c>
      <c r="H30" s="53">
        <f>'2021-FULL '!N24</f>
        <v>36.758100424276009</v>
      </c>
    </row>
    <row r="31" spans="1:8" x14ac:dyDescent="0.2">
      <c r="A31" s="33" t="s">
        <v>73</v>
      </c>
      <c r="B31" s="34">
        <v>600</v>
      </c>
      <c r="C31" s="34">
        <v>3400</v>
      </c>
      <c r="D31" s="32">
        <f>'2021-FULL '!J25</f>
        <v>3.3781697495999987</v>
      </c>
      <c r="E31" s="58">
        <f>'2021-FULL '!K25</f>
        <v>48.054191023790992</v>
      </c>
      <c r="F31" s="58">
        <f>'2021-FULL '!L25</f>
        <v>51.43236077339099</v>
      </c>
      <c r="G31" s="58">
        <f>'2021-FULL '!M25</f>
        <v>3.3324626609999997</v>
      </c>
      <c r="H31" s="53">
        <f>'2021-FULL '!N25</f>
        <v>54.764823434390991</v>
      </c>
    </row>
    <row r="32" spans="1:8" x14ac:dyDescent="0.2">
      <c r="A32" s="33" t="s">
        <v>74</v>
      </c>
      <c r="B32" s="34">
        <v>700</v>
      </c>
      <c r="C32" s="34">
        <v>4500</v>
      </c>
      <c r="D32" s="32">
        <f>'2021-FULL '!J26</f>
        <v>4.0938401979999988</v>
      </c>
      <c r="E32" s="58">
        <f>'2021-FULL '!K26</f>
        <v>56.752876355017492</v>
      </c>
      <c r="F32" s="58">
        <f>'2021-FULL '!L26</f>
        <v>60.846716553017487</v>
      </c>
      <c r="G32" s="58">
        <f>'2021-FULL '!M26</f>
        <v>4.0384499925000004</v>
      </c>
      <c r="H32" s="53">
        <f>'2021-FULL '!N26</f>
        <v>64.885166545517492</v>
      </c>
    </row>
    <row r="33" spans="1:8" x14ac:dyDescent="0.2">
      <c r="A33" s="33" t="s">
        <v>26</v>
      </c>
      <c r="B33" s="34">
        <v>766</v>
      </c>
      <c r="C33" s="34">
        <v>4767</v>
      </c>
      <c r="D33" s="32">
        <f>'2021-FULL '!J27</f>
        <v>4.4348150377479998</v>
      </c>
      <c r="E33" s="58">
        <f>'2021-FULL '!K27</f>
        <v>61.900475635415198</v>
      </c>
      <c r="F33" s="58">
        <f>'2021-FULL '!L27</f>
        <v>66.3352906731632</v>
      </c>
      <c r="G33" s="58">
        <f>'2021-FULL '!M27</f>
        <v>4.3748113970550007</v>
      </c>
      <c r="H33" s="53">
        <f>'2021-FULL '!N27</f>
        <v>70.710102070218198</v>
      </c>
    </row>
    <row r="34" spans="1:8" x14ac:dyDescent="0.2">
      <c r="A34" s="33" t="s">
        <v>25</v>
      </c>
      <c r="B34" s="34">
        <v>833</v>
      </c>
      <c r="C34" s="34">
        <v>5033</v>
      </c>
      <c r="D34" s="32">
        <f>'2021-FULL '!J28</f>
        <v>4.7795121334519983</v>
      </c>
      <c r="E34" s="58">
        <f>'2021-FULL '!K28</f>
        <v>67.119544565511788</v>
      </c>
      <c r="F34" s="58">
        <f>'2021-FULL '!L28</f>
        <v>71.89905669896379</v>
      </c>
      <c r="G34" s="58">
        <f>'2021-FULL '!M28</f>
        <v>4.7148446949449996</v>
      </c>
      <c r="H34" s="53">
        <f>'2021-FULL '!N28</f>
        <v>76.61390139390879</v>
      </c>
    </row>
    <row r="35" spans="1:8" x14ac:dyDescent="0.2">
      <c r="A35" s="33" t="s">
        <v>80</v>
      </c>
      <c r="B35" s="34">
        <v>900</v>
      </c>
      <c r="C35" s="34">
        <v>5300</v>
      </c>
      <c r="D35" s="32">
        <f>'2021-FULL '!J29</f>
        <v>5.1244954331999999</v>
      </c>
      <c r="E35" s="58">
        <f>'2021-FULL '!K29</f>
        <v>72.339906595909497</v>
      </c>
      <c r="F35" s="58">
        <f>'2021-FULL '!L29</f>
        <v>77.464402029109493</v>
      </c>
      <c r="G35" s="58">
        <f>'2021-FULL '!M29</f>
        <v>5.055160324500001</v>
      </c>
      <c r="H35" s="53">
        <f>'2021-FULL '!N29</f>
        <v>82.519562353609501</v>
      </c>
    </row>
    <row r="36" spans="1:8" x14ac:dyDescent="0.2">
      <c r="A36" s="33" t="s">
        <v>81</v>
      </c>
      <c r="B36" s="34">
        <v>1100</v>
      </c>
      <c r="C36" s="34">
        <v>6300</v>
      </c>
      <c r="D36" s="32">
        <f>'2021-FULL '!J30</f>
        <v>6.2123914771999997</v>
      </c>
      <c r="E36" s="58">
        <f>'2021-FULL '!K30</f>
        <v>88.185556897024512</v>
      </c>
      <c r="F36" s="58">
        <f>'2021-FULL '!L30</f>
        <v>94.397948374224512</v>
      </c>
      <c r="G36" s="58">
        <f>'2021-FULL '!M30</f>
        <v>6.1283369895000011</v>
      </c>
      <c r="H36" s="53">
        <f>'2021-FULL '!N30</f>
        <v>100.52628536372451</v>
      </c>
    </row>
    <row r="37" spans="1:8" x14ac:dyDescent="0.2">
      <c r="A37" s="33" t="s">
        <v>22</v>
      </c>
      <c r="B37" s="34">
        <v>2075</v>
      </c>
      <c r="C37" s="34">
        <v>7275</v>
      </c>
      <c r="D37" s="32">
        <f>'2021-FULL '!J31</f>
        <v>10.399688920099999</v>
      </c>
      <c r="E37" s="58">
        <f>'2021-FULL '!K31</f>
        <v>160.39001094061163</v>
      </c>
      <c r="F37" s="58">
        <f>'2021-FULL '!L31</f>
        <v>170.78969986071164</v>
      </c>
      <c r="G37" s="58">
        <f>'2021-FULL '!M31</f>
        <v>10.258979737875002</v>
      </c>
      <c r="H37" s="53">
        <f>'2021-FULL '!N31</f>
        <v>181.04867959858663</v>
      </c>
    </row>
    <row r="38" spans="1:8" x14ac:dyDescent="0.2">
      <c r="A38" s="35" t="s">
        <v>82</v>
      </c>
      <c r="B38" s="36">
        <v>2400</v>
      </c>
      <c r="C38" s="36">
        <v>7600</v>
      </c>
      <c r="D38" s="32">
        <f>'2021-FULL '!J32</f>
        <v>11.795454734399996</v>
      </c>
      <c r="E38" s="58">
        <f>'2021-FULL '!K32</f>
        <v>184.45816228847394</v>
      </c>
      <c r="F38" s="58">
        <f>'2021-FULL '!L32</f>
        <v>196.25361702287393</v>
      </c>
      <c r="G38" s="58">
        <f>'2021-FULL '!M32</f>
        <v>11.635860654</v>
      </c>
      <c r="H38" s="53">
        <f>'2021-FULL '!N32</f>
        <v>207.88947767687392</v>
      </c>
    </row>
    <row r="39" spans="1:8" x14ac:dyDescent="0.2">
      <c r="A39" s="35" t="s">
        <v>83</v>
      </c>
      <c r="B39" s="36">
        <v>3000</v>
      </c>
      <c r="C39" s="36">
        <v>12000</v>
      </c>
      <c r="D39" s="32">
        <f>'2021-FULL '!J33</f>
        <v>15.459828527999996</v>
      </c>
      <c r="E39" s="58">
        <f>'2021-FULL '!K33</f>
        <v>233.80545361338</v>
      </c>
      <c r="F39" s="58">
        <f>'2021-FULL '!L33</f>
        <v>249.26528214138</v>
      </c>
      <c r="G39" s="58">
        <f>'2021-FULL '!M33</f>
        <v>15.25065498</v>
      </c>
      <c r="H39" s="53">
        <f>'2021-FULL '!N33</f>
        <v>264.51593712137998</v>
      </c>
    </row>
    <row r="40" spans="1:8" x14ac:dyDescent="0.2">
      <c r="A40" s="35" t="s">
        <v>84</v>
      </c>
      <c r="B40" s="36">
        <v>3400</v>
      </c>
      <c r="C40" s="36">
        <v>13000</v>
      </c>
      <c r="D40" s="32">
        <f>'2021-FULL '!J34</f>
        <v>17.349416571999996</v>
      </c>
      <c r="E40" s="58">
        <f>'2021-FULL '!K34</f>
        <v>264.20365391449496</v>
      </c>
      <c r="F40" s="58">
        <f>'2021-FULL '!L34</f>
        <v>281.55307048649496</v>
      </c>
      <c r="G40" s="58">
        <f>'2021-FULL '!M34</f>
        <v>17.114676645000003</v>
      </c>
      <c r="H40" s="53">
        <f>'2021-FULL '!N34</f>
        <v>298.66774713149493</v>
      </c>
    </row>
    <row r="41" spans="1:8" x14ac:dyDescent="0.2">
      <c r="A41" s="35" t="s">
        <v>85</v>
      </c>
      <c r="B41" s="36">
        <v>4500</v>
      </c>
      <c r="C41" s="36">
        <v>18000</v>
      </c>
      <c r="D41" s="32">
        <f>'2021-FULL '!J35</f>
        <v>23.189742791999993</v>
      </c>
      <c r="E41" s="58">
        <f>'2021-FULL '!K35</f>
        <v>350.70818042006994</v>
      </c>
      <c r="F41" s="58">
        <f>'2021-FULL '!L35</f>
        <v>373.89792321206994</v>
      </c>
      <c r="G41" s="58">
        <f>'2021-FULL '!M35</f>
        <v>22.87598247</v>
      </c>
      <c r="H41" s="53">
        <f>'2021-FULL '!N35</f>
        <v>396.77390568206994</v>
      </c>
    </row>
    <row r="42" spans="1:8" x14ac:dyDescent="0.2">
      <c r="A42" s="35" t="s">
        <v>86</v>
      </c>
      <c r="B42" s="36">
        <v>5400</v>
      </c>
      <c r="C42" s="36">
        <v>21000</v>
      </c>
      <c r="D42" s="32">
        <f>'2021-FULL '!J36</f>
        <v>27.655968924</v>
      </c>
      <c r="E42" s="58">
        <f>'2021-FULL '!K36</f>
        <v>420.07395632341502</v>
      </c>
      <c r="F42" s="58">
        <f>'2021-FULL '!L36</f>
        <v>447.729925247415</v>
      </c>
      <c r="G42" s="58">
        <f>'2021-FULL '!M36</f>
        <v>27.281779965000005</v>
      </c>
      <c r="H42" s="53">
        <f>'2021-FULL '!N36</f>
        <v>475.011705212415</v>
      </c>
    </row>
    <row r="43" spans="1:8" x14ac:dyDescent="0.2">
      <c r="A43" s="35" t="s">
        <v>87</v>
      </c>
      <c r="B43" s="36">
        <v>6500</v>
      </c>
      <c r="C43" s="36">
        <v>25000</v>
      </c>
      <c r="D43" s="32">
        <f>'2021-FULL '!J37</f>
        <v>33.210091099999993</v>
      </c>
      <c r="E43" s="58">
        <f>'2021-FULL '!K37</f>
        <v>505.28538252787502</v>
      </c>
      <c r="F43" s="58">
        <f>'2021-FULL '!L37</f>
        <v>538.49547362787496</v>
      </c>
      <c r="G43" s="58">
        <f>'2021-FULL '!M37</f>
        <v>32.760754125000005</v>
      </c>
      <c r="H43" s="53">
        <f>'2021-FULL '!N37</f>
        <v>571.25622775287502</v>
      </c>
    </row>
    <row r="44" spans="1:8" x14ac:dyDescent="0.2">
      <c r="A44" s="35" t="s">
        <v>88</v>
      </c>
      <c r="B44" s="36">
        <v>7700</v>
      </c>
      <c r="C44" s="36">
        <v>29000</v>
      </c>
      <c r="D44" s="32">
        <f>'2021-FULL '!J38</f>
        <v>39.165059275999994</v>
      </c>
      <c r="E44" s="58">
        <f>'2021-FULL '!K38</f>
        <v>597.77308373233495</v>
      </c>
      <c r="F44" s="58">
        <f>'2021-FULL '!L38</f>
        <v>636.93814300833492</v>
      </c>
      <c r="G44" s="58">
        <f>'2021-FULL '!M38</f>
        <v>38.635150785000008</v>
      </c>
      <c r="H44" s="53">
        <f>'2021-FULL '!N38</f>
        <v>675.57329379333487</v>
      </c>
    </row>
    <row r="45" spans="1:8" x14ac:dyDescent="0.2">
      <c r="A45" s="35" t="s">
        <v>89</v>
      </c>
      <c r="B45" s="36">
        <v>9500</v>
      </c>
      <c r="C45" s="36">
        <v>35000</v>
      </c>
      <c r="D45" s="32">
        <f>'2021-FULL '!J39</f>
        <v>48.097511539999992</v>
      </c>
      <c r="E45" s="58">
        <f>'2021-FULL '!K39</f>
        <v>736.504635539025</v>
      </c>
      <c r="F45" s="58">
        <f>'2021-FULL '!L39</f>
        <v>784.60214707902503</v>
      </c>
      <c r="G45" s="58">
        <f>'2021-FULL '!M39</f>
        <v>47.446745775000004</v>
      </c>
      <c r="H45" s="53">
        <f>'2021-FULL '!N39</f>
        <v>832.04889285402498</v>
      </c>
    </row>
    <row r="46" spans="1:8" ht="13.5" thickBot="1" x14ac:dyDescent="0.25">
      <c r="A46" s="57" t="s">
        <v>90</v>
      </c>
      <c r="B46" s="37">
        <v>11000</v>
      </c>
      <c r="C46" s="37">
        <v>39000</v>
      </c>
      <c r="D46" s="38">
        <f>'2021-FULL '!J40</f>
        <v>55.25501771599999</v>
      </c>
      <c r="E46" s="59">
        <f>'2021-FULL '!K40</f>
        <v>850.82116174348505</v>
      </c>
      <c r="F46" s="59">
        <f>'2021-FULL '!L40</f>
        <v>906.07617945948505</v>
      </c>
      <c r="G46" s="59">
        <f>'2021-FULL '!M40</f>
        <v>54.507409935000005</v>
      </c>
      <c r="H46" s="54">
        <f>'2021-FULL '!N40</f>
        <v>960.5835893944851</v>
      </c>
    </row>
    <row r="48" spans="1:8" x14ac:dyDescent="0.2">
      <c r="A48" s="25" t="s">
        <v>75</v>
      </c>
      <c r="B48" s="24"/>
      <c r="C48" s="24"/>
      <c r="D48" s="24"/>
      <c r="E48" s="47"/>
      <c r="F48" s="50"/>
      <c r="G48" s="47"/>
    </row>
    <row r="49" spans="1:8" x14ac:dyDescent="0.2">
      <c r="A49" s="25" t="s">
        <v>76</v>
      </c>
      <c r="B49" s="24"/>
      <c r="C49" s="24"/>
      <c r="D49" s="24"/>
      <c r="E49" s="47"/>
      <c r="F49" s="50"/>
      <c r="G49" s="47"/>
    </row>
    <row r="50" spans="1:8" x14ac:dyDescent="0.2">
      <c r="A50" s="25" t="s">
        <v>11</v>
      </c>
      <c r="B50" s="24"/>
      <c r="C50" s="24"/>
      <c r="D50" s="24"/>
      <c r="E50" s="47"/>
      <c r="F50" s="50"/>
      <c r="G50" s="47"/>
    </row>
    <row r="51" spans="1:8" x14ac:dyDescent="0.2">
      <c r="A51" s="39"/>
      <c r="B51" s="24"/>
      <c r="C51" s="24"/>
      <c r="D51" s="24"/>
      <c r="E51" s="47"/>
      <c r="F51" s="50"/>
      <c r="G51" s="47"/>
    </row>
    <row r="52" spans="1:8" x14ac:dyDescent="0.2">
      <c r="A52" s="25" t="s">
        <v>77</v>
      </c>
      <c r="B52" s="24"/>
      <c r="C52" s="24"/>
      <c r="D52" s="24"/>
      <c r="E52" s="47"/>
      <c r="F52" s="47"/>
      <c r="G52" s="47"/>
      <c r="H52" s="47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4" zoomScaleNormal="100" zoomScaleSheetLayoutView="100" workbookViewId="0">
      <selection activeCell="G47" sqref="G47"/>
    </sheetView>
  </sheetViews>
  <sheetFormatPr defaultRowHeight="12.75" x14ac:dyDescent="0.2"/>
  <cols>
    <col min="1" max="1" width="29" style="5" bestFit="1" customWidth="1"/>
    <col min="2" max="3" width="9.140625" style="5"/>
    <col min="4" max="4" width="13.28515625" style="5" customWidth="1"/>
    <col min="5" max="5" width="10.7109375" style="48" bestFit="1" customWidth="1"/>
    <col min="6" max="6" width="10.5703125" style="48" bestFit="1" customWidth="1"/>
    <col min="7" max="7" width="11.28515625" style="48" bestFit="1" customWidth="1"/>
    <col min="8" max="8" width="10.5703125" style="48" bestFit="1" customWidth="1"/>
    <col min="9" max="16384" width="9.140625" style="5"/>
  </cols>
  <sheetData>
    <row r="1" spans="1:8" ht="18" x14ac:dyDescent="0.2">
      <c r="A1" s="109" t="s">
        <v>67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93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6"/>
      <c r="F3" s="46"/>
      <c r="G3" s="51"/>
    </row>
    <row r="4" spans="1:8" x14ac:dyDescent="0.2">
      <c r="A4" s="111" t="s">
        <v>68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69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78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70</v>
      </c>
      <c r="B8" s="24"/>
      <c r="C8" s="24"/>
      <c r="D8" s="24"/>
      <c r="E8" s="50"/>
      <c r="F8" s="47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2" t="s">
        <v>92</v>
      </c>
      <c r="F10" s="52" t="s">
        <v>49</v>
      </c>
      <c r="G10" s="52" t="s">
        <v>48</v>
      </c>
      <c r="H10" s="55" t="s">
        <v>47</v>
      </c>
    </row>
    <row r="11" spans="1:8" x14ac:dyDescent="0.2">
      <c r="A11" s="28" t="s">
        <v>46</v>
      </c>
      <c r="B11" s="29"/>
      <c r="C11" s="29"/>
      <c r="D11" s="30">
        <f>'2022-FULL'!J5</f>
        <v>5.3449566666666657</v>
      </c>
      <c r="E11" s="60">
        <f>'2022-FULL'!K5</f>
        <v>0.13289999999999999</v>
      </c>
      <c r="F11" s="49" t="str">
        <f>'2022-FULL'!L5</f>
        <v xml:space="preserve"> </v>
      </c>
      <c r="G11" s="60">
        <f>'2022-FULL'!M5</f>
        <v>5.7530000000000001</v>
      </c>
      <c r="H11" s="56"/>
    </row>
    <row r="12" spans="1:8" x14ac:dyDescent="0.2">
      <c r="A12" s="31" t="s">
        <v>45</v>
      </c>
      <c r="B12" s="34">
        <v>150</v>
      </c>
      <c r="C12" s="34">
        <v>900</v>
      </c>
      <c r="D12" s="32">
        <f>'2022-FULL'!J6</f>
        <v>0.85890781154999984</v>
      </c>
      <c r="E12" s="58">
        <f>'2022-FULL'!K6</f>
        <v>12.078202771003498</v>
      </c>
      <c r="F12" s="58">
        <f>'2022-FULL'!L6</f>
        <v>12.937110582553498</v>
      </c>
      <c r="G12" s="58">
        <f>'2022-FULL'!M6</f>
        <v>0.9244783350000001</v>
      </c>
      <c r="H12" s="53">
        <f>'2022-FULL'!N6</f>
        <v>13.861588917553497</v>
      </c>
    </row>
    <row r="13" spans="1:8" x14ac:dyDescent="0.2">
      <c r="A13" s="33" t="s">
        <v>44</v>
      </c>
      <c r="B13" s="34">
        <v>200</v>
      </c>
      <c r="C13" s="34">
        <v>1200</v>
      </c>
      <c r="D13" s="32">
        <f>'2022-FULL'!J7</f>
        <v>1.1452104154</v>
      </c>
      <c r="E13" s="58">
        <f>'2022-FULL'!K7</f>
        <v>16.104270361338003</v>
      </c>
      <c r="F13" s="58">
        <f>'2022-FULL'!L7</f>
        <v>17.249480776738004</v>
      </c>
      <c r="G13" s="58">
        <f>'2022-FULL'!M7</f>
        <v>1.2326377800000001</v>
      </c>
      <c r="H13" s="53">
        <f>'2022-FULL'!N7</f>
        <v>18.482118556738005</v>
      </c>
    </row>
    <row r="14" spans="1:8" x14ac:dyDescent="0.2">
      <c r="A14" s="33" t="s">
        <v>43</v>
      </c>
      <c r="B14" s="34">
        <v>250</v>
      </c>
      <c r="C14" s="34">
        <v>1600</v>
      </c>
      <c r="D14" s="32">
        <f>'2022-FULL'!J8</f>
        <v>1.4601352621999997</v>
      </c>
      <c r="E14" s="58">
        <f>'2022-FULL'!K8</f>
        <v>20.259647981783999</v>
      </c>
      <c r="F14" s="58">
        <f>'2022-FULL'!L8</f>
        <v>21.719783243983997</v>
      </c>
      <c r="G14" s="58">
        <f>'2022-FULL'!M8</f>
        <v>1.5716045399999998</v>
      </c>
      <c r="H14" s="53">
        <f>'2022-FULL'!N8</f>
        <v>23.291387783983996</v>
      </c>
    </row>
    <row r="15" spans="1:8" x14ac:dyDescent="0.2">
      <c r="A15" s="33" t="s">
        <v>42</v>
      </c>
      <c r="B15" s="34">
        <v>350</v>
      </c>
      <c r="C15" s="34">
        <v>1900</v>
      </c>
      <c r="D15" s="32">
        <f>'2022-FULL'!J9</f>
        <v>1.9468737410499992</v>
      </c>
      <c r="E15" s="58">
        <f>'2022-FULL'!K9</f>
        <v>27.923853072118497</v>
      </c>
      <c r="F15" s="58">
        <f>'2022-FULL'!L9</f>
        <v>29.870726813168496</v>
      </c>
      <c r="G15" s="58">
        <f>'2022-FULL'!M9</f>
        <v>2.0955014849999998</v>
      </c>
      <c r="H15" s="53">
        <f>'2022-FULL'!N9</f>
        <v>31.966228298168495</v>
      </c>
    </row>
    <row r="16" spans="1:8" x14ac:dyDescent="0.2">
      <c r="A16" s="33" t="s">
        <v>41</v>
      </c>
      <c r="B16" s="34">
        <v>400</v>
      </c>
      <c r="C16" s="34">
        <v>2600</v>
      </c>
      <c r="D16" s="32">
        <f>'2022-FULL'!J10</f>
        <v>2.3476653167000001</v>
      </c>
      <c r="E16" s="58">
        <f>'2022-FULL'!K10</f>
        <v>32.467160782899001</v>
      </c>
      <c r="F16" s="58">
        <f>'2022-FULL'!L10</f>
        <v>34.814826099599003</v>
      </c>
      <c r="G16" s="58">
        <f>'2022-FULL'!M10</f>
        <v>2.5268901900000005</v>
      </c>
      <c r="H16" s="53">
        <f>'2022-FULL'!N10</f>
        <v>37.341716289599006</v>
      </c>
    </row>
    <row r="17" spans="1:8" x14ac:dyDescent="0.2">
      <c r="A17" s="33" t="s">
        <v>108</v>
      </c>
      <c r="B17" s="34">
        <v>447</v>
      </c>
      <c r="C17" s="34">
        <v>2936</v>
      </c>
      <c r="D17" s="32">
        <f>'2022-FULL'!J11</f>
        <v>2.6322457755119997</v>
      </c>
      <c r="E17" s="58">
        <f>'2022-FULL'!K11</f>
        <v>36.321491734073639</v>
      </c>
      <c r="F17" s="58">
        <f>'2022-FULL'!L11</f>
        <v>38.953737509585636</v>
      </c>
      <c r="G17" s="58">
        <f>'2022-FULL'!M11</f>
        <v>2.8331960184000002</v>
      </c>
      <c r="H17" s="53">
        <f>'2022-FULL'!N11</f>
        <v>41.786933527985639</v>
      </c>
    </row>
    <row r="18" spans="1:8" x14ac:dyDescent="0.2">
      <c r="A18" s="33" t="s">
        <v>40</v>
      </c>
      <c r="B18" s="34">
        <v>525</v>
      </c>
      <c r="C18" s="34">
        <v>3500</v>
      </c>
      <c r="D18" s="32">
        <f>'2022-FULL'!J12</f>
        <v>3.1063551907499996</v>
      </c>
      <c r="E18" s="58">
        <f>'2022-FULL'!K12</f>
        <v>42.726294803902505</v>
      </c>
      <c r="F18" s="58">
        <f>'2022-FULL'!L12</f>
        <v>45.832649994652506</v>
      </c>
      <c r="G18" s="58">
        <f>'2022-FULL'!M12</f>
        <v>3.3434997750000002</v>
      </c>
      <c r="H18" s="53">
        <f>'2022-FULL'!N12</f>
        <v>49.176149769652504</v>
      </c>
    </row>
    <row r="19" spans="1:8" x14ac:dyDescent="0.2">
      <c r="A19" s="33" t="s">
        <v>39</v>
      </c>
      <c r="B19" s="34">
        <v>650</v>
      </c>
      <c r="C19" s="34">
        <v>4400</v>
      </c>
      <c r="D19" s="32">
        <f>'2022-FULL'!J13</f>
        <v>3.8650450647999999</v>
      </c>
      <c r="E19" s="58">
        <f>'2022-FULL'!K13</f>
        <v>52.985428824905995</v>
      </c>
      <c r="F19" s="58">
        <f>'2022-FULL'!L13</f>
        <v>56.850473889705995</v>
      </c>
      <c r="G19" s="58">
        <f>'2022-FULL'!M13</f>
        <v>4.1601093600000008</v>
      </c>
      <c r="H19" s="53">
        <f>'2022-FULL'!N13</f>
        <v>61.010583249705995</v>
      </c>
    </row>
    <row r="20" spans="1:8" x14ac:dyDescent="0.2">
      <c r="A20" s="33" t="s">
        <v>38</v>
      </c>
      <c r="B20" s="34">
        <v>665</v>
      </c>
      <c r="C20" s="34">
        <v>4496</v>
      </c>
      <c r="D20" s="32">
        <f>'2022-FULL'!J14</f>
        <v>3.9526531805319993</v>
      </c>
      <c r="E20" s="58">
        <f>'2022-FULL'!K14</f>
        <v>54.201007703813048</v>
      </c>
      <c r="F20" s="58">
        <f>'2022-FULL'!L14</f>
        <v>58.153660884345044</v>
      </c>
      <c r="G20" s="58">
        <f>'2022-FULL'!M14</f>
        <v>4.2544056324000001</v>
      </c>
      <c r="H20" s="53">
        <f>'2022-FULL'!N14</f>
        <v>62.408066516745045</v>
      </c>
    </row>
    <row r="21" spans="1:8" x14ac:dyDescent="0.2">
      <c r="A21" s="33" t="s">
        <v>37</v>
      </c>
      <c r="B21" s="34">
        <v>696</v>
      </c>
      <c r="C21" s="34">
        <v>4700</v>
      </c>
      <c r="D21" s="32">
        <f>'2022-FULL'!J15</f>
        <v>4.1353127986499993</v>
      </c>
      <c r="E21" s="58">
        <f>'2022-FULL'!K15</f>
        <v>56.720445415240498</v>
      </c>
      <c r="F21" s="58">
        <f>'2022-FULL'!L15</f>
        <v>60.855758213890496</v>
      </c>
      <c r="G21" s="58">
        <f>'2022-FULL'!M15</f>
        <v>4.4510098050000009</v>
      </c>
      <c r="H21" s="53">
        <f>'2022-FULL'!N15</f>
        <v>65.306768018890494</v>
      </c>
    </row>
    <row r="22" spans="1:8" x14ac:dyDescent="0.2">
      <c r="A22" s="33" t="s">
        <v>36</v>
      </c>
      <c r="B22" s="34">
        <v>748</v>
      </c>
      <c r="C22" s="34">
        <v>5050</v>
      </c>
      <c r="D22" s="32">
        <f>'2022-FULL'!J16</f>
        <v>4.4439439589749989</v>
      </c>
      <c r="E22" s="58">
        <f>'2022-FULL'!K16</f>
        <v>60.956693520630743</v>
      </c>
      <c r="F22" s="58">
        <f>'2022-FULL'!L16</f>
        <v>65.400637479605749</v>
      </c>
      <c r="G22" s="58">
        <f>'2022-FULL'!M16</f>
        <v>4.7832024075000001</v>
      </c>
      <c r="H22" s="53">
        <f>'2022-FULL'!N16</f>
        <v>70.183839887105748</v>
      </c>
    </row>
    <row r="23" spans="1:8" x14ac:dyDescent="0.2">
      <c r="A23" s="33" t="s">
        <v>35</v>
      </c>
      <c r="B23" s="34">
        <v>800</v>
      </c>
      <c r="C23" s="34">
        <v>5400</v>
      </c>
      <c r="D23" s="32">
        <f>'2022-FULL'!J17</f>
        <v>4.7525751192999994</v>
      </c>
      <c r="E23" s="58">
        <f>'2022-FULL'!K17</f>
        <v>65.19294162602101</v>
      </c>
      <c r="F23" s="58">
        <f>'2022-FULL'!L17</f>
        <v>69.945516745321015</v>
      </c>
      <c r="G23" s="58">
        <f>'2022-FULL'!M17</f>
        <v>5.1153950100000012</v>
      </c>
      <c r="H23" s="53">
        <f>'2022-FULL'!N17</f>
        <v>75.060911755321015</v>
      </c>
    </row>
    <row r="24" spans="1:8" x14ac:dyDescent="0.2">
      <c r="A24" s="33" t="s">
        <v>34</v>
      </c>
      <c r="B24" s="34">
        <v>1000</v>
      </c>
      <c r="C24" s="34">
        <v>6600</v>
      </c>
      <c r="D24" s="32">
        <f>'2022-FULL'!J18</f>
        <v>5.8977855346999988</v>
      </c>
      <c r="E24" s="58">
        <f>'2022-FULL'!K18</f>
        <v>81.297211987358992</v>
      </c>
      <c r="F24" s="58">
        <f>'2022-FULL'!L18</f>
        <v>87.194997522058998</v>
      </c>
      <c r="G24" s="58">
        <f>'2022-FULL'!M18</f>
        <v>6.3480327899999995</v>
      </c>
      <c r="H24" s="53">
        <f>'2022-FULL'!N18</f>
        <v>93.543030312059003</v>
      </c>
    </row>
    <row r="25" spans="1:8" x14ac:dyDescent="0.2">
      <c r="A25" s="33"/>
      <c r="B25" s="34"/>
      <c r="C25" s="34"/>
      <c r="D25" s="32"/>
      <c r="E25" s="58"/>
      <c r="F25" s="58"/>
      <c r="G25" s="58"/>
      <c r="H25" s="53"/>
    </row>
    <row r="26" spans="1:8" x14ac:dyDescent="0.2">
      <c r="A26" s="33" t="s">
        <v>33</v>
      </c>
      <c r="B26" s="34">
        <v>83</v>
      </c>
      <c r="C26" s="34">
        <v>400</v>
      </c>
      <c r="D26" s="32">
        <f>'2022-FULL'!J20</f>
        <v>0.44721252429999991</v>
      </c>
      <c r="E26" s="58">
        <f>'2022-FULL'!K20</f>
        <v>6.5565483704459995</v>
      </c>
      <c r="F26" s="58">
        <f>'2022-FULL'!L20</f>
        <v>7.0037608947459997</v>
      </c>
      <c r="G26" s="58">
        <f>'2022-FULL'!M20</f>
        <v>0.48135350999999998</v>
      </c>
      <c r="H26" s="53">
        <f>'2022-FULL'!N20</f>
        <v>7.4851144047459997</v>
      </c>
    </row>
    <row r="27" spans="1:8" x14ac:dyDescent="0.2">
      <c r="A27" s="33" t="s">
        <v>32</v>
      </c>
      <c r="B27" s="34">
        <v>125</v>
      </c>
      <c r="C27" s="34">
        <v>650</v>
      </c>
      <c r="D27" s="32">
        <f>'2022-FULL'!J21</f>
        <v>0.68713426667499988</v>
      </c>
      <c r="E27" s="58">
        <f>'2022-FULL'!K21</f>
        <v>9.9358589457247497</v>
      </c>
      <c r="F27" s="58">
        <f>'2022-FULL'!L21</f>
        <v>10.62299321239975</v>
      </c>
      <c r="G27" s="58">
        <f>'2022-FULL'!M21</f>
        <v>0.73959129749999997</v>
      </c>
      <c r="H27" s="53">
        <f>'2022-FULL'!N21</f>
        <v>11.362584509899751</v>
      </c>
    </row>
    <row r="28" spans="1:8" x14ac:dyDescent="0.2">
      <c r="A28" s="33" t="s">
        <v>79</v>
      </c>
      <c r="B28" s="34">
        <v>250</v>
      </c>
      <c r="C28" s="34">
        <v>1300</v>
      </c>
      <c r="D28" s="32">
        <f>'2022-FULL'!J22</f>
        <v>1.3742685333499998</v>
      </c>
      <c r="E28" s="58">
        <f>'2022-FULL'!K22</f>
        <v>19.871717891449499</v>
      </c>
      <c r="F28" s="58">
        <f>'2022-FULL'!L22</f>
        <v>21.245986424799501</v>
      </c>
      <c r="G28" s="58">
        <f>'2022-FULL'!M22</f>
        <v>1.4791825949999999</v>
      </c>
      <c r="H28" s="53">
        <f>'2022-FULL'!N22</f>
        <v>22.725169019799502</v>
      </c>
    </row>
    <row r="29" spans="1:8" x14ac:dyDescent="0.2">
      <c r="A29" s="33" t="s">
        <v>71</v>
      </c>
      <c r="B29" s="34">
        <v>300</v>
      </c>
      <c r="C29" s="34">
        <v>1800</v>
      </c>
      <c r="D29" s="32">
        <f>'2022-FULL'!J23</f>
        <v>1.7178156230999997</v>
      </c>
      <c r="E29" s="58">
        <f>'2022-FULL'!K23</f>
        <v>24.156405542006997</v>
      </c>
      <c r="F29" s="58">
        <f>'2022-FULL'!L23</f>
        <v>25.874221165106995</v>
      </c>
      <c r="G29" s="58">
        <f>'2022-FULL'!M23</f>
        <v>1.8489566700000002</v>
      </c>
      <c r="H29" s="53">
        <f>'2022-FULL'!N23</f>
        <v>27.723177835106995</v>
      </c>
    </row>
    <row r="30" spans="1:8" x14ac:dyDescent="0.2">
      <c r="A30" s="33" t="s">
        <v>72</v>
      </c>
      <c r="B30" s="34">
        <v>400</v>
      </c>
      <c r="C30" s="34">
        <v>2400</v>
      </c>
      <c r="D30" s="32">
        <f>'2022-FULL'!J24</f>
        <v>2.2904208308</v>
      </c>
      <c r="E30" s="58">
        <f>'2022-FULL'!K24</f>
        <v>32.208540722676005</v>
      </c>
      <c r="F30" s="58">
        <f>'2022-FULL'!L24</f>
        <v>34.498961553476008</v>
      </c>
      <c r="G30" s="58">
        <f>'2022-FULL'!M24</f>
        <v>2.4652755600000003</v>
      </c>
      <c r="H30" s="53">
        <f>'2022-FULL'!N24</f>
        <v>36.96423711347601</v>
      </c>
    </row>
    <row r="31" spans="1:8" x14ac:dyDescent="0.2">
      <c r="A31" s="33" t="s">
        <v>73</v>
      </c>
      <c r="B31" s="34">
        <v>600</v>
      </c>
      <c r="C31" s="34">
        <v>3400</v>
      </c>
      <c r="D31" s="32">
        <f>'2022-FULL'!J25</f>
        <v>3.3783867602999988</v>
      </c>
      <c r="E31" s="58">
        <f>'2022-FULL'!K25</f>
        <v>48.054191023790992</v>
      </c>
      <c r="F31" s="58">
        <f>'2022-FULL'!L25</f>
        <v>51.432577784090988</v>
      </c>
      <c r="G31" s="58">
        <f>'2022-FULL'!M25</f>
        <v>3.6362987099999997</v>
      </c>
      <c r="H31" s="53">
        <f>'2022-FULL'!N25</f>
        <v>55.068876494090986</v>
      </c>
    </row>
    <row r="32" spans="1:8" x14ac:dyDescent="0.2">
      <c r="A32" s="33" t="s">
        <v>74</v>
      </c>
      <c r="B32" s="34">
        <v>700</v>
      </c>
      <c r="C32" s="34">
        <v>4500</v>
      </c>
      <c r="D32" s="32">
        <f>'2022-FULL'!J26</f>
        <v>4.0941031827499987</v>
      </c>
      <c r="E32" s="58">
        <f>'2022-FULL'!K26</f>
        <v>56.752876355017492</v>
      </c>
      <c r="F32" s="58">
        <f>'2022-FULL'!L26</f>
        <v>60.846979537767488</v>
      </c>
      <c r="G32" s="58">
        <f>'2022-FULL'!M26</f>
        <v>4.4066541749999999</v>
      </c>
      <c r="H32" s="53">
        <f>'2022-FULL'!N26</f>
        <v>65.253633712767481</v>
      </c>
    </row>
    <row r="33" spans="1:8" x14ac:dyDescent="0.2">
      <c r="A33" s="33" t="s">
        <v>26</v>
      </c>
      <c r="B33" s="34">
        <v>766</v>
      </c>
      <c r="C33" s="34">
        <v>4767</v>
      </c>
      <c r="D33" s="32">
        <f>'2022-FULL'!J27</f>
        <v>4.4350999264265001</v>
      </c>
      <c r="E33" s="58">
        <f>'2022-FULL'!K27</f>
        <v>61.900475635415198</v>
      </c>
      <c r="F33" s="58">
        <f>'2022-FULL'!L27</f>
        <v>66.335575561841694</v>
      </c>
      <c r="G33" s="58">
        <f>'2022-FULL'!M27</f>
        <v>4.7736832060500012</v>
      </c>
      <c r="H33" s="53">
        <f>'2022-FULL'!N27</f>
        <v>71.109258767891689</v>
      </c>
    </row>
    <row r="34" spans="1:8" x14ac:dyDescent="0.2">
      <c r="A34" s="33" t="s">
        <v>25</v>
      </c>
      <c r="B34" s="34">
        <v>833</v>
      </c>
      <c r="C34" s="34">
        <v>5033</v>
      </c>
      <c r="D34" s="32">
        <f>'2022-FULL'!J28</f>
        <v>4.7798191651734987</v>
      </c>
      <c r="E34" s="58">
        <f>'2022-FULL'!K28</f>
        <v>67.119544565511788</v>
      </c>
      <c r="F34" s="58">
        <f>'2022-FULL'!L28</f>
        <v>71.89936373068528</v>
      </c>
      <c r="G34" s="58">
        <f>'2022-FULL'!M28</f>
        <v>5.1447189139499994</v>
      </c>
      <c r="H34" s="53">
        <f>'2022-FULL'!N28</f>
        <v>77.044082644635282</v>
      </c>
    </row>
    <row r="35" spans="1:8" x14ac:dyDescent="0.2">
      <c r="A35" s="33" t="s">
        <v>80</v>
      </c>
      <c r="B35" s="34">
        <v>900</v>
      </c>
      <c r="C35" s="34">
        <v>5300</v>
      </c>
      <c r="D35" s="32">
        <f>'2022-FULL'!J29</f>
        <v>5.1248246263499997</v>
      </c>
      <c r="E35" s="58">
        <f>'2022-FULL'!K29</f>
        <v>72.339906595909497</v>
      </c>
      <c r="F35" s="58">
        <f>'2022-FULL'!L29</f>
        <v>77.464731222259502</v>
      </c>
      <c r="G35" s="58">
        <f>'2022-FULL'!M29</f>
        <v>5.5160626950000005</v>
      </c>
      <c r="H35" s="53">
        <f>'2022-FULL'!N29</f>
        <v>82.980793917259504</v>
      </c>
    </row>
    <row r="36" spans="1:8" x14ac:dyDescent="0.2">
      <c r="A36" s="33" t="s">
        <v>81</v>
      </c>
      <c r="B36" s="34">
        <v>1100</v>
      </c>
      <c r="C36" s="34">
        <v>6300</v>
      </c>
      <c r="D36" s="32">
        <f>'2022-FULL'!J30</f>
        <v>6.212790555849999</v>
      </c>
      <c r="E36" s="58">
        <f>'2022-FULL'!K30</f>
        <v>88.185556897024512</v>
      </c>
      <c r="F36" s="58">
        <f>'2022-FULL'!L30</f>
        <v>94.398347452874503</v>
      </c>
      <c r="G36" s="58">
        <f>'2022-FULL'!M30</f>
        <v>6.6870858450000004</v>
      </c>
      <c r="H36" s="53">
        <f>'2022-FULL'!N30</f>
        <v>101.0854332978745</v>
      </c>
    </row>
    <row r="37" spans="1:8" x14ac:dyDescent="0.2">
      <c r="A37" s="33" t="s">
        <v>22</v>
      </c>
      <c r="B37" s="34">
        <v>2075</v>
      </c>
      <c r="C37" s="34">
        <v>7275</v>
      </c>
      <c r="D37" s="32">
        <f>'2022-FULL'!J31</f>
        <v>10.400356987112499</v>
      </c>
      <c r="E37" s="58">
        <f>'2022-FULL'!K31</f>
        <v>160.39001094061163</v>
      </c>
      <c r="F37" s="58">
        <f>'2022-FULL'!L31</f>
        <v>170.79036792772413</v>
      </c>
      <c r="G37" s="58">
        <f>'2022-FULL'!M31</f>
        <v>11.19433841625</v>
      </c>
      <c r="H37" s="53">
        <f>'2022-FULL'!N31</f>
        <v>181.98470634397412</v>
      </c>
    </row>
    <row r="38" spans="1:8" x14ac:dyDescent="0.2">
      <c r="A38" s="35" t="s">
        <v>82</v>
      </c>
      <c r="B38" s="36">
        <v>2400</v>
      </c>
      <c r="C38" s="36">
        <v>7600</v>
      </c>
      <c r="D38" s="32">
        <f>'2022-FULL'!J32</f>
        <v>11.796212464199996</v>
      </c>
      <c r="E38" s="58">
        <f>'2022-FULL'!K32</f>
        <v>184.45816228847394</v>
      </c>
      <c r="F38" s="58">
        <f>'2022-FULL'!L32</f>
        <v>196.25437475267393</v>
      </c>
      <c r="G38" s="58">
        <f>'2022-FULL'!M32</f>
        <v>12.696755939999999</v>
      </c>
      <c r="H38" s="53">
        <f>'2022-FULL'!N32</f>
        <v>208.95113069267393</v>
      </c>
    </row>
    <row r="39" spans="1:8" x14ac:dyDescent="0.2">
      <c r="A39" s="35" t="s">
        <v>83</v>
      </c>
      <c r="B39" s="36">
        <v>3000</v>
      </c>
      <c r="C39" s="36">
        <v>12000</v>
      </c>
      <c r="D39" s="32">
        <f>'2022-FULL'!J33</f>
        <v>15.460821653999997</v>
      </c>
      <c r="E39" s="58">
        <f>'2022-FULL'!K33</f>
        <v>233.80545361338</v>
      </c>
      <c r="F39" s="58">
        <f>'2022-FULL'!L33</f>
        <v>249.26627526738</v>
      </c>
      <c r="G39" s="58">
        <f>'2022-FULL'!M33</f>
        <v>16.6411278</v>
      </c>
      <c r="H39" s="53">
        <f>'2022-FULL'!N33</f>
        <v>265.90740306738002</v>
      </c>
    </row>
    <row r="40" spans="1:8" x14ac:dyDescent="0.2">
      <c r="A40" s="35" t="s">
        <v>84</v>
      </c>
      <c r="B40" s="36">
        <v>3400</v>
      </c>
      <c r="C40" s="36">
        <v>13000</v>
      </c>
      <c r="D40" s="32">
        <f>'2022-FULL'!J34</f>
        <v>17.350531083499998</v>
      </c>
      <c r="E40" s="58">
        <f>'2022-FULL'!K34</f>
        <v>264.20365391449496</v>
      </c>
      <c r="F40" s="58">
        <f>'2022-FULL'!L34</f>
        <v>281.55418499799498</v>
      </c>
      <c r="G40" s="58">
        <f>'2022-FULL'!M34</f>
        <v>18.675100950000001</v>
      </c>
      <c r="H40" s="53">
        <f>'2022-FULL'!N34</f>
        <v>300.22928594799498</v>
      </c>
    </row>
    <row r="41" spans="1:8" x14ac:dyDescent="0.2">
      <c r="A41" s="35" t="s">
        <v>85</v>
      </c>
      <c r="B41" s="36">
        <v>4500</v>
      </c>
      <c r="C41" s="36">
        <v>18000</v>
      </c>
      <c r="D41" s="32">
        <f>'2022-FULL'!J35</f>
        <v>23.191232480999993</v>
      </c>
      <c r="E41" s="58">
        <f>'2022-FULL'!K35</f>
        <v>350.70818042006994</v>
      </c>
      <c r="F41" s="58">
        <f>'2022-FULL'!L35</f>
        <v>373.89941290106992</v>
      </c>
      <c r="G41" s="58">
        <f>'2022-FULL'!M35</f>
        <v>24.961691699999999</v>
      </c>
      <c r="H41" s="53">
        <f>'2022-FULL'!N35</f>
        <v>398.86110460106994</v>
      </c>
    </row>
    <row r="42" spans="1:8" x14ac:dyDescent="0.2">
      <c r="A42" s="35" t="s">
        <v>86</v>
      </c>
      <c r="B42" s="36">
        <v>5400</v>
      </c>
      <c r="C42" s="36">
        <v>21000</v>
      </c>
      <c r="D42" s="32">
        <f>'2022-FULL'!J36</f>
        <v>27.657745519500001</v>
      </c>
      <c r="E42" s="58">
        <f>'2022-FULL'!K36</f>
        <v>420.07395632341502</v>
      </c>
      <c r="F42" s="58">
        <f>'2022-FULL'!L36</f>
        <v>447.73170184291502</v>
      </c>
      <c r="G42" s="58">
        <f>'2022-FULL'!M36</f>
        <v>29.769186150000007</v>
      </c>
      <c r="H42" s="53">
        <f>'2022-FULL'!N36</f>
        <v>477.50088799291501</v>
      </c>
    </row>
    <row r="43" spans="1:8" x14ac:dyDescent="0.2">
      <c r="A43" s="35" t="s">
        <v>87</v>
      </c>
      <c r="B43" s="36">
        <v>6500</v>
      </c>
      <c r="C43" s="36">
        <v>25000</v>
      </c>
      <c r="D43" s="32">
        <f>'2022-FULL'!J37</f>
        <v>33.212224487499995</v>
      </c>
      <c r="E43" s="58">
        <f>'2022-FULL'!K37</f>
        <v>505.28538252787502</v>
      </c>
      <c r="F43" s="58">
        <f>'2022-FULL'!L37</f>
        <v>538.49760701537502</v>
      </c>
      <c r="G43" s="58">
        <f>'2022-FULL'!M37</f>
        <v>35.747703749999999</v>
      </c>
      <c r="H43" s="53">
        <f>'2022-FULL'!N37</f>
        <v>574.24531076537505</v>
      </c>
    </row>
    <row r="44" spans="1:8" x14ac:dyDescent="0.2">
      <c r="A44" s="35" t="s">
        <v>88</v>
      </c>
      <c r="B44" s="36">
        <v>7700</v>
      </c>
      <c r="C44" s="36">
        <v>29000</v>
      </c>
      <c r="D44" s="32">
        <f>'2022-FULL'!J38</f>
        <v>39.167575205499993</v>
      </c>
      <c r="E44" s="58">
        <f>'2022-FULL'!K38</f>
        <v>597.77308373233495</v>
      </c>
      <c r="F44" s="58">
        <f>'2022-FULL'!L38</f>
        <v>636.940658937835</v>
      </c>
      <c r="G44" s="58">
        <f>'2022-FULL'!M38</f>
        <v>42.157696350000002</v>
      </c>
      <c r="H44" s="53">
        <f>'2022-FULL'!N38</f>
        <v>679.09835528783503</v>
      </c>
    </row>
    <row r="45" spans="1:8" x14ac:dyDescent="0.2">
      <c r="A45" s="35" t="s">
        <v>89</v>
      </c>
      <c r="B45" s="36">
        <v>9500</v>
      </c>
      <c r="C45" s="36">
        <v>35000</v>
      </c>
      <c r="D45" s="32">
        <f>'2022-FULL'!J39</f>
        <v>48.100601282499994</v>
      </c>
      <c r="E45" s="58">
        <f>'2022-FULL'!K39</f>
        <v>736.504635539025</v>
      </c>
      <c r="F45" s="58">
        <f>'2022-FULL'!L39</f>
        <v>784.60523682152495</v>
      </c>
      <c r="G45" s="58">
        <f>'2022-FULL'!M39</f>
        <v>51.772685250000002</v>
      </c>
      <c r="H45" s="53">
        <f>'2022-FULL'!N39</f>
        <v>836.37792207152495</v>
      </c>
    </row>
    <row r="46" spans="1:8" ht="13.5" thickBot="1" x14ac:dyDescent="0.25">
      <c r="A46" s="57" t="s">
        <v>90</v>
      </c>
      <c r="B46" s="37">
        <v>11000</v>
      </c>
      <c r="C46" s="37">
        <v>39000</v>
      </c>
      <c r="D46" s="38">
        <f>'2022-FULL'!J40</f>
        <v>55.258567250499986</v>
      </c>
      <c r="E46" s="59">
        <f>'2022-FULL'!K40</f>
        <v>850.82116174348505</v>
      </c>
      <c r="F46" s="59">
        <f>'2022-FULL'!L40</f>
        <v>906.07972899398499</v>
      </c>
      <c r="G46" s="59">
        <f>'2022-FULL'!M40</f>
        <v>59.477102850000001</v>
      </c>
      <c r="H46" s="54">
        <f>'2022-FULL'!N40</f>
        <v>965.55683184398504</v>
      </c>
    </row>
    <row r="48" spans="1:8" x14ac:dyDescent="0.2">
      <c r="A48" s="25" t="s">
        <v>75</v>
      </c>
      <c r="B48" s="24"/>
      <c r="C48" s="24"/>
      <c r="D48" s="24"/>
      <c r="E48" s="47"/>
      <c r="F48" s="50"/>
      <c r="G48" s="47"/>
    </row>
    <row r="49" spans="1:8" x14ac:dyDescent="0.2">
      <c r="A49" s="25" t="s">
        <v>76</v>
      </c>
      <c r="B49" s="24"/>
      <c r="C49" s="24"/>
      <c r="D49" s="24"/>
      <c r="E49" s="47"/>
      <c r="F49" s="50"/>
      <c r="G49" s="47"/>
    </row>
    <row r="50" spans="1:8" x14ac:dyDescent="0.2">
      <c r="A50" s="25" t="s">
        <v>11</v>
      </c>
      <c r="B50" s="24"/>
      <c r="C50" s="24"/>
      <c r="D50" s="24"/>
      <c r="E50" s="47"/>
      <c r="F50" s="50"/>
      <c r="G50" s="47"/>
    </row>
    <row r="51" spans="1:8" x14ac:dyDescent="0.2">
      <c r="A51" s="39"/>
      <c r="B51" s="24"/>
      <c r="C51" s="24"/>
      <c r="D51" s="24"/>
      <c r="E51" s="47"/>
      <c r="F51" s="50"/>
      <c r="G51" s="47"/>
    </row>
    <row r="52" spans="1:8" x14ac:dyDescent="0.2">
      <c r="A52" s="25" t="s">
        <v>77</v>
      </c>
      <c r="B52" s="24"/>
      <c r="C52" s="24"/>
      <c r="D52" s="24"/>
      <c r="E52" s="47"/>
      <c r="F52" s="47"/>
      <c r="G52" s="47"/>
      <c r="H52" s="47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0" zoomScaleNormal="100" zoomScaleSheetLayoutView="85" workbookViewId="0">
      <selection activeCell="E10" activeCellId="1" sqref="N62 E10"/>
    </sheetView>
  </sheetViews>
  <sheetFormatPr defaultRowHeight="12.75" x14ac:dyDescent="0.2"/>
  <cols>
    <col min="1" max="1" width="29" style="5" bestFit="1" customWidth="1"/>
    <col min="2" max="3" width="9.140625" style="5"/>
    <col min="4" max="4" width="14.5703125" style="5" customWidth="1"/>
    <col min="5" max="5" width="10.7109375" style="48" bestFit="1" customWidth="1"/>
    <col min="6" max="6" width="10.5703125" style="48" bestFit="1" customWidth="1"/>
    <col min="7" max="7" width="12.28515625" style="48" customWidth="1"/>
    <col min="8" max="8" width="10.5703125" style="48" bestFit="1" customWidth="1"/>
    <col min="9" max="16384" width="9.140625" style="5"/>
  </cols>
  <sheetData>
    <row r="1" spans="1:8" ht="18" x14ac:dyDescent="0.2">
      <c r="A1" s="109" t="s">
        <v>67</v>
      </c>
      <c r="B1" s="109"/>
      <c r="C1" s="109"/>
      <c r="D1" s="109"/>
      <c r="E1" s="109"/>
      <c r="F1" s="109"/>
      <c r="G1" s="109"/>
      <c r="H1" s="109"/>
    </row>
    <row r="2" spans="1:8" ht="15.75" x14ac:dyDescent="0.2">
      <c r="A2" s="110" t="s">
        <v>94</v>
      </c>
      <c r="B2" s="110"/>
      <c r="C2" s="110"/>
      <c r="D2" s="110"/>
      <c r="E2" s="110"/>
      <c r="F2" s="110"/>
      <c r="G2" s="110"/>
      <c r="H2" s="110"/>
    </row>
    <row r="3" spans="1:8" x14ac:dyDescent="0.2">
      <c r="A3" s="21"/>
      <c r="B3" s="21"/>
      <c r="C3" s="22"/>
      <c r="D3" s="21"/>
      <c r="E3" s="46"/>
      <c r="F3" s="46"/>
      <c r="G3" s="51"/>
    </row>
    <row r="4" spans="1:8" x14ac:dyDescent="0.2">
      <c r="A4" s="111" t="s">
        <v>68</v>
      </c>
      <c r="B4" s="111"/>
      <c r="C4" s="111"/>
      <c r="D4" s="111"/>
      <c r="E4" s="111"/>
      <c r="F4" s="111"/>
      <c r="G4" s="111"/>
      <c r="H4" s="111"/>
    </row>
    <row r="5" spans="1:8" x14ac:dyDescent="0.2">
      <c r="A5" s="111" t="s">
        <v>69</v>
      </c>
      <c r="B5" s="111"/>
      <c r="C5" s="111"/>
      <c r="D5" s="111"/>
      <c r="E5" s="111"/>
      <c r="F5" s="111"/>
      <c r="G5" s="111"/>
      <c r="H5" s="111"/>
    </row>
    <row r="6" spans="1:8" x14ac:dyDescent="0.2">
      <c r="A6" s="112" t="s">
        <v>78</v>
      </c>
      <c r="B6" s="112"/>
      <c r="C6" s="112"/>
      <c r="D6" s="112"/>
      <c r="E6" s="112"/>
      <c r="F6" s="112"/>
      <c r="G6" s="112"/>
      <c r="H6" s="112"/>
    </row>
    <row r="8" spans="1:8" x14ac:dyDescent="0.2">
      <c r="A8" s="23" t="s">
        <v>70</v>
      </c>
      <c r="B8" s="24"/>
      <c r="C8" s="24"/>
      <c r="D8" s="24"/>
      <c r="E8" s="50"/>
      <c r="F8" s="47"/>
    </row>
    <row r="9" spans="1:8" ht="13.5" thickBot="1" x14ac:dyDescent="0.25"/>
    <row r="10" spans="1:8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2" t="s">
        <v>92</v>
      </c>
      <c r="F10" s="52" t="s">
        <v>49</v>
      </c>
      <c r="G10" s="52" t="s">
        <v>48</v>
      </c>
      <c r="H10" s="55" t="s">
        <v>47</v>
      </c>
    </row>
    <row r="11" spans="1:8" x14ac:dyDescent="0.2">
      <c r="A11" s="28" t="s">
        <v>46</v>
      </c>
      <c r="B11" s="29"/>
      <c r="C11" s="29"/>
      <c r="D11" s="30">
        <f>'2023-FULL'!J5</f>
        <v>5.345273333333334</v>
      </c>
      <c r="E11" s="60">
        <f>'2023-FULL'!K5</f>
        <v>0.13289999999999999</v>
      </c>
      <c r="F11" s="49" t="str">
        <f>'2023-FULL'!L5</f>
        <v xml:space="preserve"> </v>
      </c>
      <c r="G11" s="60">
        <f>'2023-FULL'!M5</f>
        <v>6.1039000000000003</v>
      </c>
      <c r="H11" s="56"/>
    </row>
    <row r="12" spans="1:8" x14ac:dyDescent="0.2">
      <c r="A12" s="31" t="s">
        <v>45</v>
      </c>
      <c r="B12" s="34">
        <v>150</v>
      </c>
      <c r="C12" s="34">
        <v>900</v>
      </c>
      <c r="D12" s="32">
        <f>'2023-FULL'!J6</f>
        <v>0.85895869830000016</v>
      </c>
      <c r="E12" s="58">
        <f>'2023-FULL'!K6</f>
        <v>12.078202771003498</v>
      </c>
      <c r="F12" s="58">
        <f>'2023-FULL'!L6</f>
        <v>12.937161469303499</v>
      </c>
      <c r="G12" s="58">
        <f>'2023-FULL'!M6</f>
        <v>0.98086621050000011</v>
      </c>
      <c r="H12" s="53">
        <f>'2023-FULL'!N6</f>
        <v>13.918027679803499</v>
      </c>
    </row>
    <row r="13" spans="1:8" x14ac:dyDescent="0.2">
      <c r="A13" s="33" t="s">
        <v>44</v>
      </c>
      <c r="B13" s="34">
        <v>200</v>
      </c>
      <c r="C13" s="34">
        <v>1200</v>
      </c>
      <c r="D13" s="32">
        <f>'2023-FULL'!J7</f>
        <v>1.1452782644000004</v>
      </c>
      <c r="E13" s="58">
        <f>'2023-FULL'!K7</f>
        <v>16.104270361338003</v>
      </c>
      <c r="F13" s="58">
        <f>'2023-FULL'!L7</f>
        <v>17.249548625738004</v>
      </c>
      <c r="G13" s="58">
        <f>'2023-FULL'!M7</f>
        <v>1.3078216140000003</v>
      </c>
      <c r="H13" s="53">
        <f>'2023-FULL'!N7</f>
        <v>18.557370239738006</v>
      </c>
    </row>
    <row r="14" spans="1:8" x14ac:dyDescent="0.2">
      <c r="A14" s="33" t="s">
        <v>43</v>
      </c>
      <c r="B14" s="34">
        <v>250</v>
      </c>
      <c r="C14" s="34">
        <v>1600</v>
      </c>
      <c r="D14" s="32">
        <f>'2023-FULL'!J8</f>
        <v>1.4602217692000001</v>
      </c>
      <c r="E14" s="58">
        <f>'2023-FULL'!K8</f>
        <v>20.259647981783999</v>
      </c>
      <c r="F14" s="58">
        <f>'2023-FULL'!L8</f>
        <v>21.719869750984</v>
      </c>
      <c r="G14" s="58">
        <f>'2023-FULL'!M8</f>
        <v>1.6674634019999999</v>
      </c>
      <c r="H14" s="53">
        <f>'2023-FULL'!N8</f>
        <v>23.387333152983999</v>
      </c>
    </row>
    <row r="15" spans="1:8" x14ac:dyDescent="0.2">
      <c r="A15" s="33" t="s">
        <v>42</v>
      </c>
      <c r="B15" s="34">
        <v>350</v>
      </c>
      <c r="C15" s="34">
        <v>1900</v>
      </c>
      <c r="D15" s="32">
        <f>'2023-FULL'!J9</f>
        <v>1.9469890852999998</v>
      </c>
      <c r="E15" s="58">
        <f>'2023-FULL'!K9</f>
        <v>27.923853072118497</v>
      </c>
      <c r="F15" s="58">
        <f>'2023-FULL'!L9</f>
        <v>29.870842157418497</v>
      </c>
      <c r="G15" s="58">
        <f>'2023-FULL'!M9</f>
        <v>2.2233150554999996</v>
      </c>
      <c r="H15" s="53">
        <f>'2023-FULL'!N9</f>
        <v>32.094157212918496</v>
      </c>
    </row>
    <row r="16" spans="1:8" x14ac:dyDescent="0.2">
      <c r="A16" s="33" t="s">
        <v>41</v>
      </c>
      <c r="B16" s="34">
        <v>400</v>
      </c>
      <c r="C16" s="34">
        <v>2600</v>
      </c>
      <c r="D16" s="32">
        <f>'2023-FULL'!J10</f>
        <v>2.3478044062000007</v>
      </c>
      <c r="E16" s="58">
        <f>'2023-FULL'!K10</f>
        <v>32.467160782899001</v>
      </c>
      <c r="F16" s="58">
        <f>'2023-FULL'!L10</f>
        <v>34.814965189098999</v>
      </c>
      <c r="G16" s="58">
        <f>'2023-FULL'!M10</f>
        <v>2.6810159970000007</v>
      </c>
      <c r="H16" s="53">
        <f>'2023-FULL'!N10</f>
        <v>37.495981186099002</v>
      </c>
    </row>
    <row r="17" spans="1:8" x14ac:dyDescent="0.2">
      <c r="A17" s="33" t="s">
        <v>108</v>
      </c>
      <c r="B17" s="34">
        <v>447</v>
      </c>
      <c r="C17" s="34">
        <v>2936</v>
      </c>
      <c r="D17" s="32">
        <f>'2023-FULL'!J11</f>
        <v>2.6324017252320004</v>
      </c>
      <c r="E17" s="58">
        <f>'2023-FULL'!K11</f>
        <v>36.321491734073639</v>
      </c>
      <c r="F17" s="58">
        <f>'2023-FULL'!L11</f>
        <v>38.95389345930564</v>
      </c>
      <c r="G17" s="58">
        <f>'2023-FULL'!M11</f>
        <v>3.0060047239200003</v>
      </c>
      <c r="H17" s="53">
        <f>'2023-FULL'!N11</f>
        <v>41.95989818322564</v>
      </c>
    </row>
    <row r="18" spans="1:8" x14ac:dyDescent="0.2">
      <c r="A18" s="33" t="s">
        <v>40</v>
      </c>
      <c r="B18" s="34">
        <v>525</v>
      </c>
      <c r="C18" s="34">
        <v>3500</v>
      </c>
      <c r="D18" s="32">
        <f>'2023-FULL'!J12</f>
        <v>3.1065392295000005</v>
      </c>
      <c r="E18" s="58">
        <f>'2023-FULL'!K12</f>
        <v>42.726294803902505</v>
      </c>
      <c r="F18" s="58">
        <f>'2023-FULL'!L12</f>
        <v>45.832834033402506</v>
      </c>
      <c r="G18" s="58">
        <f>'2023-FULL'!M12</f>
        <v>3.5474340825000001</v>
      </c>
      <c r="H18" s="53">
        <f>'2023-FULL'!N12</f>
        <v>49.380268115902503</v>
      </c>
    </row>
    <row r="19" spans="1:8" x14ac:dyDescent="0.2">
      <c r="A19" s="33" t="s">
        <v>39</v>
      </c>
      <c r="B19" s="34">
        <v>650</v>
      </c>
      <c r="C19" s="34">
        <v>4400</v>
      </c>
      <c r="D19" s="32">
        <f>'2023-FULL'!J13</f>
        <v>3.8652740528000011</v>
      </c>
      <c r="E19" s="58">
        <f>'2023-FULL'!K13</f>
        <v>52.985428824905995</v>
      </c>
      <c r="F19" s="58">
        <f>'2023-FULL'!L13</f>
        <v>56.850702877705999</v>
      </c>
      <c r="G19" s="58">
        <f>'2023-FULL'!M13</f>
        <v>4.4138521680000009</v>
      </c>
      <c r="H19" s="53">
        <f>'2023-FULL'!N13</f>
        <v>61.264555045705997</v>
      </c>
    </row>
    <row r="20" spans="1:8" x14ac:dyDescent="0.2">
      <c r="A20" s="33" t="s">
        <v>38</v>
      </c>
      <c r="B20" s="34">
        <v>665</v>
      </c>
      <c r="C20" s="34">
        <v>4496</v>
      </c>
      <c r="D20" s="32">
        <f>'2023-FULL'!J14</f>
        <v>3.9528873589520006</v>
      </c>
      <c r="E20" s="58">
        <f>'2023-FULL'!K14</f>
        <v>54.201007703813048</v>
      </c>
      <c r="F20" s="58">
        <f>'2023-FULL'!L14</f>
        <v>58.153895062765045</v>
      </c>
      <c r="G20" s="58">
        <f>'2023-FULL'!M14</f>
        <v>4.5138999721200008</v>
      </c>
      <c r="H20" s="53">
        <f>'2023-FULL'!N14</f>
        <v>62.667795034885046</v>
      </c>
    </row>
    <row r="21" spans="1:8" x14ac:dyDescent="0.2">
      <c r="A21" s="33" t="s">
        <v>37</v>
      </c>
      <c r="B21" s="34">
        <v>696</v>
      </c>
      <c r="C21" s="34">
        <v>4700</v>
      </c>
      <c r="D21" s="32">
        <f>'2023-FULL'!J15</f>
        <v>4.1355577989000007</v>
      </c>
      <c r="E21" s="58">
        <f>'2023-FULL'!K15</f>
        <v>56.720445415240498</v>
      </c>
      <c r="F21" s="58">
        <f>'2023-FULL'!L15</f>
        <v>60.8560032141405</v>
      </c>
      <c r="G21" s="58">
        <f>'2023-FULL'!M15</f>
        <v>4.7224958715000005</v>
      </c>
      <c r="H21" s="53">
        <f>'2023-FULL'!N15</f>
        <v>65.578499085640502</v>
      </c>
    </row>
    <row r="22" spans="1:8" x14ac:dyDescent="0.2">
      <c r="A22" s="33" t="s">
        <v>36</v>
      </c>
      <c r="B22" s="34">
        <v>748</v>
      </c>
      <c r="C22" s="34">
        <v>5050</v>
      </c>
      <c r="D22" s="32">
        <f>'2023-FULL'!J16</f>
        <v>4.4442072443500003</v>
      </c>
      <c r="E22" s="58">
        <f>'2023-FULL'!K16</f>
        <v>60.956693520630743</v>
      </c>
      <c r="F22" s="58">
        <f>'2023-FULL'!L16</f>
        <v>65.400900764980747</v>
      </c>
      <c r="G22" s="58">
        <f>'2023-FULL'!M16</f>
        <v>5.0749503172499999</v>
      </c>
      <c r="H22" s="53">
        <f>'2023-FULL'!N16</f>
        <v>70.475851082230747</v>
      </c>
    </row>
    <row r="23" spans="1:8" x14ac:dyDescent="0.2">
      <c r="A23" s="33" t="s">
        <v>35</v>
      </c>
      <c r="B23" s="34">
        <v>800</v>
      </c>
      <c r="C23" s="34">
        <v>5400</v>
      </c>
      <c r="D23" s="32">
        <f>'2023-FULL'!J17</f>
        <v>4.7528566898000015</v>
      </c>
      <c r="E23" s="58">
        <f>'2023-FULL'!K17</f>
        <v>65.19294162602101</v>
      </c>
      <c r="F23" s="58">
        <f>'2023-FULL'!L17</f>
        <v>69.945798315821008</v>
      </c>
      <c r="G23" s="58">
        <f>'2023-FULL'!M17</f>
        <v>5.4274047630000011</v>
      </c>
      <c r="H23" s="53">
        <f>'2023-FULL'!N17</f>
        <v>75.373203078821007</v>
      </c>
    </row>
    <row r="24" spans="1:8" x14ac:dyDescent="0.2">
      <c r="A24" s="33" t="s">
        <v>34</v>
      </c>
      <c r="B24" s="34">
        <v>1000</v>
      </c>
      <c r="C24" s="34">
        <v>6600</v>
      </c>
      <c r="D24" s="32">
        <f>'2023-FULL'!J18</f>
        <v>5.8981349542000006</v>
      </c>
      <c r="E24" s="58">
        <f>'2023-FULL'!K18</f>
        <v>81.297211987358992</v>
      </c>
      <c r="F24" s="58">
        <f>'2023-FULL'!L18</f>
        <v>87.195346941558995</v>
      </c>
      <c r="G24" s="58">
        <f>'2023-FULL'!M18</f>
        <v>6.735226377</v>
      </c>
      <c r="H24" s="53">
        <f>'2023-FULL'!N18</f>
        <v>93.930573318558999</v>
      </c>
    </row>
    <row r="25" spans="1:8" x14ac:dyDescent="0.2">
      <c r="A25" s="33"/>
      <c r="B25" s="34"/>
      <c r="C25" s="34"/>
      <c r="D25" s="32"/>
      <c r="E25" s="58"/>
      <c r="F25" s="58"/>
      <c r="G25" s="58"/>
      <c r="H25" s="53"/>
    </row>
    <row r="26" spans="1:8" x14ac:dyDescent="0.2">
      <c r="A26" s="33" t="s">
        <v>33</v>
      </c>
      <c r="B26" s="34">
        <v>83</v>
      </c>
      <c r="C26" s="34">
        <v>400</v>
      </c>
      <c r="D26" s="32">
        <f>'2023-FULL'!J20</f>
        <v>0.44723901980000003</v>
      </c>
      <c r="E26" s="58">
        <f>'2023-FULL'!K20</f>
        <v>6.5565483704459995</v>
      </c>
      <c r="F26" s="58">
        <f>'2023-FULL'!L20</f>
        <v>7.0037873902459999</v>
      </c>
      <c r="G26" s="58">
        <f>'2023-FULL'!M20</f>
        <v>0.510713313</v>
      </c>
      <c r="H26" s="53">
        <f>'2023-FULL'!N20</f>
        <v>7.5145007032460001</v>
      </c>
    </row>
    <row r="27" spans="1:8" x14ac:dyDescent="0.2">
      <c r="A27" s="33" t="s">
        <v>32</v>
      </c>
      <c r="B27" s="34">
        <v>125</v>
      </c>
      <c r="C27" s="34">
        <v>650</v>
      </c>
      <c r="D27" s="32">
        <f>'2023-FULL'!J21</f>
        <v>0.68717497655000004</v>
      </c>
      <c r="E27" s="58">
        <f>'2023-FULL'!K21</f>
        <v>9.9358589457247497</v>
      </c>
      <c r="F27" s="58">
        <f>'2023-FULL'!L21</f>
        <v>10.62303392227475</v>
      </c>
      <c r="G27" s="58">
        <f>'2023-FULL'!M21</f>
        <v>0.78470212424999997</v>
      </c>
      <c r="H27" s="53">
        <f>'2023-FULL'!N21</f>
        <v>11.40773604652475</v>
      </c>
    </row>
    <row r="28" spans="1:8" x14ac:dyDescent="0.2">
      <c r="A28" s="33" t="s">
        <v>79</v>
      </c>
      <c r="B28" s="34">
        <v>250</v>
      </c>
      <c r="C28" s="34">
        <v>1300</v>
      </c>
      <c r="D28" s="32">
        <f>'2023-FULL'!J22</f>
        <v>1.3743499531000001</v>
      </c>
      <c r="E28" s="58">
        <f>'2023-FULL'!K22</f>
        <v>19.871717891449499</v>
      </c>
      <c r="F28" s="58">
        <f>'2023-FULL'!L22</f>
        <v>21.246067844549501</v>
      </c>
      <c r="G28" s="58">
        <f>'2023-FULL'!M22</f>
        <v>1.5694042484999999</v>
      </c>
      <c r="H28" s="53">
        <f>'2023-FULL'!N22</f>
        <v>22.8154720930495</v>
      </c>
    </row>
    <row r="29" spans="1:8" x14ac:dyDescent="0.2">
      <c r="A29" s="33" t="s">
        <v>71</v>
      </c>
      <c r="B29" s="34">
        <v>300</v>
      </c>
      <c r="C29" s="34">
        <v>1800</v>
      </c>
      <c r="D29" s="32">
        <f>'2023-FULL'!J23</f>
        <v>1.7179173966000003</v>
      </c>
      <c r="E29" s="58">
        <f>'2023-FULL'!K23</f>
        <v>24.156405542006997</v>
      </c>
      <c r="F29" s="58">
        <f>'2023-FULL'!L23</f>
        <v>25.874322938606998</v>
      </c>
      <c r="G29" s="58">
        <f>'2023-FULL'!M23</f>
        <v>1.9617324210000002</v>
      </c>
      <c r="H29" s="53">
        <f>'2023-FULL'!N23</f>
        <v>27.836055359606998</v>
      </c>
    </row>
    <row r="30" spans="1:8" x14ac:dyDescent="0.2">
      <c r="A30" s="33" t="s">
        <v>72</v>
      </c>
      <c r="B30" s="34">
        <v>400</v>
      </c>
      <c r="C30" s="34">
        <v>2400</v>
      </c>
      <c r="D30" s="32">
        <f>'2023-FULL'!J24</f>
        <v>2.2905565288000007</v>
      </c>
      <c r="E30" s="58">
        <f>'2023-FULL'!K24</f>
        <v>32.208540722676005</v>
      </c>
      <c r="F30" s="58">
        <f>'2023-FULL'!L24</f>
        <v>34.499097251476009</v>
      </c>
      <c r="G30" s="58">
        <f>'2023-FULL'!M24</f>
        <v>2.6156432280000006</v>
      </c>
      <c r="H30" s="53">
        <f>'2023-FULL'!N24</f>
        <v>37.114740479476012</v>
      </c>
    </row>
    <row r="31" spans="1:8" x14ac:dyDescent="0.2">
      <c r="A31" s="33" t="s">
        <v>73</v>
      </c>
      <c r="B31" s="34">
        <v>600</v>
      </c>
      <c r="C31" s="34">
        <v>3400</v>
      </c>
      <c r="D31" s="32">
        <f>'2023-FULL'!J25</f>
        <v>3.3785869158000001</v>
      </c>
      <c r="E31" s="58">
        <f>'2023-FULL'!K25</f>
        <v>48.054191023790992</v>
      </c>
      <c r="F31" s="58">
        <f>'2023-FULL'!L25</f>
        <v>51.432777939590991</v>
      </c>
      <c r="G31" s="58">
        <f>'2023-FULL'!M25</f>
        <v>3.8580920729999995</v>
      </c>
      <c r="H31" s="53">
        <f>'2023-FULL'!N25</f>
        <v>55.290870012590993</v>
      </c>
    </row>
    <row r="32" spans="1:8" x14ac:dyDescent="0.2">
      <c r="A32" s="33" t="s">
        <v>74</v>
      </c>
      <c r="B32" s="34">
        <v>700</v>
      </c>
      <c r="C32" s="34">
        <v>4500</v>
      </c>
      <c r="D32" s="32">
        <f>'2023-FULL'!J26</f>
        <v>4.0943457415000006</v>
      </c>
      <c r="E32" s="58">
        <f>'2023-FULL'!K26</f>
        <v>56.752876355017492</v>
      </c>
      <c r="F32" s="58">
        <f>'2023-FULL'!L26</f>
        <v>60.847222096517491</v>
      </c>
      <c r="G32" s="58">
        <f>'2023-FULL'!M26</f>
        <v>4.6754348024999999</v>
      </c>
      <c r="H32" s="53">
        <f>'2023-FULL'!N26</f>
        <v>65.522656899017491</v>
      </c>
    </row>
    <row r="33" spans="1:8" x14ac:dyDescent="0.2">
      <c r="A33" s="33" t="s">
        <v>26</v>
      </c>
      <c r="B33" s="34">
        <v>766</v>
      </c>
      <c r="C33" s="34">
        <v>4767</v>
      </c>
      <c r="D33" s="32">
        <f>'2023-FULL'!J27</f>
        <v>4.4353626878290013</v>
      </c>
      <c r="E33" s="58">
        <f>'2023-FULL'!K27</f>
        <v>61.900475635415198</v>
      </c>
      <c r="F33" s="58">
        <f>'2023-FULL'!L27</f>
        <v>66.335838323244204</v>
      </c>
      <c r="G33" s="58">
        <f>'2023-FULL'!M27</f>
        <v>5.0648504991150007</v>
      </c>
      <c r="H33" s="53">
        <f>'2023-FULL'!N27</f>
        <v>71.4006888223592</v>
      </c>
    </row>
    <row r="34" spans="1:8" x14ac:dyDescent="0.2">
      <c r="A34" s="33" t="s">
        <v>25</v>
      </c>
      <c r="B34" s="34">
        <v>833</v>
      </c>
      <c r="C34" s="34">
        <v>5033</v>
      </c>
      <c r="D34" s="32">
        <f>'2023-FULL'!J28</f>
        <v>4.780102349771</v>
      </c>
      <c r="E34" s="58">
        <f>'2023-FULL'!K28</f>
        <v>67.119544565511788</v>
      </c>
      <c r="F34" s="58">
        <f>'2023-FULL'!L28</f>
        <v>71.899646915282787</v>
      </c>
      <c r="G34" s="58">
        <f>'2023-FULL'!M28</f>
        <v>5.458517256885</v>
      </c>
      <c r="H34" s="53">
        <f>'2023-FULL'!N28</f>
        <v>77.35816417216779</v>
      </c>
    </row>
    <row r="35" spans="1:8" x14ac:dyDescent="0.2">
      <c r="A35" s="33" t="s">
        <v>80</v>
      </c>
      <c r="B35" s="34">
        <v>900</v>
      </c>
      <c r="C35" s="34">
        <v>5300</v>
      </c>
      <c r="D35" s="32">
        <f>'2023-FULL'!J29</f>
        <v>5.1251282511000014</v>
      </c>
      <c r="E35" s="58">
        <f>'2023-FULL'!K29</f>
        <v>72.339906595909497</v>
      </c>
      <c r="F35" s="58">
        <f>'2023-FULL'!L29</f>
        <v>77.465034847009491</v>
      </c>
      <c r="G35" s="58">
        <f>'2023-FULL'!M29</f>
        <v>5.8525108785000004</v>
      </c>
      <c r="H35" s="53">
        <f>'2023-FULL'!N29</f>
        <v>83.31754572550949</v>
      </c>
    </row>
    <row r="36" spans="1:8" x14ac:dyDescent="0.2">
      <c r="A36" s="33" t="s">
        <v>81</v>
      </c>
      <c r="B36" s="34">
        <v>1100</v>
      </c>
      <c r="C36" s="34">
        <v>6300</v>
      </c>
      <c r="D36" s="32">
        <f>'2023-FULL'!J30</f>
        <v>6.2131586381000012</v>
      </c>
      <c r="E36" s="58">
        <f>'2023-FULL'!K30</f>
        <v>88.185556897024512</v>
      </c>
      <c r="F36" s="58">
        <f>'2023-FULL'!L30</f>
        <v>94.398715535124509</v>
      </c>
      <c r="G36" s="58">
        <f>'2023-FULL'!M30</f>
        <v>7.0949597235000006</v>
      </c>
      <c r="H36" s="53">
        <f>'2023-FULL'!N30</f>
        <v>101.49367525862451</v>
      </c>
    </row>
    <row r="37" spans="1:8" x14ac:dyDescent="0.2">
      <c r="A37" s="33" t="s">
        <v>22</v>
      </c>
      <c r="B37" s="34">
        <v>2075</v>
      </c>
      <c r="C37" s="34">
        <v>7275</v>
      </c>
      <c r="D37" s="32">
        <f>'2023-FULL'!J31</f>
        <v>10.400973165425002</v>
      </c>
      <c r="E37" s="58">
        <f>'2023-FULL'!K31</f>
        <v>160.39001094061163</v>
      </c>
      <c r="F37" s="58">
        <f>'2023-FULL'!L31</f>
        <v>170.79098410603663</v>
      </c>
      <c r="G37" s="58">
        <f>'2023-FULL'!M31</f>
        <v>11.877128847375001</v>
      </c>
      <c r="H37" s="53">
        <f>'2023-FULL'!N31</f>
        <v>182.66811295341162</v>
      </c>
    </row>
    <row r="38" spans="1:8" x14ac:dyDescent="0.2">
      <c r="A38" s="35" t="s">
        <v>82</v>
      </c>
      <c r="B38" s="36">
        <v>2400</v>
      </c>
      <c r="C38" s="36">
        <v>7600</v>
      </c>
      <c r="D38" s="32">
        <f>'2023-FULL'!J32</f>
        <v>11.7969113412</v>
      </c>
      <c r="E38" s="58">
        <f>'2023-FULL'!K32</f>
        <v>184.45816228847394</v>
      </c>
      <c r="F38" s="58">
        <f>'2023-FULL'!L32</f>
        <v>196.25507362967394</v>
      </c>
      <c r="G38" s="58">
        <f>'2023-FULL'!M32</f>
        <v>13.471185221999999</v>
      </c>
      <c r="H38" s="53">
        <f>'2023-FULL'!N32</f>
        <v>209.72625885167395</v>
      </c>
    </row>
    <row r="39" spans="1:8" x14ac:dyDescent="0.2">
      <c r="A39" s="35" t="s">
        <v>83</v>
      </c>
      <c r="B39" s="36">
        <v>3000</v>
      </c>
      <c r="C39" s="36">
        <v>12000</v>
      </c>
      <c r="D39" s="32">
        <f>'2023-FULL'!J33</f>
        <v>15.461737644000001</v>
      </c>
      <c r="E39" s="58">
        <f>'2023-FULL'!K33</f>
        <v>233.80545361338</v>
      </c>
      <c r="F39" s="58">
        <f>'2023-FULL'!L33</f>
        <v>249.26719125738001</v>
      </c>
      <c r="G39" s="58">
        <f>'2023-FULL'!M33</f>
        <v>17.656141139999999</v>
      </c>
      <c r="H39" s="53">
        <f>'2023-FULL'!N33</f>
        <v>266.92333239738002</v>
      </c>
    </row>
    <row r="40" spans="1:8" x14ac:dyDescent="0.2">
      <c r="A40" s="35" t="s">
        <v>84</v>
      </c>
      <c r="B40" s="36">
        <v>3400</v>
      </c>
      <c r="C40" s="36">
        <v>13000</v>
      </c>
      <c r="D40" s="32">
        <f>'2023-FULL'!J34</f>
        <v>17.351559031000004</v>
      </c>
      <c r="E40" s="58">
        <f>'2023-FULL'!K34</f>
        <v>264.20365391449496</v>
      </c>
      <c r="F40" s="58">
        <f>'2023-FULL'!L34</f>
        <v>281.55521294549499</v>
      </c>
      <c r="G40" s="58">
        <f>'2023-FULL'!M34</f>
        <v>19.814174985000001</v>
      </c>
      <c r="H40" s="53">
        <f>'2023-FULL'!N34</f>
        <v>301.36938793049501</v>
      </c>
    </row>
    <row r="41" spans="1:8" x14ac:dyDescent="0.2">
      <c r="A41" s="35" t="s">
        <v>85</v>
      </c>
      <c r="B41" s="36">
        <v>4500</v>
      </c>
      <c r="C41" s="36">
        <v>18000</v>
      </c>
      <c r="D41" s="32">
        <f>'2023-FULL'!J35</f>
        <v>23.192606466000001</v>
      </c>
      <c r="E41" s="58">
        <f>'2023-FULL'!K35</f>
        <v>350.70818042006994</v>
      </c>
      <c r="F41" s="58">
        <f>'2023-FULL'!L35</f>
        <v>373.90078688606991</v>
      </c>
      <c r="G41" s="58">
        <f>'2023-FULL'!M35</f>
        <v>26.48421171</v>
      </c>
      <c r="H41" s="53">
        <f>'2023-FULL'!N35</f>
        <v>400.38499859606992</v>
      </c>
    </row>
    <row r="42" spans="1:8" x14ac:dyDescent="0.2">
      <c r="A42" s="35" t="s">
        <v>86</v>
      </c>
      <c r="B42" s="36">
        <v>5400</v>
      </c>
      <c r="C42" s="36">
        <v>21000</v>
      </c>
      <c r="D42" s="32">
        <f>'2023-FULL'!J36</f>
        <v>27.65938412700001</v>
      </c>
      <c r="E42" s="58">
        <f>'2023-FULL'!K36</f>
        <v>420.07395632341502</v>
      </c>
      <c r="F42" s="58">
        <f>'2023-FULL'!L36</f>
        <v>447.73334045041503</v>
      </c>
      <c r="G42" s="58">
        <f>'2023-FULL'!M36</f>
        <v>31.584935745000006</v>
      </c>
      <c r="H42" s="53">
        <f>'2023-FULL'!N36</f>
        <v>479.31827619541502</v>
      </c>
    </row>
    <row r="43" spans="1:8" x14ac:dyDescent="0.2">
      <c r="A43" s="35" t="s">
        <v>87</v>
      </c>
      <c r="B43" s="36">
        <v>6500</v>
      </c>
      <c r="C43" s="36">
        <v>25000</v>
      </c>
      <c r="D43" s="32">
        <f>'2023-FULL'!J37</f>
        <v>33.214192175000008</v>
      </c>
      <c r="E43" s="58">
        <f>'2023-FULL'!K37</f>
        <v>505.28538252787502</v>
      </c>
      <c r="F43" s="58">
        <f>'2023-FULL'!L37</f>
        <v>538.49957470287507</v>
      </c>
      <c r="G43" s="58">
        <f>'2023-FULL'!M37</f>
        <v>37.928108625</v>
      </c>
      <c r="H43" s="53">
        <f>'2023-FULL'!N37</f>
        <v>576.42768332787512</v>
      </c>
    </row>
    <row r="44" spans="1:8" x14ac:dyDescent="0.2">
      <c r="A44" s="35" t="s">
        <v>88</v>
      </c>
      <c r="B44" s="36">
        <v>7700</v>
      </c>
      <c r="C44" s="36">
        <v>29000</v>
      </c>
      <c r="D44" s="32">
        <f>'2023-FULL'!J38</f>
        <v>39.16989572300001</v>
      </c>
      <c r="E44" s="58">
        <f>'2023-FULL'!K38</f>
        <v>597.77308373233495</v>
      </c>
      <c r="F44" s="58">
        <f>'2023-FULL'!L38</f>
        <v>636.94297945533492</v>
      </c>
      <c r="G44" s="58">
        <f>'2023-FULL'!M38</f>
        <v>44.729074005000008</v>
      </c>
      <c r="H44" s="53">
        <f>'2023-FULL'!N38</f>
        <v>681.67205346033495</v>
      </c>
    </row>
    <row r="45" spans="1:8" x14ac:dyDescent="0.2">
      <c r="A45" s="35" t="s">
        <v>89</v>
      </c>
      <c r="B45" s="36">
        <v>9500</v>
      </c>
      <c r="C45" s="36">
        <v>35000</v>
      </c>
      <c r="D45" s="32">
        <f>'2023-FULL'!J39</f>
        <v>48.103451045000007</v>
      </c>
      <c r="E45" s="58">
        <f>'2023-FULL'!K39</f>
        <v>736.504635539025</v>
      </c>
      <c r="F45" s="58">
        <f>'2023-FULL'!L39</f>
        <v>784.60808658402505</v>
      </c>
      <c r="G45" s="58">
        <f>'2023-FULL'!M39</f>
        <v>54.930522075000006</v>
      </c>
      <c r="H45" s="53">
        <f>'2023-FULL'!N39</f>
        <v>839.53860865902504</v>
      </c>
    </row>
    <row r="46" spans="1:8" ht="13.5" thickBot="1" x14ac:dyDescent="0.25">
      <c r="A46" s="57" t="s">
        <v>90</v>
      </c>
      <c r="B46" s="37">
        <v>11000</v>
      </c>
      <c r="C46" s="37">
        <v>39000</v>
      </c>
      <c r="D46" s="38">
        <f>'2023-FULL'!J40</f>
        <v>55.261841093000008</v>
      </c>
      <c r="E46" s="59">
        <f>'2023-FULL'!K40</f>
        <v>850.82116174348505</v>
      </c>
      <c r="F46" s="59">
        <f>'2023-FULL'!L40</f>
        <v>906.08300283648509</v>
      </c>
      <c r="G46" s="59">
        <f>'2023-FULL'!M40</f>
        <v>63.104864955000004</v>
      </c>
      <c r="H46" s="54">
        <f>'2023-FULL'!N40</f>
        <v>969.18786779148513</v>
      </c>
    </row>
    <row r="48" spans="1:8" x14ac:dyDescent="0.2">
      <c r="A48" s="25" t="s">
        <v>75</v>
      </c>
      <c r="B48" s="24"/>
      <c r="C48" s="24"/>
      <c r="D48" s="24"/>
      <c r="E48" s="47"/>
      <c r="F48" s="50"/>
      <c r="G48" s="47"/>
    </row>
    <row r="49" spans="1:8" x14ac:dyDescent="0.2">
      <c r="A49" s="25" t="s">
        <v>76</v>
      </c>
      <c r="B49" s="24"/>
      <c r="C49" s="24"/>
      <c r="D49" s="24"/>
      <c r="E49" s="47"/>
      <c r="F49" s="50"/>
      <c r="G49" s="47"/>
    </row>
    <row r="50" spans="1:8" x14ac:dyDescent="0.2">
      <c r="A50" s="25" t="s">
        <v>11</v>
      </c>
      <c r="B50" s="24"/>
      <c r="C50" s="24"/>
      <c r="D50" s="24"/>
      <c r="E50" s="47"/>
      <c r="F50" s="50"/>
      <c r="G50" s="47"/>
    </row>
    <row r="51" spans="1:8" x14ac:dyDescent="0.2">
      <c r="A51" s="39"/>
      <c r="B51" s="24"/>
      <c r="C51" s="24"/>
      <c r="D51" s="24"/>
      <c r="E51" s="47"/>
      <c r="F51" s="50"/>
      <c r="G51" s="47"/>
    </row>
    <row r="52" spans="1:8" x14ac:dyDescent="0.2">
      <c r="A52" s="25" t="s">
        <v>77</v>
      </c>
      <c r="B52" s="24"/>
      <c r="C52" s="24"/>
      <c r="D52" s="24"/>
      <c r="E52" s="47"/>
      <c r="F52" s="47"/>
      <c r="G52" s="47"/>
      <c r="H52" s="47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5" orientation="portrait" r:id="rId1"/>
  <headerFooter>
    <oddHeader xml:space="preserve">&amp;R&amp;"Helvetica,Bold"&amp;8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5"/>
  <sheetViews>
    <sheetView topLeftCell="A8" zoomScaleNormal="100" zoomScaleSheetLayoutView="100" workbookViewId="0">
      <selection activeCell="L41" sqref="L41"/>
    </sheetView>
  </sheetViews>
  <sheetFormatPr defaultRowHeight="12.75" x14ac:dyDescent="0.2"/>
  <cols>
    <col min="1" max="1" width="29" style="5" bestFit="1" customWidth="1"/>
    <col min="2" max="3" width="9.140625" style="5"/>
    <col min="4" max="4" width="13.5703125" style="5" customWidth="1"/>
    <col min="5" max="5" width="10.7109375" style="48" bestFit="1" customWidth="1"/>
    <col min="6" max="6" width="10.5703125" style="48" bestFit="1" customWidth="1"/>
    <col min="7" max="7" width="11.28515625" style="48" bestFit="1" customWidth="1"/>
    <col min="8" max="8" width="10.5703125" style="48" bestFit="1" customWidth="1"/>
    <col min="9" max="16384" width="9.140625" style="5"/>
  </cols>
  <sheetData>
    <row r="1" spans="1:14" ht="18" x14ac:dyDescent="0.2">
      <c r="A1" s="109" t="s">
        <v>67</v>
      </c>
      <c r="B1" s="109"/>
      <c r="C1" s="109"/>
      <c r="D1" s="109"/>
      <c r="E1" s="109"/>
      <c r="F1" s="109"/>
      <c r="G1" s="109"/>
      <c r="H1" s="109"/>
    </row>
    <row r="2" spans="1:14" ht="15.75" x14ac:dyDescent="0.2">
      <c r="A2" s="110" t="s">
        <v>96</v>
      </c>
      <c r="B2" s="110"/>
      <c r="C2" s="110"/>
      <c r="D2" s="110"/>
      <c r="E2" s="110"/>
      <c r="F2" s="110"/>
      <c r="G2" s="110"/>
      <c r="H2" s="110"/>
    </row>
    <row r="3" spans="1:14" x14ac:dyDescent="0.2">
      <c r="A3" s="21"/>
      <c r="B3" s="21"/>
      <c r="C3" s="22"/>
      <c r="D3" s="21"/>
      <c r="E3" s="46"/>
      <c r="F3" s="46"/>
      <c r="G3" s="51"/>
    </row>
    <row r="4" spans="1:14" x14ac:dyDescent="0.2">
      <c r="A4" s="111" t="s">
        <v>68</v>
      </c>
      <c r="B4" s="111"/>
      <c r="C4" s="111"/>
      <c r="D4" s="111"/>
      <c r="E4" s="111"/>
      <c r="F4" s="111"/>
      <c r="G4" s="111"/>
      <c r="H4" s="111"/>
    </row>
    <row r="5" spans="1:14" x14ac:dyDescent="0.2">
      <c r="A5" s="111" t="s">
        <v>69</v>
      </c>
      <c r="B5" s="111"/>
      <c r="C5" s="111"/>
      <c r="D5" s="111"/>
      <c r="E5" s="111"/>
      <c r="F5" s="111"/>
      <c r="G5" s="111"/>
      <c r="H5" s="111"/>
    </row>
    <row r="6" spans="1:14" x14ac:dyDescent="0.2">
      <c r="A6" s="112" t="s">
        <v>78</v>
      </c>
      <c r="B6" s="112"/>
      <c r="C6" s="112"/>
      <c r="D6" s="112"/>
      <c r="E6" s="112"/>
      <c r="F6" s="112"/>
      <c r="G6" s="112"/>
      <c r="H6" s="112"/>
    </row>
    <row r="8" spans="1:14" x14ac:dyDescent="0.2">
      <c r="A8" s="23" t="s">
        <v>70</v>
      </c>
      <c r="B8" s="24"/>
      <c r="C8" s="24"/>
      <c r="D8" s="24"/>
      <c r="E8" s="50"/>
      <c r="F8" s="47"/>
    </row>
    <row r="9" spans="1:14" ht="13.5" thickBot="1" x14ac:dyDescent="0.25"/>
    <row r="10" spans="1:14" ht="76.5" x14ac:dyDescent="0.2">
      <c r="A10" s="26" t="s">
        <v>60</v>
      </c>
      <c r="B10" s="27" t="s">
        <v>59</v>
      </c>
      <c r="C10" s="27" t="s">
        <v>58</v>
      </c>
      <c r="D10" s="27" t="s">
        <v>51</v>
      </c>
      <c r="E10" s="52" t="s">
        <v>92</v>
      </c>
      <c r="F10" s="52" t="s">
        <v>49</v>
      </c>
      <c r="G10" s="52" t="s">
        <v>48</v>
      </c>
      <c r="H10" s="55" t="s">
        <v>47</v>
      </c>
    </row>
    <row r="11" spans="1:14" x14ac:dyDescent="0.2">
      <c r="A11" s="28" t="s">
        <v>46</v>
      </c>
      <c r="B11" s="29"/>
      <c r="C11" s="29"/>
      <c r="D11" s="30">
        <f>'2024-FULL'!J5</f>
        <v>5.3455300000000001</v>
      </c>
      <c r="E11" s="60">
        <f>'2024-FULL'!K5</f>
        <v>0.13289999999999999</v>
      </c>
      <c r="F11" s="49" t="str">
        <f>'2024-FULL'!L5</f>
        <v xml:space="preserve"> </v>
      </c>
      <c r="G11" s="60">
        <f>'2024-FULL'!M5</f>
        <v>6.3777333333333344</v>
      </c>
      <c r="H11" s="56"/>
    </row>
    <row r="12" spans="1:14" x14ac:dyDescent="0.2">
      <c r="A12" s="31" t="s">
        <v>45</v>
      </c>
      <c r="B12" s="34">
        <v>150</v>
      </c>
      <c r="C12" s="34">
        <v>900</v>
      </c>
      <c r="D12" s="32">
        <f>'2024-FULL'!J6</f>
        <v>0.85899994335000007</v>
      </c>
      <c r="E12" s="58">
        <f>'2024-FULL'!K6</f>
        <v>12.078202771003498</v>
      </c>
      <c r="F12" s="58">
        <f>'2024-FULL'!L6</f>
        <v>12.937202714353498</v>
      </c>
      <c r="G12" s="58">
        <f>'2024-FULL'!M6</f>
        <v>1.0248698580000002</v>
      </c>
      <c r="H12" s="53">
        <f>'2024-FULL'!N6</f>
        <v>13.962072572353499</v>
      </c>
    </row>
    <row r="13" spans="1:14" x14ac:dyDescent="0.2">
      <c r="A13" s="33" t="s">
        <v>44</v>
      </c>
      <c r="B13" s="34">
        <v>200</v>
      </c>
      <c r="C13" s="34">
        <v>1200</v>
      </c>
      <c r="D13" s="32">
        <f>'2024-FULL'!J7</f>
        <v>1.1453332578000002</v>
      </c>
      <c r="E13" s="58">
        <f>'2024-FULL'!K7</f>
        <v>16.104270361338003</v>
      </c>
      <c r="F13" s="58">
        <f>'2024-FULL'!L7</f>
        <v>17.249603619138004</v>
      </c>
      <c r="G13" s="58">
        <f>'2024-FULL'!M7</f>
        <v>1.3664931440000003</v>
      </c>
      <c r="H13" s="53">
        <f>'2024-FULL'!N7</f>
        <v>18.616096763138003</v>
      </c>
    </row>
    <row r="14" spans="1:14" x14ac:dyDescent="0.2">
      <c r="A14" s="33" t="s">
        <v>43</v>
      </c>
      <c r="B14" s="34">
        <v>250</v>
      </c>
      <c r="C14" s="34">
        <v>1600</v>
      </c>
      <c r="D14" s="32">
        <f>'2024-FULL'!J8</f>
        <v>1.4602918854</v>
      </c>
      <c r="E14" s="58">
        <f>'2024-FULL'!K8</f>
        <v>20.259647981783999</v>
      </c>
      <c r="F14" s="58">
        <f>'2024-FULL'!L8</f>
        <v>21.719939867183999</v>
      </c>
      <c r="G14" s="58">
        <f>'2024-FULL'!M8</f>
        <v>1.7422691920000002</v>
      </c>
      <c r="H14" s="53">
        <f>'2024-FULL'!N8</f>
        <v>23.462209059183998</v>
      </c>
    </row>
    <row r="15" spans="1:14" x14ac:dyDescent="0.2">
      <c r="A15" s="33" t="s">
        <v>42</v>
      </c>
      <c r="B15" s="34">
        <v>350</v>
      </c>
      <c r="C15" s="34">
        <v>1900</v>
      </c>
      <c r="D15" s="32">
        <f>'2024-FULL'!J9</f>
        <v>1.9470825748499996</v>
      </c>
      <c r="E15" s="58">
        <f>'2024-FULL'!K9</f>
        <v>27.923853072118497</v>
      </c>
      <c r="F15" s="58">
        <f>'2024-FULL'!L9</f>
        <v>29.870935646968498</v>
      </c>
      <c r="G15" s="58">
        <f>'2024-FULL'!M9</f>
        <v>2.323057478</v>
      </c>
      <c r="H15" s="53">
        <f>'2024-FULL'!N9</f>
        <v>32.1939931249685</v>
      </c>
    </row>
    <row r="16" spans="1:14" x14ac:dyDescent="0.2">
      <c r="A16" s="33" t="s">
        <v>41</v>
      </c>
      <c r="B16" s="34">
        <v>400</v>
      </c>
      <c r="C16" s="34">
        <v>2600</v>
      </c>
      <c r="D16" s="32">
        <f>'2024-FULL'!J10</f>
        <v>2.3479171419000004</v>
      </c>
      <c r="E16" s="58">
        <f>'2024-FULL'!K10</f>
        <v>32.467160782899001</v>
      </c>
      <c r="F16" s="58">
        <f>'2024-FULL'!L10</f>
        <v>34.815077924798999</v>
      </c>
      <c r="G16" s="58">
        <f>'2024-FULL'!M10</f>
        <v>2.801291812000001</v>
      </c>
      <c r="H16" s="53">
        <f>'2024-FULL'!N10</f>
        <v>37.616369736799001</v>
      </c>
      <c r="L16"/>
      <c r="M16"/>
      <c r="N16"/>
    </row>
    <row r="17" spans="1:14" x14ac:dyDescent="0.2">
      <c r="A17" s="33" t="s">
        <v>108</v>
      </c>
      <c r="B17" s="34">
        <v>447</v>
      </c>
      <c r="C17" s="34">
        <v>2936</v>
      </c>
      <c r="D17" s="32">
        <f>'2024-FULL'!J11</f>
        <v>2.6325281265840004</v>
      </c>
      <c r="E17" s="58">
        <f>'2024-FULL'!K11</f>
        <v>36.321491734073639</v>
      </c>
      <c r="F17" s="58">
        <f>'2024-FULL'!L11</f>
        <v>38.954019860657638</v>
      </c>
      <c r="G17" s="58">
        <f>'2024-FULL'!M11</f>
        <v>3.1408601923200008</v>
      </c>
      <c r="H17" s="53">
        <f>'2024-FULL'!N11</f>
        <v>42.094880052977636</v>
      </c>
      <c r="L17" s="68"/>
      <c r="M17" s="69"/>
      <c r="N17" s="69"/>
    </row>
    <row r="18" spans="1:14" x14ac:dyDescent="0.2">
      <c r="A18" s="33" t="s">
        <v>40</v>
      </c>
      <c r="B18" s="34">
        <v>525</v>
      </c>
      <c r="C18" s="34">
        <v>3500</v>
      </c>
      <c r="D18" s="32">
        <f>'2024-FULL'!J12</f>
        <v>3.1066883977500002</v>
      </c>
      <c r="E18" s="58">
        <f>'2024-FULL'!K12</f>
        <v>42.726294803902505</v>
      </c>
      <c r="F18" s="58">
        <f>'2024-FULL'!L12</f>
        <v>45.832983201652503</v>
      </c>
      <c r="G18" s="58">
        <f>'2024-FULL'!M12</f>
        <v>3.7065791700000004</v>
      </c>
      <c r="H18" s="53">
        <f>'2024-FULL'!N12</f>
        <v>49.539562371652501</v>
      </c>
    </row>
    <row r="19" spans="1:14" x14ac:dyDescent="0.2">
      <c r="A19" s="33" t="s">
        <v>39</v>
      </c>
      <c r="B19" s="34">
        <v>650</v>
      </c>
      <c r="C19" s="34">
        <v>4400</v>
      </c>
      <c r="D19" s="32">
        <f>'2024-FULL'!J13</f>
        <v>3.8654596536000008</v>
      </c>
      <c r="E19" s="58">
        <f>'2024-FULL'!K13</f>
        <v>52.985428824905995</v>
      </c>
      <c r="F19" s="58">
        <f>'2024-FULL'!L13</f>
        <v>56.850888478505993</v>
      </c>
      <c r="G19" s="58">
        <f>'2024-FULL'!M13</f>
        <v>4.6118665280000011</v>
      </c>
      <c r="H19" s="53">
        <f>'2024-FULL'!N13</f>
        <v>61.462755006505994</v>
      </c>
    </row>
    <row r="20" spans="1:14" x14ac:dyDescent="0.2">
      <c r="A20" s="33" t="s">
        <v>38</v>
      </c>
      <c r="B20" s="34">
        <v>665</v>
      </c>
      <c r="C20" s="34">
        <v>4496</v>
      </c>
      <c r="D20" s="32">
        <f>'2024-FULL'!J14</f>
        <v>3.9530771667240003</v>
      </c>
      <c r="E20" s="58">
        <f>'2024-FULL'!K14</f>
        <v>54.201007703813048</v>
      </c>
      <c r="F20" s="58">
        <f>'2024-FULL'!L14</f>
        <v>58.154084870537048</v>
      </c>
      <c r="G20" s="58">
        <f>'2024-FULL'!M14</f>
        <v>4.7164026795200007</v>
      </c>
      <c r="H20" s="53">
        <f>'2024-FULL'!N14</f>
        <v>62.870487550057049</v>
      </c>
    </row>
    <row r="21" spans="1:14" x14ac:dyDescent="0.2">
      <c r="A21" s="33" t="s">
        <v>37</v>
      </c>
      <c r="B21" s="34">
        <v>696</v>
      </c>
      <c r="C21" s="34">
        <v>4700</v>
      </c>
      <c r="D21" s="32">
        <f>'2024-FULL'!J15</f>
        <v>4.1357563780500008</v>
      </c>
      <c r="E21" s="58">
        <f>'2024-FULL'!K15</f>
        <v>56.720445415240498</v>
      </c>
      <c r="F21" s="58">
        <f>'2024-FULL'!L15</f>
        <v>60.856201793290495</v>
      </c>
      <c r="G21" s="58">
        <f>'2024-FULL'!M15</f>
        <v>4.9343566140000013</v>
      </c>
      <c r="H21" s="53">
        <f>'2024-FULL'!N15</f>
        <v>65.79055840729049</v>
      </c>
    </row>
    <row r="22" spans="1:14" x14ac:dyDescent="0.2">
      <c r="A22" s="33" t="s">
        <v>36</v>
      </c>
      <c r="B22" s="34">
        <v>748</v>
      </c>
      <c r="C22" s="34">
        <v>5050</v>
      </c>
      <c r="D22" s="32">
        <f>'2024-FULL'!J16</f>
        <v>4.4444206440749996</v>
      </c>
      <c r="E22" s="58">
        <f>'2024-FULL'!K16</f>
        <v>60.956693520630743</v>
      </c>
      <c r="F22" s="58">
        <f>'2024-FULL'!L16</f>
        <v>65.401114164705746</v>
      </c>
      <c r="G22" s="58">
        <f>'2024-FULL'!M16</f>
        <v>5.3026228810000005</v>
      </c>
      <c r="H22" s="53">
        <f>'2024-FULL'!N16</f>
        <v>70.703737045705751</v>
      </c>
    </row>
    <row r="23" spans="1:14" x14ac:dyDescent="0.2">
      <c r="A23" s="33" t="s">
        <v>35</v>
      </c>
      <c r="B23" s="34">
        <v>800</v>
      </c>
      <c r="C23" s="34">
        <v>5400</v>
      </c>
      <c r="D23" s="32">
        <f>'2024-FULL'!J17</f>
        <v>4.753084910100001</v>
      </c>
      <c r="E23" s="58">
        <f>'2024-FULL'!K17</f>
        <v>65.19294162602101</v>
      </c>
      <c r="F23" s="58">
        <f>'2024-FULL'!L17</f>
        <v>69.946026536121011</v>
      </c>
      <c r="G23" s="58">
        <f>'2024-FULL'!M17</f>
        <v>5.6708891480000014</v>
      </c>
      <c r="H23" s="53">
        <f>'2024-FULL'!N17</f>
        <v>75.616915684121011</v>
      </c>
    </row>
    <row r="24" spans="1:14" x14ac:dyDescent="0.2">
      <c r="A24" s="33" t="s">
        <v>34</v>
      </c>
      <c r="B24" s="34">
        <v>1000</v>
      </c>
      <c r="C24" s="34">
        <v>6600</v>
      </c>
      <c r="D24" s="32">
        <f>'2024-FULL'!J18</f>
        <v>5.8984181679000001</v>
      </c>
      <c r="E24" s="58">
        <f>'2024-FULL'!K18</f>
        <v>81.297211987358992</v>
      </c>
      <c r="F24" s="58">
        <f>'2024-FULL'!L18</f>
        <v>87.195630155258996</v>
      </c>
      <c r="G24" s="58">
        <f>'2024-FULL'!M18</f>
        <v>7.0373822920000002</v>
      </c>
      <c r="H24" s="53">
        <f>'2024-FULL'!N18</f>
        <v>94.233012447259</v>
      </c>
    </row>
    <row r="25" spans="1:14" x14ac:dyDescent="0.2">
      <c r="A25" s="33"/>
      <c r="B25" s="34"/>
      <c r="C25" s="34"/>
      <c r="D25" s="32"/>
      <c r="E25" s="58"/>
      <c r="F25" s="58"/>
      <c r="G25" s="58"/>
      <c r="H25" s="53"/>
    </row>
    <row r="26" spans="1:14" x14ac:dyDescent="0.2">
      <c r="A26" s="33" t="s">
        <v>33</v>
      </c>
      <c r="B26" s="34">
        <v>83</v>
      </c>
      <c r="C26" s="34">
        <v>400</v>
      </c>
      <c r="D26" s="32">
        <f>'2024-FULL'!J20</f>
        <v>0.44726049509999999</v>
      </c>
      <c r="E26" s="58">
        <f>'2024-FULL'!K20</f>
        <v>6.5565483704459995</v>
      </c>
      <c r="F26" s="58">
        <f>'2024-FULL'!L20</f>
        <v>7.0038088655459996</v>
      </c>
      <c r="G26" s="58">
        <f>'2024-FULL'!M20</f>
        <v>0.53362494800000004</v>
      </c>
      <c r="H26" s="53">
        <f>'2024-FULL'!N20</f>
        <v>7.5374338135459995</v>
      </c>
    </row>
    <row r="27" spans="1:14" x14ac:dyDescent="0.2">
      <c r="A27" s="33" t="s">
        <v>32</v>
      </c>
      <c r="B27" s="34">
        <v>125</v>
      </c>
      <c r="C27" s="34">
        <v>650</v>
      </c>
      <c r="D27" s="32">
        <f>'2024-FULL'!J21</f>
        <v>0.68720797297499991</v>
      </c>
      <c r="E27" s="58">
        <f>'2024-FULL'!K21</f>
        <v>9.9358589457247497</v>
      </c>
      <c r="F27" s="58">
        <f>'2024-FULL'!L21</f>
        <v>10.623066918699749</v>
      </c>
      <c r="G27" s="58">
        <f>'2024-FULL'!M21</f>
        <v>0.81990545300000006</v>
      </c>
      <c r="H27" s="53">
        <f>'2024-FULL'!N21</f>
        <v>11.442972371699749</v>
      </c>
    </row>
    <row r="28" spans="1:14" x14ac:dyDescent="0.2">
      <c r="A28" s="33" t="s">
        <v>79</v>
      </c>
      <c r="B28" s="34">
        <v>250</v>
      </c>
      <c r="C28" s="34">
        <v>1300</v>
      </c>
      <c r="D28" s="32">
        <f>'2024-FULL'!J22</f>
        <v>1.3744159459499998</v>
      </c>
      <c r="E28" s="58">
        <f>'2024-FULL'!K22</f>
        <v>19.871717891449499</v>
      </c>
      <c r="F28" s="58">
        <f>'2024-FULL'!L22</f>
        <v>21.246133837399498</v>
      </c>
      <c r="G28" s="58">
        <f>'2024-FULL'!M22</f>
        <v>1.6398109060000001</v>
      </c>
      <c r="H28" s="53">
        <f>'2024-FULL'!N22</f>
        <v>22.885944743399499</v>
      </c>
    </row>
    <row r="29" spans="1:14" x14ac:dyDescent="0.2">
      <c r="A29" s="33" t="s">
        <v>71</v>
      </c>
      <c r="B29" s="34">
        <v>300</v>
      </c>
      <c r="C29" s="34">
        <v>1800</v>
      </c>
      <c r="D29" s="32">
        <f>'2024-FULL'!J23</f>
        <v>1.7179998867000001</v>
      </c>
      <c r="E29" s="58">
        <f>'2024-FULL'!K23</f>
        <v>24.156405542006997</v>
      </c>
      <c r="F29" s="58">
        <f>'2024-FULL'!L23</f>
        <v>25.874405428706996</v>
      </c>
      <c r="G29" s="58">
        <f>'2024-FULL'!M23</f>
        <v>2.0497397160000004</v>
      </c>
      <c r="H29" s="53">
        <f>'2024-FULL'!N23</f>
        <v>27.924145144706998</v>
      </c>
    </row>
    <row r="30" spans="1:14" x14ac:dyDescent="0.2">
      <c r="A30" s="33" t="s">
        <v>72</v>
      </c>
      <c r="B30" s="34">
        <v>400</v>
      </c>
      <c r="C30" s="34">
        <v>2400</v>
      </c>
      <c r="D30" s="32">
        <f>'2024-FULL'!J24</f>
        <v>2.2906665156000003</v>
      </c>
      <c r="E30" s="58">
        <f>'2024-FULL'!K24</f>
        <v>32.208540722676005</v>
      </c>
      <c r="F30" s="58">
        <f>'2024-FULL'!L24</f>
        <v>34.499207238276007</v>
      </c>
      <c r="G30" s="58">
        <f>'2024-FULL'!M24</f>
        <v>2.7329862880000007</v>
      </c>
      <c r="H30" s="53">
        <f>'2024-FULL'!N24</f>
        <v>37.232193526276006</v>
      </c>
    </row>
    <row r="31" spans="1:14" x14ac:dyDescent="0.2">
      <c r="A31" s="33" t="s">
        <v>73</v>
      </c>
      <c r="B31" s="34">
        <v>600</v>
      </c>
      <c r="C31" s="34">
        <v>3400</v>
      </c>
      <c r="D31" s="32">
        <f>'2024-FULL'!J25</f>
        <v>3.3787491470999997</v>
      </c>
      <c r="E31" s="58">
        <f>'2024-FULL'!K25</f>
        <v>48.054191023790992</v>
      </c>
      <c r="F31" s="58">
        <f>'2024-FULL'!L25</f>
        <v>51.432940170890994</v>
      </c>
      <c r="G31" s="58">
        <f>'2024-FULL'!M25</f>
        <v>4.0311739080000004</v>
      </c>
      <c r="H31" s="53">
        <f>'2024-FULL'!N25</f>
        <v>55.464114078890994</v>
      </c>
    </row>
    <row r="32" spans="1:14" x14ac:dyDescent="0.2">
      <c r="A32" s="33" t="s">
        <v>74</v>
      </c>
      <c r="B32" s="34">
        <v>700</v>
      </c>
      <c r="C32" s="34">
        <v>4500</v>
      </c>
      <c r="D32" s="32">
        <f>'2024-FULL'!J26</f>
        <v>4.0945423417499995</v>
      </c>
      <c r="E32" s="58">
        <f>'2024-FULL'!K26</f>
        <v>56.752876355017492</v>
      </c>
      <c r="F32" s="58">
        <f>'2024-FULL'!L26</f>
        <v>60.847418696767491</v>
      </c>
      <c r="G32" s="58">
        <f>'2024-FULL'!M26</f>
        <v>4.8851842900000007</v>
      </c>
      <c r="H32" s="53">
        <f>'2024-FULL'!N26</f>
        <v>65.732602986767489</v>
      </c>
    </row>
    <row r="33" spans="1:8" x14ac:dyDescent="0.2">
      <c r="A33" s="33" t="s">
        <v>26</v>
      </c>
      <c r="B33" s="34">
        <v>766</v>
      </c>
      <c r="C33" s="34">
        <v>4767</v>
      </c>
      <c r="D33" s="32">
        <f>'2024-FULL'!J27</f>
        <v>4.4355756628605008</v>
      </c>
      <c r="E33" s="58">
        <f>'2024-FULL'!K27</f>
        <v>61.900475635415198</v>
      </c>
      <c r="F33" s="58">
        <f>'2024-FULL'!L27</f>
        <v>66.336051298275692</v>
      </c>
      <c r="G33" s="58">
        <f>'2024-FULL'!M27</f>
        <v>5.2920699645400013</v>
      </c>
      <c r="H33" s="53">
        <f>'2024-FULL'!N27</f>
        <v>71.628121262815696</v>
      </c>
    </row>
    <row r="34" spans="1:8" x14ac:dyDescent="0.2">
      <c r="A34" s="33" t="s">
        <v>25</v>
      </c>
      <c r="B34" s="34">
        <v>833</v>
      </c>
      <c r="C34" s="34">
        <v>5033</v>
      </c>
      <c r="D34" s="32">
        <f>'2024-FULL'!J28</f>
        <v>4.7803318783394992</v>
      </c>
      <c r="E34" s="58">
        <f>'2024-FULL'!K28</f>
        <v>67.119544565511788</v>
      </c>
      <c r="F34" s="58">
        <f>'2024-FULL'!L28</f>
        <v>71.899876443851284</v>
      </c>
      <c r="G34" s="58">
        <f>'2024-FULL'!M28</f>
        <v>5.7033974114600001</v>
      </c>
      <c r="H34" s="53">
        <f>'2024-FULL'!N28</f>
        <v>77.603273855311286</v>
      </c>
    </row>
    <row r="35" spans="1:8" x14ac:dyDescent="0.2">
      <c r="A35" s="33" t="s">
        <v>80</v>
      </c>
      <c r="B35" s="34">
        <v>900</v>
      </c>
      <c r="C35" s="34">
        <v>5300</v>
      </c>
      <c r="D35" s="32">
        <f>'2024-FULL'!J29</f>
        <v>5.1253743469500002</v>
      </c>
      <c r="E35" s="58">
        <f>'2024-FULL'!K29</f>
        <v>72.339906595909497</v>
      </c>
      <c r="F35" s="58">
        <f>'2024-FULL'!L29</f>
        <v>77.465280942859494</v>
      </c>
      <c r="G35" s="58">
        <f>'2024-FULL'!M29</f>
        <v>6.1150663860000014</v>
      </c>
      <c r="H35" s="53">
        <f>'2024-FULL'!N29</f>
        <v>83.580347328859489</v>
      </c>
    </row>
    <row r="36" spans="1:8" x14ac:dyDescent="0.2">
      <c r="A36" s="33" t="s">
        <v>81</v>
      </c>
      <c r="B36" s="34">
        <v>1100</v>
      </c>
      <c r="C36" s="34">
        <v>6300</v>
      </c>
      <c r="D36" s="32">
        <f>'2024-FULL'!J30</f>
        <v>6.2134569784500009</v>
      </c>
      <c r="E36" s="58">
        <f>'2024-FULL'!K30</f>
        <v>88.185556897024512</v>
      </c>
      <c r="F36" s="58">
        <f>'2024-FULL'!L30</f>
        <v>94.399013875474509</v>
      </c>
      <c r="G36" s="58">
        <f>'2024-FULL'!M30</f>
        <v>7.4132540060000016</v>
      </c>
      <c r="H36" s="53">
        <f>'2024-FULL'!N30</f>
        <v>101.81226788147451</v>
      </c>
    </row>
    <row r="37" spans="1:8" x14ac:dyDescent="0.2">
      <c r="A37" s="33" t="s">
        <v>22</v>
      </c>
      <c r="B37" s="34">
        <v>2075</v>
      </c>
      <c r="C37" s="34">
        <v>7275</v>
      </c>
      <c r="D37" s="32">
        <f>'2024-FULL'!J31</f>
        <v>10.401472594162501</v>
      </c>
      <c r="E37" s="58">
        <f>'2024-FULL'!K31</f>
        <v>160.39001094061163</v>
      </c>
      <c r="F37" s="58">
        <f>'2024-FULL'!L31</f>
        <v>170.79148353477413</v>
      </c>
      <c r="G37" s="58">
        <f>'2024-FULL'!M31</f>
        <v>12.409960935500003</v>
      </c>
      <c r="H37" s="53">
        <f>'2024-FULL'!N31</f>
        <v>183.20144447027414</v>
      </c>
    </row>
    <row r="38" spans="1:8" x14ac:dyDescent="0.2">
      <c r="A38" s="35" t="s">
        <v>82</v>
      </c>
      <c r="B38" s="36">
        <v>2400</v>
      </c>
      <c r="C38" s="36">
        <v>7600</v>
      </c>
      <c r="D38" s="32">
        <f>'2024-FULL'!J32</f>
        <v>11.797477799399999</v>
      </c>
      <c r="E38" s="58">
        <f>'2024-FULL'!K32</f>
        <v>184.45816228847394</v>
      </c>
      <c r="F38" s="58">
        <f>'2024-FULL'!L32</f>
        <v>196.25564008787393</v>
      </c>
      <c r="G38" s="58">
        <f>'2024-FULL'!M32</f>
        <v>14.075529912</v>
      </c>
      <c r="H38" s="53">
        <f>'2024-FULL'!N32</f>
        <v>210.33116999987394</v>
      </c>
    </row>
    <row r="39" spans="1:8" x14ac:dyDescent="0.2">
      <c r="A39" s="35" t="s">
        <v>83</v>
      </c>
      <c r="B39" s="36">
        <v>3000</v>
      </c>
      <c r="C39" s="36">
        <v>12000</v>
      </c>
      <c r="D39" s="32">
        <f>'2024-FULL'!J33</f>
        <v>15.462480077999999</v>
      </c>
      <c r="E39" s="58">
        <f>'2024-FULL'!K33</f>
        <v>233.80545361338</v>
      </c>
      <c r="F39" s="58">
        <f>'2024-FULL'!L33</f>
        <v>249.26793369137999</v>
      </c>
      <c r="G39" s="58">
        <f>'2024-FULL'!M33</f>
        <v>18.448231440000001</v>
      </c>
      <c r="H39" s="53">
        <f>'2024-FULL'!N33</f>
        <v>267.71616513137997</v>
      </c>
    </row>
    <row r="40" spans="1:8" x14ac:dyDescent="0.2">
      <c r="A40" s="35" t="s">
        <v>84</v>
      </c>
      <c r="B40" s="36">
        <v>3400</v>
      </c>
      <c r="C40" s="36">
        <v>13000</v>
      </c>
      <c r="D40" s="32">
        <f>'2024-FULL'!J34</f>
        <v>17.3523922095</v>
      </c>
      <c r="E40" s="58">
        <f>'2024-FULL'!K34</f>
        <v>264.20365391449496</v>
      </c>
      <c r="F40" s="58">
        <f>'2024-FULL'!L34</f>
        <v>281.55604612399497</v>
      </c>
      <c r="G40" s="58">
        <f>'2024-FULL'!M34</f>
        <v>20.703079060000004</v>
      </c>
      <c r="H40" s="53">
        <f>'2024-FULL'!N34</f>
        <v>302.25912518399497</v>
      </c>
    </row>
    <row r="41" spans="1:8" x14ac:dyDescent="0.2">
      <c r="A41" s="35" t="s">
        <v>85</v>
      </c>
      <c r="B41" s="36">
        <v>4500</v>
      </c>
      <c r="C41" s="36">
        <v>18000</v>
      </c>
      <c r="D41" s="32">
        <f>'2024-FULL'!J35</f>
        <v>23.193720116999998</v>
      </c>
      <c r="E41" s="58">
        <f>'2024-FULL'!K35</f>
        <v>350.70818042006994</v>
      </c>
      <c r="F41" s="58">
        <f>'2024-FULL'!L35</f>
        <v>373.90190053706993</v>
      </c>
      <c r="G41" s="58">
        <f>'2024-FULL'!M35</f>
        <v>27.672347160000005</v>
      </c>
      <c r="H41" s="53">
        <f>'2024-FULL'!N35</f>
        <v>401.57424769706995</v>
      </c>
    </row>
    <row r="42" spans="1:8" x14ac:dyDescent="0.2">
      <c r="A42" s="35" t="s">
        <v>86</v>
      </c>
      <c r="B42" s="36">
        <v>5400</v>
      </c>
      <c r="C42" s="36">
        <v>21000</v>
      </c>
      <c r="D42" s="32">
        <f>'2024-FULL'!J36</f>
        <v>27.660712261500006</v>
      </c>
      <c r="E42" s="58">
        <f>'2024-FULL'!K36</f>
        <v>420.07395632341502</v>
      </c>
      <c r="F42" s="58">
        <f>'2024-FULL'!L36</f>
        <v>447.73466858491503</v>
      </c>
      <c r="G42" s="58">
        <f>'2024-FULL'!M36</f>
        <v>33.001900020000008</v>
      </c>
      <c r="H42" s="53">
        <f>'2024-FULL'!N36</f>
        <v>480.73656860491502</v>
      </c>
    </row>
    <row r="43" spans="1:8" x14ac:dyDescent="0.2">
      <c r="A43" s="35" t="s">
        <v>87</v>
      </c>
      <c r="B43" s="36">
        <v>6500</v>
      </c>
      <c r="C43" s="36">
        <v>25000</v>
      </c>
      <c r="D43" s="32">
        <f>'2024-FULL'!J37</f>
        <v>33.2157870375</v>
      </c>
      <c r="E43" s="58">
        <f>'2024-FULL'!K37</f>
        <v>505.28538252787502</v>
      </c>
      <c r="F43" s="58">
        <f>'2024-FULL'!L37</f>
        <v>538.50116956537499</v>
      </c>
      <c r="G43" s="58">
        <f>'2024-FULL'!M37</f>
        <v>39.629640500000008</v>
      </c>
      <c r="H43" s="53">
        <f>'2024-FULL'!N37</f>
        <v>578.13081006537504</v>
      </c>
    </row>
    <row r="44" spans="1:8" x14ac:dyDescent="0.2">
      <c r="A44" s="35" t="s">
        <v>88</v>
      </c>
      <c r="B44" s="36">
        <v>7700</v>
      </c>
      <c r="C44" s="36">
        <v>29000</v>
      </c>
      <c r="D44" s="32">
        <f>'2024-FULL'!J38</f>
        <v>39.171776563500003</v>
      </c>
      <c r="E44" s="58">
        <f>'2024-FULL'!K38</f>
        <v>597.77308373233495</v>
      </c>
      <c r="F44" s="58">
        <f>'2024-FULL'!L38</f>
        <v>636.94486029583493</v>
      </c>
      <c r="G44" s="58">
        <f>'2024-FULL'!M38</f>
        <v>46.735710980000007</v>
      </c>
      <c r="H44" s="53">
        <f>'2024-FULL'!N38</f>
        <v>683.68057127583495</v>
      </c>
    </row>
    <row r="45" spans="1:8" x14ac:dyDescent="0.2">
      <c r="A45" s="35" t="s">
        <v>89</v>
      </c>
      <c r="B45" s="36">
        <v>9500</v>
      </c>
      <c r="C45" s="36">
        <v>35000</v>
      </c>
      <c r="D45" s="32">
        <f>'2024-FULL'!J39</f>
        <v>48.105760852499998</v>
      </c>
      <c r="E45" s="58">
        <f>'2024-FULL'!K39</f>
        <v>736.504635539025</v>
      </c>
      <c r="F45" s="58">
        <f>'2024-FULL'!L39</f>
        <v>784.610396391525</v>
      </c>
      <c r="G45" s="58">
        <f>'2024-FULL'!M39</f>
        <v>57.394816700000007</v>
      </c>
      <c r="H45" s="53">
        <f>'2024-FULL'!N39</f>
        <v>842.00521309152498</v>
      </c>
    </row>
    <row r="46" spans="1:8" ht="13.5" thickBot="1" x14ac:dyDescent="0.25">
      <c r="A46" s="57" t="s">
        <v>90</v>
      </c>
      <c r="B46" s="37">
        <v>11000</v>
      </c>
      <c r="C46" s="37">
        <v>39000</v>
      </c>
      <c r="D46" s="38">
        <f>'2024-FULL'!J40</f>
        <v>55.264494628500003</v>
      </c>
      <c r="E46" s="59">
        <f>'2024-FULL'!K40</f>
        <v>850.82116174348505</v>
      </c>
      <c r="F46" s="59">
        <f>'2024-FULL'!L40</f>
        <v>906.08565637198501</v>
      </c>
      <c r="G46" s="59">
        <f>'2024-FULL'!M40</f>
        <v>65.935877180000006</v>
      </c>
      <c r="H46" s="54">
        <f>'2024-FULL'!N40</f>
        <v>972.02153355198504</v>
      </c>
    </row>
    <row r="48" spans="1:8" x14ac:dyDescent="0.2">
      <c r="A48" s="25" t="s">
        <v>75</v>
      </c>
      <c r="B48" s="24"/>
      <c r="C48" s="24"/>
      <c r="D48" s="24"/>
      <c r="E48" s="47"/>
      <c r="F48" s="50"/>
      <c r="G48" s="47"/>
    </row>
    <row r="49" spans="1:8" x14ac:dyDescent="0.2">
      <c r="A49" s="25" t="s">
        <v>76</v>
      </c>
      <c r="B49" s="24"/>
      <c r="C49" s="24"/>
      <c r="D49" s="24"/>
      <c r="E49" s="47"/>
      <c r="F49" s="50"/>
      <c r="G49" s="47"/>
    </row>
    <row r="50" spans="1:8" x14ac:dyDescent="0.2">
      <c r="A50" s="25" t="s">
        <v>11</v>
      </c>
      <c r="B50" s="24"/>
      <c r="C50" s="24"/>
      <c r="D50" s="24"/>
      <c r="E50" s="47"/>
      <c r="F50" s="50"/>
      <c r="G50" s="47"/>
    </row>
    <row r="51" spans="1:8" x14ac:dyDescent="0.2">
      <c r="A51" s="39"/>
      <c r="B51" s="24"/>
      <c r="C51" s="24"/>
      <c r="D51" s="24"/>
      <c r="E51" s="47"/>
      <c r="F51" s="50"/>
      <c r="G51" s="47"/>
    </row>
    <row r="52" spans="1:8" x14ac:dyDescent="0.2">
      <c r="A52" s="25" t="s">
        <v>77</v>
      </c>
      <c r="B52" s="24"/>
      <c r="C52" s="24"/>
      <c r="D52" s="24"/>
      <c r="E52" s="47"/>
      <c r="F52" s="47"/>
      <c r="G52" s="47"/>
      <c r="H52" s="47"/>
    </row>
    <row r="54" spans="1:8" x14ac:dyDescent="0.2">
      <c r="A54" s="108"/>
      <c r="B54" s="108"/>
      <c r="C54" s="108"/>
      <c r="D54" s="108"/>
      <c r="E54" s="108"/>
      <c r="F54" s="108"/>
      <c r="G54" s="108"/>
      <c r="H54" s="108"/>
    </row>
    <row r="55" spans="1:8" x14ac:dyDescent="0.2">
      <c r="A55" s="108"/>
      <c r="B55" s="108"/>
      <c r="C55" s="108"/>
      <c r="D55" s="108"/>
      <c r="E55" s="108"/>
      <c r="F55" s="108"/>
      <c r="G55" s="108"/>
      <c r="H55" s="108"/>
    </row>
  </sheetData>
  <mergeCells count="6">
    <mergeCell ref="A54:H55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2021-FULL </vt:lpstr>
      <vt:lpstr>2022-FULL</vt:lpstr>
      <vt:lpstr>2023-FULL</vt:lpstr>
      <vt:lpstr>2024-FULL</vt:lpstr>
      <vt:lpstr>2025-FULL</vt:lpstr>
      <vt:lpstr>2021 PDF</vt:lpstr>
      <vt:lpstr>2022 PDF</vt:lpstr>
      <vt:lpstr>2023 PDF</vt:lpstr>
      <vt:lpstr>2024 PDF</vt:lpstr>
      <vt:lpstr>2025 PDF</vt:lpstr>
      <vt:lpstr>'2021 PDF'!Print_Area</vt:lpstr>
      <vt:lpstr>'2022 PDF'!Print_Area</vt:lpstr>
      <vt:lpstr>'2023 PDF'!Print_Area</vt:lpstr>
      <vt:lpstr>'2024 PDF'!Print_Area</vt:lpstr>
      <vt:lpstr>'2025 PDF'!Print_Area</vt:lpstr>
      <vt:lpstr>'2025-FULL'!Print_Area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shaynet</cp:lastModifiedBy>
  <cp:lastPrinted>2020-02-07T16:31:57Z</cp:lastPrinted>
  <dcterms:created xsi:type="dcterms:W3CDTF">2020-01-15T18:40:25Z</dcterms:created>
  <dcterms:modified xsi:type="dcterms:W3CDTF">2020-02-07T16:32:41Z</dcterms:modified>
</cp:coreProperties>
</file>