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T:\5. TESI UTILITIES\Hydro 2000\CoS 2020\FINAL APPLICATION\"/>
    </mc:Choice>
  </mc:AlternateContent>
  <xr:revisionPtr revIDLastSave="0" documentId="13_ncr:1_{F4D4728B-3ACF-4843-B96A-BC775CDA1E46}" xr6:coauthVersionLast="45" xr6:coauthVersionMax="45" xr10:uidLastSave="{00000000-0000-0000-0000-000000000000}"/>
  <bookViews>
    <workbookView xWindow="0" yWindow="390" windowWidth="28830" windowHeight="15585" tabRatio="855" firstSheet="1"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439" i="46" l="1"/>
  <c r="P384" i="46" l="1"/>
  <c r="Q384" i="46"/>
  <c r="R384" i="46"/>
  <c r="S384" i="46"/>
  <c r="T384" i="46"/>
  <c r="U384" i="46"/>
  <c r="V384" i="46"/>
  <c r="W384" i="46"/>
  <c r="X384" i="46"/>
  <c r="E384" i="46"/>
  <c r="F384" i="46"/>
  <c r="G384" i="46"/>
  <c r="H384" i="46"/>
  <c r="I384" i="46"/>
  <c r="J384" i="46"/>
  <c r="K384" i="46"/>
  <c r="L384" i="46"/>
  <c r="M384" i="46"/>
  <c r="E255" i="46"/>
  <c r="F255" i="46"/>
  <c r="G255" i="46"/>
  <c r="H255" i="46"/>
  <c r="I255" i="46"/>
  <c r="J255" i="46"/>
  <c r="K255" i="46"/>
  <c r="L255" i="46"/>
  <c r="M255" i="46"/>
  <c r="P127" i="46"/>
  <c r="Q127" i="46"/>
  <c r="R127" i="46"/>
  <c r="S127" i="46"/>
  <c r="T127" i="46"/>
  <c r="U127" i="46"/>
  <c r="V127" i="46"/>
  <c r="W127" i="46"/>
  <c r="X127" i="46"/>
  <c r="E127" i="46"/>
  <c r="F127" i="46"/>
  <c r="G127" i="46"/>
  <c r="H127" i="46"/>
  <c r="I127" i="46"/>
  <c r="J127" i="46"/>
  <c r="K127" i="46"/>
  <c r="L127" i="46"/>
  <c r="M127" i="46"/>
  <c r="E561" i="79"/>
  <c r="F561" i="79"/>
  <c r="G561" i="79"/>
  <c r="H561" i="79"/>
  <c r="I561" i="79"/>
  <c r="J561" i="79"/>
  <c r="K561" i="79"/>
  <c r="L561" i="79"/>
  <c r="M561" i="79"/>
  <c r="P561" i="79"/>
  <c r="Q561" i="79"/>
  <c r="R561" i="79"/>
  <c r="S561" i="79"/>
  <c r="T561" i="79"/>
  <c r="U561" i="79"/>
  <c r="V561" i="79"/>
  <c r="W561" i="79"/>
  <c r="X561" i="79"/>
  <c r="P378" i="79"/>
  <c r="Q378" i="79"/>
  <c r="R378" i="79"/>
  <c r="S378" i="79"/>
  <c r="T378" i="79"/>
  <c r="U378" i="79"/>
  <c r="V378" i="79"/>
  <c r="W378" i="79"/>
  <c r="X378" i="79"/>
  <c r="P195" i="79"/>
  <c r="Q195" i="79"/>
  <c r="R195" i="79"/>
  <c r="S195" i="79"/>
  <c r="T195" i="79"/>
  <c r="U195" i="79"/>
  <c r="V195" i="79"/>
  <c r="W195" i="79"/>
  <c r="X195" i="79"/>
  <c r="E378" i="79"/>
  <c r="F378" i="79"/>
  <c r="G378" i="79"/>
  <c r="H378" i="79"/>
  <c r="I378" i="79"/>
  <c r="J378" i="79"/>
  <c r="K378" i="79"/>
  <c r="L378" i="79"/>
  <c r="M378" i="79"/>
  <c r="E195" i="79"/>
  <c r="F195" i="79"/>
  <c r="G195" i="79"/>
  <c r="H195" i="79"/>
  <c r="I195" i="79"/>
  <c r="J195" i="79"/>
  <c r="K195" i="79"/>
  <c r="L195" i="79"/>
  <c r="M195" i="79"/>
  <c r="N184" i="79" l="1"/>
  <c r="D22" i="45" l="1"/>
  <c r="O927" i="79" l="1"/>
  <c r="AM139" i="79" l="1"/>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L53" i="44"/>
  <c r="L46" i="44"/>
  <c r="C102" i="45"/>
  <c r="P46" i="44"/>
  <c r="C95" i="45"/>
  <c r="O46" i="44"/>
  <c r="K53" i="44"/>
  <c r="K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3" i="44" l="1"/>
  <c r="H50" i="44"/>
  <c r="H46" i="44"/>
  <c r="I53" i="44"/>
  <c r="I50" i="44"/>
  <c r="I46" i="44"/>
  <c r="G53" i="44"/>
  <c r="G50" i="44"/>
  <c r="G46" i="44"/>
  <c r="E53" i="44"/>
  <c r="E44" i="44"/>
  <c r="J53" i="44"/>
  <c r="J46" i="44"/>
  <c r="F50" i="44"/>
  <c r="F46" i="44"/>
  <c r="E50" i="44"/>
  <c r="E46" i="44"/>
  <c r="D50" i="44"/>
  <c r="D46" i="44"/>
  <c r="AC577" i="79"/>
  <c r="AC576" i="79"/>
  <c r="AC578"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AE198" i="79"/>
  <c r="AE202"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R26" i="47"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199" i="79" l="1"/>
  <c r="AE201" i="79"/>
  <c r="AE200" i="79"/>
  <c r="AK571" i="79"/>
  <c r="AK569" i="79"/>
  <c r="AK570" i="79"/>
  <c r="AK567" i="79"/>
  <c r="AK565" i="79"/>
  <c r="AK566" i="79"/>
  <c r="AK568" i="79"/>
  <c r="AB570" i="79"/>
  <c r="AB569" i="79"/>
  <c r="AB201" i="79"/>
  <c r="AB202" i="79"/>
  <c r="AA199" i="79"/>
  <c r="AA202" i="79"/>
  <c r="AA203" i="79"/>
  <c r="AD569" i="79"/>
  <c r="AD573" i="79"/>
  <c r="I73" i="43" s="1"/>
  <c r="Z202" i="79"/>
  <c r="Z203" i="79"/>
  <c r="AJ570" i="79"/>
  <c r="AJ573" i="79"/>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O73" i="43"/>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J93" i="43"/>
  <c r="AE940" i="79"/>
  <c r="J78" i="43" s="1"/>
  <c r="AL1124" i="79"/>
  <c r="Q81" i="43" s="1"/>
  <c r="AK756" i="79"/>
  <c r="L93" i="43"/>
  <c r="Z1124" i="79"/>
  <c r="E81" i="43" s="1"/>
  <c r="G97" i="43"/>
  <c r="AH1124" i="79"/>
  <c r="M81" i="43" s="1"/>
  <c r="AF1124" i="79"/>
  <c r="K81" i="43" s="1"/>
  <c r="AC940" i="79"/>
  <c r="H78" i="43" s="1"/>
  <c r="AG1124" i="79"/>
  <c r="L81" i="43" s="1"/>
  <c r="L98" i="43"/>
  <c r="Z756" i="79"/>
  <c r="J94" i="43"/>
  <c r="L97" i="43"/>
  <c r="AL756" i="79"/>
  <c r="AF756" i="79"/>
  <c r="AD940" i="79"/>
  <c r="I78" i="43" s="1"/>
  <c r="J95" i="43"/>
  <c r="I96" i="43"/>
  <c r="Y572" i="79"/>
  <c r="D72" i="43" s="1"/>
  <c r="AC756" i="79"/>
  <c r="K100" i="43"/>
  <c r="AK1124" i="79"/>
  <c r="P81" i="43" s="1"/>
  <c r="AJ1124" i="79"/>
  <c r="O81" i="43" s="1"/>
  <c r="AI756" i="79"/>
  <c r="AA756" i="79"/>
  <c r="I97" i="43"/>
  <c r="K96" i="43"/>
  <c r="Y388" i="79"/>
  <c r="D69" i="43" s="1"/>
  <c r="L99" i="43"/>
  <c r="R82" i="43"/>
  <c r="AJ940" i="79"/>
  <c r="O78" i="43" s="1"/>
  <c r="K98" i="43"/>
  <c r="AE1124" i="79"/>
  <c r="J81" i="43" s="1"/>
  <c r="AE756" i="79"/>
  <c r="Z940" i="79"/>
  <c r="E78" i="43" s="1"/>
  <c r="AL940" i="79"/>
  <c r="Q78" i="43" s="1"/>
  <c r="L101" i="43"/>
  <c r="AA940" i="79"/>
  <c r="F78" i="43" s="1"/>
  <c r="AC1124" i="79"/>
  <c r="H81" i="43" s="1"/>
  <c r="AI940" i="79"/>
  <c r="N78" i="43" s="1"/>
  <c r="AB940" i="79"/>
  <c r="G78" i="43" s="1"/>
  <c r="AJ756" i="79"/>
  <c r="AH756" i="79"/>
  <c r="AK940" i="79"/>
  <c r="P78" i="43" s="1"/>
  <c r="AG756" i="79"/>
  <c r="AB756" i="79"/>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83" i="47" l="1"/>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<sst xmlns="http://schemas.openxmlformats.org/spreadsheetml/2006/main" count="2923" uniqueCount="700">
  <si>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</si>
  <si>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</si>
  <si>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</si>
  <si>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</si>
  <si>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</si>
  <si>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</si>
  <si>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</si>
  <si>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</si>
  <si>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</si>
  <si>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</si>
  <si>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</si>
  <si>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</si>
  <si>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</si>
  <si>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</si>
  <si>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</si>
  <si>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</si>
  <si>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</si>
  <si>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</si>
  <si>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</si>
  <si>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</si>
  <si>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</si>
  <si>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</si>
  <si>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</si>
  <si>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</si>
  <si>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</si>
  <si>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</si>
  <si>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</si>
  <si>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</si>
  <si>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</si>
  <si>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</si>
  <si>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</si>
  <si>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</si>
  <si>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</si>
  <si>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</si>
  <si>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</si>
  <si>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</si>
  <si>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</si>
  <si>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</si>
  <si>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</si>
  <si>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</si>
  <si>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</si>
  <si>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</si>
  <si>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</si>
  <si>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</si>
  <si>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</si>
  <si>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</si>
  <si>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</si>
  <si>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</si>
  <si>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</si>
  <si>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</si>
  <si>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</si>
  <si>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</si>
  <si>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</si>
  <si>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</si>
  <si>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</si>
  <si>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</si>
  <si>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</si>
  <si>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</si>
  <si>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</si>
  <si>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</si>
  <si>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</si>
  <si>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</si>
  <si>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</si>
  <si>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</si>
  <si>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</si>
  <si>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</si>
  <si>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</si>
  <si>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</si>
  <si>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</si>
  <si>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</si>
  <si>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</si>
  <si>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</si>
  <si>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</si>
  <si>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</si>
  <si>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</si>
  <si>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</si>
  <si>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</si>
  <si>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</si>
  <si>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</si>
  <si>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</si>
  <si>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</si>
  <si>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</si>
  <si>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</si>
  <si>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</si>
  <si>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</si>
  <si>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</si>
  <si>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</si>
  <si>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</si>
  <si>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</si>
  <si>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</si>
  <si>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</si>
  <si>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</si>
  <si>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</si>
  <si>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</si>
  <si>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</si>
  <si>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</si>
  <si>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</si>
  <si>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</si>
  <si>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</si>
  <si>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</si>
  <si>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</si>
  <si>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</si>
  <si>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</si>
  <si>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</si>
  <si>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</si>
  <si>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</si>
  <si>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</si>
  <si>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</si>
  <si>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</si>
  <si>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</si>
  <si>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</si>
  <si>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</si>
  <si>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</si>
  <si>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</si>
  <si>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</si>
  <si>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</si>
  <si>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</si>
  <si>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</si>
  <si>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</si>
  <si>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</si>
  <si>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</si>
  <si>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</si>
  <si>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</si>
  <si>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</si>
  <si>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</si>
  <si>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</si>
  <si>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</si>
  <si>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</si>
  <si>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</si>
  <si>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</si>
  <si>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</si>
  <si>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</si>
  <si>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</si>
  <si>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</si>
  <si>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</si>
  <si>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</si>
  <si>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</si>
  <si>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</si>
  <si>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</si>
  <si>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</si>
  <si>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</si>
  <si>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</si>
  <si>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</si>
  <si>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</si>
  <si>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</si>
  <si>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</si>
  <si>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</si>
  <si>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</si>
  <si>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</si>
  <si>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</si>
  <si>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</si>
  <si>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</si>
  <si>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</si>
  <si>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</si>
  <si>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</si>
  <si>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</si>
  <si>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</si>
  <si>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</si>
  <si>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</si>
  <si>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</si>
  <si>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</si>
  <si>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</si>
  <si>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</si>
  <si>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</si>
  <si>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</si>
  <si>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</si>
  <si>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</si>
  <si>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</si>
  <si>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</si>
  <si>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</si>
  <si>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</si>
  <si>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</si>
  <si>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</si>
  <si>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</si>
  <si>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</si>
  <si>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</si>
  <si>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</si>
  <si>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</si>
  <si>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</si>
  <si>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</si>
  <si>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</si>
  <si>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</si>
  <si>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</si>
  <si>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</si>
  <si>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</si>
  <si>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</si>
  <si>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</si>
  <si>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</si>
  <si>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</si>
  <si>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</si>
  <si>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</si>
  <si>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</si>
  <si>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</si>
  <si>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</si>
  <si>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</si>
  <si>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</si>
  <si>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</si>
  <si>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</si>
  <si>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</si>
  <si>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</si>
  <si>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</si>
  <si>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</si>
  <si>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</si>
  <si>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</si>
  <si>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</si>
  <si>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</si>
  <si>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</si>
  <si>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</si>
  <si>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</si>
  <si>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</si>
  <si>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</si>
  <si>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</si>
  <si>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</si>
  <si>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</si>
  <si>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</si>
  <si>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</si>
  <si>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</si>
  <si>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</si>
  <si>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</si>
  <si>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</si>
  <si>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</si>
  <si>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</si>
  <si>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</si>
  <si>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</si>
  <si>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</si>
  <si>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</si>
  <si>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</si>
  <si>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</si>
  <si>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</si>
  <si>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</si>
  <si>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</si>
  <si>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</si>
  <si>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</si>
  <si>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</si>
  <si>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</si>
  <si>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</si>
  <si>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</si>
  <si>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</si>
  <si>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</si>
  <si>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</si>
  <si>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</si>
  <si>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</si>
  <si>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</si>
  <si>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</si>
  <si>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</si>
  <si>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</si>
  <si>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</si>
  <si>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</si>
  <si>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</si>
  <si>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</si>
  <si>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</si>
  <si>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</si>
  <si>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</si>
  <si>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</si>
  <si>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</si>
  <si>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</si>
  <si>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</si>
  <si>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</si>
  <si>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</si>
  <si>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</si>
  <si>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</si>
  <si>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</si>
  <si>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</si>
  <si>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</si>
  <si>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</si>
  <si>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</si>
  <si>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</si>
  <si>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</si>
  <si>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</si>
  <si>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</si>
  <si>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</si>
  <si>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</si>
  <si>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</si>
  <si>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</si>
  <si>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</si>
  <si>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</si>
  <si>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</si>
  <si>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</si>
  <si>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</si>
  <si>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</si>
  <si>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</si>
  <si>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</si>
  <si>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</si>
  <si>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</si>
  <si>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</si>
  <si>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</si>
  <si>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</si>
  <si>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</si>
  <si>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</si>
  <si>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</si>
  <si>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</si>
  <si>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</si>
  <si>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</si>
  <si>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</si>
  <si>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</si>
  <si>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</si>
  <si>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</si>
  <si>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</si>
  <si>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</si>
  <si>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</si>
  <si>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</si>
  <si>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</si>
  <si>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</si>
  <si>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</si>
  <si>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</si>
  <si>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</si>
  <si>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</si>
  <si>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</si>
  <si>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</si>
  <si>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</si>
  <si>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</si>
  <si>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</si>
  <si>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</si>
  <si>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</si>
  <si>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</si>
  <si>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</si>
  <si>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</si>
  <si>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</si>
  <si>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</si>
  <si>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</si>
  <si>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</si>
  <si>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</si>
  <si>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</si>
  <si>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</si>
  <si>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</si>
  <si>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</si>
  <si>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</si>
  <si>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</si>
  <si>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</si>
  <si>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</si>
  <si>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</si>
  <si>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</si>
  <si>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</si>
  <si>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</si>
  <si>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</si>
  <si>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</si>
  <si>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</si>
  <si>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</si>
  <si>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</si>
  <si>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</si>
  <si>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</si>
  <si>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</si>
  <si>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</si>
  <si>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</si>
  <si>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</si>
  <si>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</si>
  <si>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</si>
  <si>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</si>
  <si>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</si>
  <si>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</si>
  <si>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</si>
  <si>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</si>
  <si>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</si>
  <si>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</si>
  <si>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</si>
  <si>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</si>
  <si>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</si>
  <si>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</si>
  <si>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</si>
  <si>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</si>
  <si>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</si>
  <si>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</si>
  <si>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</si>
  <si>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</si>
  <si>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</si>
  <si>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</si>
  <si>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</si>
  <si>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</si>
  <si>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</si>
  <si>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</si>
  <si>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</si>
  <si>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</si>
  <si>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</si>
  <si>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</si>
  <si>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</si>
  <si>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</si>
  <si>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</si>
  <si>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</si>
  <si>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</si>
  <si>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</si>
  <si>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</si>
  <si>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</si>
  <si>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</si>
  <si>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</si>
  <si>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</si>
  <si>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</si>
  <si>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</si>
  <si>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</si>
  <si>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</si>
  <si>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</si>
  <si>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</si>
  <si>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</si>
  <si>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</si>
  <si>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</si>
  <si>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</si>
  <si>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</si>
  <si>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</si>
  <si>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</si>
  <si>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</si>
  <si>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</si>
  <si>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</si>
  <si>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</si>
  <si>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</si>
  <si>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</si>
  <si>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</si>
  <si>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</si>
  <si>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</si>
  <si>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</si>
  <si>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</si>
  <si>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</si>
  <si>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</si>
  <si>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</si>
  <si>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</si>
  <si>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</si>
  <si>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</si>
  <si>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</si>
  <si>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</si>
  <si>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</si>
  <si>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</si>
  <si>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</si>
  <si>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</si>
  <si>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</si>
  <si>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</si>
  <si>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</si>
  <si>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</si>
  <si>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</si>
  <si>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</si>
  <si>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</si>
  <si>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</si>
  <si>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</si>
  <si>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</si>
  <si>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</si>
  <si>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</si>
  <si>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</si>
  <si>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</si>
  <si>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</si>
  <si>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</si>
  <si>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</si>
  <si>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</si>
  <si>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</si>
  <si>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</si>
  <si>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</si>
  <si>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</si>
  <si>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</si>
  <si>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</si>
  <si>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</si>
  <si>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</si>
  <si>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</si>
  <si>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</si>
  <si>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</si>
  <si>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</si>
  <si>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</si>
  <si>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</si>
  <si>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</si>
  <si>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</si>
  <si>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</si>
  <si>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</si>
  <si>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</si>
  <si>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</si>
  <si>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</si>
  <si>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</si>
  <si>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</si>
  <si>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</si>
  <si>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</si>
  <si>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</si>
  <si>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</si>
  <si>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</si>
  <si>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</si>
  <si>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</si>
  <si>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</si>
  <si>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</si>
  <si>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</si>
  <si>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</si>
  <si>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</si>
  <si>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</si>
  <si>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</si>
  <si>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</si>
  <si>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</si>
  <si>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</si>
  <si>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</si>
  <si>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</si>
  <si>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</si>
  <si>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</si>
  <si>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</si>
  <si>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</si>
  <si>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</si>
  <si>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</si>
  <si>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</si>
  <si>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</si>
  <si>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</si>
  <si>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</si>
  <si>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</si>
  <si>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</si>
  <si>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</si>
  <si>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</si>
  <si>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</si>
  <si>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</si>
  <si>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</si>
  <si>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</si>
  <si>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</si>
  <si>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</si>
  <si>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</si>
  <si>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</si>
  <si>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</si>
  <si>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</si>
  <si>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</si>
  <si>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</si>
  <si>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</si>
  <si>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</si>
  <si>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</si>
  <si>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</si>
  <si>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</si>
  <si>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</si>
  <si>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</si>
  <si>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</si>
  <si>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</si>
  <si>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</si>
  <si>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</si>
  <si>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</si>
  <si>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</si>
  <si>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</si>
  <si>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</si>
  <si>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</si>
  <si>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</si>
  <si>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</si>
  <si>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</si>
  <si>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</si>
  <si>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</si>
  <si>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</si>
  <si>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</si>
  <si>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</si>
  <si>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</si>
  <si>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</si>
  <si>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</si>
  <si>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</si>
  <si>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</si>
  <si>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</si>
  <si>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</si>
  <si>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</si>
  <si>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</si>
  <si>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</si>
  <si>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</si>
  <si>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</si>
  <si>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</si>
  <si>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</si>
  <si>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</si>
  <si>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</si>
  <si>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</si>
  <si>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</si>
  <si>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</si>
  <si>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</si>
  <si>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</si>
  <si>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</si>
  <si>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</si>
  <si>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</si>
  <si>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</si>
  <si>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</si>
  <si>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</si>
  <si>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</si>
  <si>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</si>
  <si>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</si>
  <si>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</si>
  <si>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</si>
  <si>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</si>
  <si>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</si>
  <si>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</si>
  <si>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</si>
  <si>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</si>
  <si>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</si>
  <si>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</si>
  <si>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</si>
  <si>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</si>
  <si>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</si>
  <si>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</si>
  <si>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</si>
  <si>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</si>
  <si>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</si>
  <si>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</si>
  <si>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</si>
  <si>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</si>
  <si>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</si>
  <si>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</si>
  <si>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</si>
  <si>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</si>
  <si>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</si>
  <si>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</si>
  <si>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</si>
  <si>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</si>
  <si>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</si>
  <si>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</si>
  <si>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</si>
  <si>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</si>
  <si>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</si>
  <si>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</si>
  <si>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</si>
  <si>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</si>
  <si>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</si>
  <si>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</si>
  <si>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</si>
  <si>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</si>
  <si>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</si>
  <si>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</si>
  <si>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</si>
  <si>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</si>
  <si>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</si>
  <si>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</si>
  <si>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</si>
  <si>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</si>
  <si>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</si>
  <si>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</si>
  <si>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</si>
  <si>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</si>
  <si>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</si>
  <si>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</si>
  <si>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</si>
  <si>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</si>
  <si>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</si>
  <si>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</si>
  <si>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</si>
  <si>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</si>
  <si>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</si>
  <si>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</si>
  <si>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</si>
  <si>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</si>
  <si>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</si>
  <si>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</si>
  <si>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</si>
  <si>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</si>
  <si>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</si>
  <si>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</si>
  <si>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</si>
  <si>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</si>
  <si>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</si>
  <si>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</si>
  <si>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</si>
  <si>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</si>
  <si>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</si>
  <si>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</si>
  <si>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</si>
  <si>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</si>
  <si>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</si>
  <si>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</si>
  <si>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</si>
  <si>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</si>
  <si>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</si>
  <si>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</si>
  <si>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</si>
  <si>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</si>
  <si>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</si>
  <si>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</si>
  <si>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</si>
  <si>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</si>
  <si>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</si>
  <si>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</si>
  <si>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</si>
  <si>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</si>
  <si>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</si>
  <si>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</si>
  <si>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</si>
  <si>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</si>
  <si>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</si>
  <si>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</si>
  <si>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</si>
  <si>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</si>
  <si>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</si>
  <si>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</si>
  <si>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</si>
  <si>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</si>
  <si>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</si>
  <si>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</si>
  <si>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</si>
  <si>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</si>
  <si>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</si>
  <si>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</si>
  <si>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</si>
  <si>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</si>
  <si>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</si>
  <si>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</si>
  <si>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</si>
  <si>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</si>
  <si>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</si>
  <si>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</si>
  <si>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</si>
  <si>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</si>
  <si>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</si>
  <si>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</si>
  <si>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GS&gt;50</t>
  </si>
  <si>
    <t>Save on Energy Instant Discount Program</t>
  </si>
  <si>
    <t>Whole Home Pilot Program</t>
  </si>
  <si>
    <t>EB-2009-0229</t>
  </si>
  <si>
    <t>EB-2010-0089</t>
  </si>
  <si>
    <t>EB-2011-0326</t>
  </si>
  <si>
    <t>EB-2012-0133</t>
  </si>
  <si>
    <t>EB-2013-0138</t>
  </si>
  <si>
    <t>EB-2014-0081</t>
  </si>
  <si>
    <t>EB-2015-0076</t>
  </si>
  <si>
    <t>EB-2016-0078</t>
  </si>
  <si>
    <t>EB-2017-0047</t>
  </si>
  <si>
    <t xml:space="preserve"> </t>
  </si>
  <si>
    <t>The decision does not approve a specific threshold therefore H2000 used the sum of verified savings for 2011 and 2012. The rational is based on an excerpt in the decison which states that  "Finally, the Board agrees with VECC that any CDM savings from programs implemented up to March 31, 2011 are assumed to be included in Hydro 2000’s load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</si>
</sst>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FFFF66"/>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45" fillId="28" borderId="0" xfId="72" applyFont="1" applyFill="1" applyBorder="1" applyAlignment="1">
      <alignment horizontal="center" vertical="center"/>
    </xf>
    <xf numFmtId="0" fontId="91" fillId="94" borderId="0" xfId="0" applyFont="1" applyFill="1" applyBorder="1" applyAlignment="1" applyProtection="1">
      <alignment vertical="top" wrapText="1"/>
      <protection locked="0"/>
    </xf>
    <xf numFmtId="0" fontId="91" fillId="0" borderId="89" xfId="0" applyNumberFormat="1" applyFont="1" applyFill="1" applyBorder="1" applyAlignment="1" applyProtection="1">
      <alignment vertical="top" wrapText="1"/>
      <protection locked="0"/>
    </xf>
    <xf numFmtId="0" fontId="91" fillId="0" borderId="89" xfId="0" applyNumberFormat="1" applyFont="1" applyFill="1" applyBorder="1" applyAlignment="1" applyProtection="1">
      <alignment vertical="top"/>
      <protection locked="0"/>
    </xf>
    <xf numFmtId="3" fontId="91" fillId="0" borderId="89" xfId="0" applyNumberFormat="1" applyFont="1" applyFill="1" applyBorder="1" applyAlignment="1" applyProtection="1">
      <alignment vertical="center" wrapText="1"/>
      <protection locked="0"/>
    </xf>
    <xf numFmtId="0" fontId="91" fillId="0" borderId="89" xfId="0" applyFont="1" applyFill="1" applyBorder="1" applyAlignment="1" applyProtection="1">
      <alignment vertical="top" wrapText="1"/>
      <protection locked="0"/>
    </xf>
    <xf numFmtId="0" fontId="91" fillId="95" borderId="89" xfId="0" applyFont="1" applyFill="1" applyBorder="1" applyAlignment="1" applyProtection="1">
      <alignment vertical="top" wrapText="1"/>
      <protection locked="0"/>
    </xf>
    <xf numFmtId="10" fontId="41" fillId="95" borderId="0"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13" fillId="2" borderId="0" xfId="0" applyFont="1" applyFill="1" applyAlignment="1" applyProtection="1">
      <alignment horizontal="left" vertical="top"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48908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7711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175" y="216648"/>
          <a:ext cx="17508154"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opLeftCell="A7"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49" t="s">
        <v>174</v>
      </c>
      <c r="C3" s="749"/>
    </row>
    <row r="4" spans="1:3" ht="11.25" customHeight="1"/>
    <row r="5" spans="1:3" s="30" customFormat="1" ht="25.5" customHeight="1">
      <c r="B5" s="60" t="s">
        <v>420</v>
      </c>
      <c r="C5" s="60" t="s">
        <v>173</v>
      </c>
    </row>
    <row r="6" spans="1:3" s="176" customFormat="1" ht="48" customHeight="1">
      <c r="A6" s="241"/>
      <c r="B6" s="618" t="s">
        <v>170</v>
      </c>
      <c r="C6" s="671" t="s">
        <v>601</v>
      </c>
    </row>
    <row r="7" spans="1:3" s="176" customFormat="1" ht="21" customHeight="1">
      <c r="A7" s="241"/>
      <c r="B7" s="612" t="s">
        <v>554</v>
      </c>
      <c r="C7" s="672" t="s">
        <v>614</v>
      </c>
    </row>
    <row r="8" spans="1:3" s="176" customFormat="1" ht="32.25" customHeight="1">
      <c r="B8" s="612" t="s">
        <v>367</v>
      </c>
      <c r="C8" s="673" t="s">
        <v>602</v>
      </c>
    </row>
    <row r="9" spans="1:3" s="176" customFormat="1" ht="27.75" customHeight="1">
      <c r="B9" s="612" t="s">
        <v>169</v>
      </c>
      <c r="C9" s="673" t="s">
        <v>603</v>
      </c>
    </row>
    <row r="10" spans="1:3" s="176" customFormat="1" ht="33" customHeight="1">
      <c r="B10" s="612" t="s">
        <v>599</v>
      </c>
      <c r="C10" s="672" t="s">
        <v>607</v>
      </c>
    </row>
    <row r="11" spans="1:3" s="176" customFormat="1" ht="26.25" customHeight="1">
      <c r="B11" s="627" t="s">
        <v>368</v>
      </c>
      <c r="C11" s="675" t="s">
        <v>604</v>
      </c>
    </row>
    <row r="12" spans="1:3" s="176" customFormat="1" ht="39.75" customHeight="1">
      <c r="B12" s="612" t="s">
        <v>369</v>
      </c>
      <c r="C12" s="673" t="s">
        <v>605</v>
      </c>
    </row>
    <row r="13" spans="1:3" s="176" customFormat="1" ht="18" customHeight="1">
      <c r="B13" s="612" t="s">
        <v>370</v>
      </c>
      <c r="C13" s="673" t="s">
        <v>606</v>
      </c>
    </row>
    <row r="14" spans="1:3" s="176" customFormat="1" ht="13.5" customHeight="1">
      <c r="B14" s="612"/>
      <c r="C14" s="674"/>
    </row>
    <row r="15" spans="1:3" s="176" customFormat="1" ht="18" customHeight="1">
      <c r="B15" s="612" t="s">
        <v>672</v>
      </c>
      <c r="C15" s="672" t="s">
        <v>670</v>
      </c>
    </row>
    <row r="16" spans="1:3" s="176" customFormat="1" ht="8.25" customHeight="1">
      <c r="B16" s="612"/>
      <c r="C16" s="674"/>
    </row>
    <row r="17" spans="2:3" s="176" customFormat="1" ht="33" customHeight="1">
      <c r="B17" s="676" t="s">
        <v>600</v>
      </c>
      <c r="C17" s="677" t="s">
        <v>671</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16" zoomScale="70" zoomScaleNormal="70" zoomScaleSheetLayoutView="80" zoomScalePageLayoutView="85" workbookViewId="0">
      <pane xSplit="2" ySplit="5" topLeftCell="C456" activePane="bottomRight" state="frozen"/>
      <selection activeCell="A16" sqref="A16"/>
      <selection pane="topRight" activeCell="C16" sqref="C16"/>
      <selection pane="bottomLeft" activeCell="A21" sqref="A21"/>
      <selection pane="bottomRight" activeCell="F470" sqref="F470"/>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13"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13"/>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795" t="s">
        <v>553</v>
      </c>
      <c r="D5" s="79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13" t="s">
        <v>506</v>
      </c>
      <c r="C7" s="812" t="s">
        <v>633</v>
      </c>
      <c r="D7" s="812"/>
      <c r="E7" s="812"/>
      <c r="F7" s="812"/>
      <c r="G7" s="812"/>
      <c r="H7" s="812"/>
      <c r="I7" s="812"/>
      <c r="J7" s="812"/>
      <c r="K7" s="812"/>
      <c r="L7" s="812"/>
      <c r="M7" s="812"/>
      <c r="N7" s="812"/>
      <c r="O7" s="812"/>
      <c r="P7" s="812"/>
      <c r="Q7" s="812"/>
      <c r="R7" s="812"/>
      <c r="S7" s="812"/>
      <c r="T7" s="812"/>
      <c r="U7" s="812"/>
      <c r="V7" s="812"/>
      <c r="W7" s="812"/>
      <c r="X7" s="812"/>
      <c r="Y7" s="606"/>
      <c r="Z7" s="606"/>
      <c r="AA7" s="606"/>
      <c r="AB7" s="606"/>
      <c r="AC7" s="606"/>
      <c r="AD7" s="606"/>
      <c r="AE7" s="270"/>
      <c r="AF7" s="270"/>
      <c r="AG7" s="270"/>
      <c r="AH7" s="270"/>
      <c r="AI7" s="270"/>
      <c r="AJ7" s="270"/>
      <c r="AK7" s="270"/>
      <c r="AL7" s="270"/>
    </row>
    <row r="8" spans="1:39" s="271" customFormat="1" ht="58.5" customHeight="1">
      <c r="A8" s="509"/>
      <c r="B8" s="813"/>
      <c r="C8" s="812" t="s">
        <v>571</v>
      </c>
      <c r="D8" s="812"/>
      <c r="E8" s="812"/>
      <c r="F8" s="812"/>
      <c r="G8" s="812"/>
      <c r="H8" s="812"/>
      <c r="I8" s="812"/>
      <c r="J8" s="812"/>
      <c r="K8" s="812"/>
      <c r="L8" s="812"/>
      <c r="M8" s="812"/>
      <c r="N8" s="812"/>
      <c r="O8" s="812"/>
      <c r="P8" s="812"/>
      <c r="Q8" s="812"/>
      <c r="R8" s="812"/>
      <c r="S8" s="812"/>
      <c r="T8" s="812"/>
      <c r="U8" s="812"/>
      <c r="V8" s="812"/>
      <c r="W8" s="812"/>
      <c r="X8" s="812"/>
      <c r="Y8" s="606"/>
      <c r="Z8" s="606"/>
      <c r="AA8" s="606"/>
      <c r="AB8" s="606"/>
      <c r="AC8" s="606"/>
      <c r="AD8" s="606"/>
      <c r="AE8" s="272"/>
      <c r="AF8" s="255"/>
      <c r="AG8" s="255"/>
      <c r="AH8" s="255"/>
      <c r="AI8" s="255"/>
      <c r="AJ8" s="255"/>
      <c r="AK8" s="255"/>
      <c r="AL8" s="255"/>
      <c r="AM8" s="256"/>
    </row>
    <row r="9" spans="1:39" s="271" customFormat="1" ht="57.75" customHeight="1">
      <c r="A9" s="509"/>
      <c r="B9" s="273"/>
      <c r="C9" s="812" t="s">
        <v>570</v>
      </c>
      <c r="D9" s="812"/>
      <c r="E9" s="812"/>
      <c r="F9" s="812"/>
      <c r="G9" s="812"/>
      <c r="H9" s="812"/>
      <c r="I9" s="812"/>
      <c r="J9" s="812"/>
      <c r="K9" s="812"/>
      <c r="L9" s="812"/>
      <c r="M9" s="812"/>
      <c r="N9" s="812"/>
      <c r="O9" s="812"/>
      <c r="P9" s="812"/>
      <c r="Q9" s="812"/>
      <c r="R9" s="812"/>
      <c r="S9" s="812"/>
      <c r="T9" s="812"/>
      <c r="U9" s="812"/>
      <c r="V9" s="812"/>
      <c r="W9" s="812"/>
      <c r="X9" s="812"/>
      <c r="Y9" s="606"/>
      <c r="Z9" s="606"/>
      <c r="AA9" s="606"/>
      <c r="AB9" s="606"/>
      <c r="AC9" s="606"/>
      <c r="AD9" s="606"/>
      <c r="AE9" s="272"/>
      <c r="AF9" s="255"/>
      <c r="AG9" s="255"/>
      <c r="AH9" s="255"/>
      <c r="AI9" s="255"/>
      <c r="AJ9" s="255"/>
      <c r="AK9" s="255"/>
      <c r="AL9" s="255"/>
      <c r="AM9" s="256"/>
    </row>
    <row r="10" spans="1:39" ht="41.25" customHeight="1">
      <c r="B10" s="275"/>
      <c r="C10" s="812" t="s">
        <v>636</v>
      </c>
      <c r="D10" s="812"/>
      <c r="E10" s="812"/>
      <c r="F10" s="812"/>
      <c r="G10" s="812"/>
      <c r="H10" s="812"/>
      <c r="I10" s="812"/>
      <c r="J10" s="812"/>
      <c r="K10" s="812"/>
      <c r="L10" s="812"/>
      <c r="M10" s="812"/>
      <c r="N10" s="812"/>
      <c r="O10" s="812"/>
      <c r="P10" s="812"/>
      <c r="Q10" s="812"/>
      <c r="R10" s="812"/>
      <c r="S10" s="812"/>
      <c r="T10" s="812"/>
      <c r="U10" s="812"/>
      <c r="V10" s="812"/>
      <c r="W10" s="812"/>
      <c r="X10" s="812"/>
      <c r="Y10" s="606"/>
      <c r="Z10" s="606"/>
      <c r="AA10" s="606"/>
      <c r="AB10" s="606"/>
      <c r="AC10" s="606"/>
      <c r="AD10" s="606"/>
      <c r="AE10" s="272"/>
      <c r="AF10" s="276"/>
      <c r="AG10" s="276"/>
      <c r="AH10" s="276"/>
      <c r="AI10" s="276"/>
      <c r="AJ10" s="276"/>
      <c r="AK10" s="276"/>
      <c r="AL10" s="276"/>
    </row>
    <row r="11" spans="1:39" ht="53.25" customHeight="1">
      <c r="C11" s="812" t="s">
        <v>621</v>
      </c>
      <c r="D11" s="812"/>
      <c r="E11" s="812"/>
      <c r="F11" s="812"/>
      <c r="G11" s="812"/>
      <c r="H11" s="812"/>
      <c r="I11" s="812"/>
      <c r="J11" s="812"/>
      <c r="K11" s="812"/>
      <c r="L11" s="812"/>
      <c r="M11" s="812"/>
      <c r="N11" s="812"/>
      <c r="O11" s="812"/>
      <c r="P11" s="812"/>
      <c r="Q11" s="812"/>
      <c r="R11" s="812"/>
      <c r="S11" s="812"/>
      <c r="T11" s="812"/>
      <c r="U11" s="812"/>
      <c r="V11" s="812"/>
      <c r="W11" s="812"/>
      <c r="X11" s="812"/>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13" t="s">
        <v>529</v>
      </c>
      <c r="C13" s="591" t="s">
        <v>524</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13"/>
      <c r="C14" s="591" t="s">
        <v>525</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526</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527</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03" t="s">
        <v>211</v>
      </c>
      <c r="C19" s="805" t="s">
        <v>33</v>
      </c>
      <c r="D19" s="284" t="s">
        <v>422</v>
      </c>
      <c r="E19" s="807" t="s">
        <v>209</v>
      </c>
      <c r="F19" s="808"/>
      <c r="G19" s="808"/>
      <c r="H19" s="808"/>
      <c r="I19" s="808"/>
      <c r="J19" s="808"/>
      <c r="K19" s="808"/>
      <c r="L19" s="808"/>
      <c r="M19" s="809"/>
      <c r="N19" s="810" t="s">
        <v>213</v>
      </c>
      <c r="O19" s="284" t="s">
        <v>423</v>
      </c>
      <c r="P19" s="807" t="s">
        <v>212</v>
      </c>
      <c r="Q19" s="808"/>
      <c r="R19" s="808"/>
      <c r="S19" s="808"/>
      <c r="T19" s="808"/>
      <c r="U19" s="808"/>
      <c r="V19" s="808"/>
      <c r="W19" s="808"/>
      <c r="X19" s="809"/>
      <c r="Y19" s="800" t="s">
        <v>243</v>
      </c>
      <c r="Z19" s="801"/>
      <c r="AA19" s="801"/>
      <c r="AB19" s="801"/>
      <c r="AC19" s="801"/>
      <c r="AD19" s="801"/>
      <c r="AE19" s="801"/>
      <c r="AF19" s="801"/>
      <c r="AG19" s="801"/>
      <c r="AH19" s="801"/>
      <c r="AI19" s="801"/>
      <c r="AJ19" s="801"/>
      <c r="AK19" s="801"/>
      <c r="AL19" s="801"/>
      <c r="AM19" s="802"/>
    </row>
    <row r="20" spans="1:39" s="283" customFormat="1" ht="59.25" customHeight="1">
      <c r="A20" s="509"/>
      <c r="B20" s="804"/>
      <c r="C20" s="806"/>
      <c r="D20" s="285">
        <v>2011</v>
      </c>
      <c r="E20" s="285">
        <v>2012</v>
      </c>
      <c r="F20" s="285">
        <v>2013</v>
      </c>
      <c r="G20" s="285">
        <v>2014</v>
      </c>
      <c r="H20" s="285">
        <v>2015</v>
      </c>
      <c r="I20" s="285">
        <v>2016</v>
      </c>
      <c r="J20" s="285">
        <v>2017</v>
      </c>
      <c r="K20" s="285">
        <v>2018</v>
      </c>
      <c r="L20" s="285">
        <v>2019</v>
      </c>
      <c r="M20" s="285">
        <v>2020</v>
      </c>
      <c r="N20" s="81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v>
      </c>
      <c r="AB20" s="286" t="str">
        <f>'1.  LRAMVA Summary'!G52</f>
        <v>Street Lighting</v>
      </c>
      <c r="AC20" s="286" t="str">
        <f>'1.  LRAMVA Summary'!H52</f>
        <v>Unmetered Scattered Load</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6931.2664811199102</v>
      </c>
      <c r="E22" s="295">
        <v>6931.2664811199102</v>
      </c>
      <c r="F22" s="295">
        <v>6931.2664811199102</v>
      </c>
      <c r="G22" s="295">
        <v>6830.3083309938511</v>
      </c>
      <c r="H22" s="295">
        <v>5260.3162872828716</v>
      </c>
      <c r="I22" s="295">
        <v>0</v>
      </c>
      <c r="J22" s="295">
        <v>0</v>
      </c>
      <c r="K22" s="295">
        <v>0</v>
      </c>
      <c r="L22" s="295">
        <v>0</v>
      </c>
      <c r="M22" s="295">
        <v>0</v>
      </c>
      <c r="N22" s="291"/>
      <c r="O22" s="295">
        <v>1.0177805489370852</v>
      </c>
      <c r="P22" s="295">
        <v>1.0177805489370852</v>
      </c>
      <c r="Q22" s="295">
        <v>1.0177805489370852</v>
      </c>
      <c r="R22" s="295">
        <v>0.90488409818215088</v>
      </c>
      <c r="S22" s="295">
        <v>0.69162493017436921</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432.56356714455984</v>
      </c>
      <c r="E25" s="295">
        <v>432.56356714455984</v>
      </c>
      <c r="F25" s="295">
        <v>432.56356714455984</v>
      </c>
      <c r="G25" s="295">
        <v>22.184941502837798</v>
      </c>
      <c r="H25" s="295">
        <v>0</v>
      </c>
      <c r="I25" s="295">
        <v>0</v>
      </c>
      <c r="J25" s="295">
        <v>0</v>
      </c>
      <c r="K25" s="295">
        <v>0</v>
      </c>
      <c r="L25" s="295">
        <v>0</v>
      </c>
      <c r="M25" s="295">
        <v>0</v>
      </c>
      <c r="N25" s="291"/>
      <c r="O25" s="295">
        <v>0.47134794432627403</v>
      </c>
      <c r="P25" s="295">
        <v>0.47134794432627403</v>
      </c>
      <c r="Q25" s="295">
        <v>0.47134794432627403</v>
      </c>
      <c r="R25" s="295">
        <v>1.2442048736969993E-2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6378.3099109515697</v>
      </c>
      <c r="E28" s="295">
        <v>6378.3099109515697</v>
      </c>
      <c r="F28" s="295">
        <v>6378.3099109515697</v>
      </c>
      <c r="G28" s="295">
        <v>6378.3099109515697</v>
      </c>
      <c r="H28" s="295">
        <v>6378.3099109515697</v>
      </c>
      <c r="I28" s="295">
        <v>6378.3099109515697</v>
      </c>
      <c r="J28" s="295">
        <v>6378.3099109515697</v>
      </c>
      <c r="K28" s="295">
        <v>6378.3099109515697</v>
      </c>
      <c r="L28" s="295">
        <v>6378.3099109515697</v>
      </c>
      <c r="M28" s="295">
        <v>6378.3099109515697</v>
      </c>
      <c r="N28" s="291"/>
      <c r="O28" s="295">
        <v>3.1182343173686995</v>
      </c>
      <c r="P28" s="295">
        <v>3.1182343173686995</v>
      </c>
      <c r="Q28" s="295">
        <v>3.1182343173686995</v>
      </c>
      <c r="R28" s="295">
        <v>3.1182343173686995</v>
      </c>
      <c r="S28" s="295">
        <v>3.1182343173686995</v>
      </c>
      <c r="T28" s="295">
        <v>3.1182343173686995</v>
      </c>
      <c r="U28" s="295">
        <v>3.1182343173686995</v>
      </c>
      <c r="V28" s="295">
        <v>3.1182343173686995</v>
      </c>
      <c r="W28" s="295">
        <v>3.1182343173686995</v>
      </c>
      <c r="X28" s="295">
        <v>3.1182343173686995</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41914.748169695034</v>
      </c>
      <c r="E31" s="295">
        <v>41914.748169695034</v>
      </c>
      <c r="F31" s="295">
        <v>41914.748169695034</v>
      </c>
      <c r="G31" s="295">
        <v>41914.748169695034</v>
      </c>
      <c r="H31" s="295">
        <v>37298.693771822487</v>
      </c>
      <c r="I31" s="295">
        <v>32255.848783960333</v>
      </c>
      <c r="J31" s="295">
        <v>30622.184639585652</v>
      </c>
      <c r="K31" s="295">
        <v>30591.612848657671</v>
      </c>
      <c r="L31" s="295">
        <v>40250.512234392379</v>
      </c>
      <c r="M31" s="295">
        <v>11260.23376932982</v>
      </c>
      <c r="N31" s="291"/>
      <c r="O31" s="295">
        <v>2.159454029304968</v>
      </c>
      <c r="P31" s="295">
        <v>2.159454029304968</v>
      </c>
      <c r="Q31" s="295">
        <v>2.159454029304968</v>
      </c>
      <c r="R31" s="295">
        <v>2.159454029304968</v>
      </c>
      <c r="S31" s="295">
        <v>1.945717092847612</v>
      </c>
      <c r="T31" s="295">
        <v>1.7122184929975446</v>
      </c>
      <c r="U31" s="295">
        <v>1.6365750236355288</v>
      </c>
      <c r="V31" s="295">
        <v>1.6330850931642982</v>
      </c>
      <c r="W31" s="295">
        <v>2.0803206294717218</v>
      </c>
      <c r="X31" s="295">
        <v>0.73798521223229818</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11449.326346846759</v>
      </c>
      <c r="E34" s="295">
        <v>11449.326346846759</v>
      </c>
      <c r="F34" s="295">
        <v>11449.326346846759</v>
      </c>
      <c r="G34" s="295">
        <v>11449.326346846759</v>
      </c>
      <c r="H34" s="295">
        <v>10463.84109751074</v>
      </c>
      <c r="I34" s="295">
        <v>9387.2399741538211</v>
      </c>
      <c r="J34" s="295">
        <v>7077.3805189009609</v>
      </c>
      <c r="K34" s="295">
        <v>7051.5625185194231</v>
      </c>
      <c r="L34" s="295">
        <v>9113.6488912123623</v>
      </c>
      <c r="M34" s="295">
        <v>2924.4905020413062</v>
      </c>
      <c r="N34" s="291"/>
      <c r="O34" s="295">
        <v>0.65510207142845156</v>
      </c>
      <c r="P34" s="295">
        <v>0.65510207142845156</v>
      </c>
      <c r="Q34" s="295">
        <v>0.65510207142845156</v>
      </c>
      <c r="R34" s="295">
        <v>0.65510207142845156</v>
      </c>
      <c r="S34" s="295">
        <v>0.60947119710121822</v>
      </c>
      <c r="T34" s="295">
        <v>0.55962138900560543</v>
      </c>
      <c r="U34" s="295">
        <v>0.45266808190412489</v>
      </c>
      <c r="V34" s="295">
        <v>0.44972082158659771</v>
      </c>
      <c r="W34" s="295">
        <v>0.54520150400944356</v>
      </c>
      <c r="X34" s="295">
        <v>0.25862521193618709</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v>14.5</v>
      </c>
      <c r="E43" s="295">
        <v>0</v>
      </c>
      <c r="F43" s="295">
        <v>0</v>
      </c>
      <c r="G43" s="295">
        <v>0</v>
      </c>
      <c r="H43" s="295">
        <v>0</v>
      </c>
      <c r="I43" s="295">
        <v>0</v>
      </c>
      <c r="J43" s="295">
        <v>0</v>
      </c>
      <c r="K43" s="295">
        <v>0</v>
      </c>
      <c r="L43" s="295">
        <v>0</v>
      </c>
      <c r="M43" s="295">
        <v>0</v>
      </c>
      <c r="N43" s="291"/>
      <c r="O43" s="295">
        <v>5.6000000000000005</v>
      </c>
      <c r="P43" s="295">
        <v>0</v>
      </c>
      <c r="Q43" s="295">
        <v>0</v>
      </c>
      <c r="R43" s="295">
        <v>0</v>
      </c>
      <c r="S43" s="295">
        <v>0</v>
      </c>
      <c r="T43" s="295">
        <v>0</v>
      </c>
      <c r="U43" s="295">
        <v>0</v>
      </c>
      <c r="V43" s="295">
        <v>0</v>
      </c>
      <c r="W43" s="295">
        <v>0</v>
      </c>
      <c r="X43" s="295">
        <v>0</v>
      </c>
      <c r="Y43" s="410">
        <v>1</v>
      </c>
      <c r="Z43" s="410"/>
      <c r="AA43" s="410"/>
      <c r="AB43" s="410"/>
      <c r="AC43" s="410"/>
      <c r="AD43" s="410"/>
      <c r="AE43" s="410"/>
      <c r="AF43" s="410"/>
      <c r="AG43" s="410"/>
      <c r="AH43" s="410"/>
      <c r="AI43" s="410"/>
      <c r="AJ43" s="410"/>
      <c r="AK43" s="410"/>
      <c r="AL43" s="410"/>
      <c r="AM43" s="296">
        <f>SUM(Y43:AL43)</f>
        <v>1</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1</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743" t="s">
        <v>487</v>
      </c>
      <c r="C68" s="291" t="s">
        <v>25</v>
      </c>
      <c r="D68" s="295">
        <v>16.38</v>
      </c>
      <c r="E68" s="295">
        <v>0</v>
      </c>
      <c r="F68" s="295">
        <v>0</v>
      </c>
      <c r="G68" s="295">
        <v>0</v>
      </c>
      <c r="H68" s="295">
        <v>0</v>
      </c>
      <c r="I68" s="295">
        <v>0</v>
      </c>
      <c r="J68" s="295">
        <v>0</v>
      </c>
      <c r="K68" s="295">
        <v>0</v>
      </c>
      <c r="L68" s="295">
        <v>0</v>
      </c>
      <c r="M68" s="295">
        <v>0</v>
      </c>
      <c r="N68" s="291"/>
      <c r="O68" s="295">
        <v>4.4800000000000004</v>
      </c>
      <c r="P68" s="295">
        <v>0</v>
      </c>
      <c r="Q68" s="295">
        <v>0</v>
      </c>
      <c r="R68" s="295">
        <v>0</v>
      </c>
      <c r="S68" s="295">
        <v>0</v>
      </c>
      <c r="T68" s="295">
        <v>0</v>
      </c>
      <c r="U68" s="295">
        <v>0</v>
      </c>
      <c r="V68" s="295">
        <v>0</v>
      </c>
      <c r="W68" s="295">
        <v>0</v>
      </c>
      <c r="X68" s="295">
        <v>0</v>
      </c>
      <c r="Y68" s="415"/>
      <c r="Z68" s="410">
        <v>1</v>
      </c>
      <c r="AA68" s="415"/>
      <c r="AB68" s="415"/>
      <c r="AC68" s="415"/>
      <c r="AD68" s="415"/>
      <c r="AE68" s="415"/>
      <c r="AF68" s="415"/>
      <c r="AG68" s="415"/>
      <c r="AH68" s="415"/>
      <c r="AI68" s="415"/>
      <c r="AJ68" s="415"/>
      <c r="AK68" s="415"/>
      <c r="AL68" s="415"/>
      <c r="AM68" s="296">
        <f>SUM(Y68:AL68)</f>
        <v>1</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1</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236</v>
      </c>
      <c r="C127" s="328"/>
      <c r="D127" s="328">
        <f>SUM(D22:D125)</f>
        <v>67137.09447575784</v>
      </c>
      <c r="E127" s="328">
        <f t="shared" ref="E127:M127" si="33">SUM(E22:E125)</f>
        <v>67106.214475757835</v>
      </c>
      <c r="F127" s="328">
        <f t="shared" si="33"/>
        <v>67106.214475757835</v>
      </c>
      <c r="G127" s="328">
        <f t="shared" si="33"/>
        <v>66594.877699990058</v>
      </c>
      <c r="H127" s="328">
        <f t="shared" si="33"/>
        <v>59401.161067567664</v>
      </c>
      <c r="I127" s="328">
        <f t="shared" si="33"/>
        <v>48021.398669065718</v>
      </c>
      <c r="J127" s="328">
        <f t="shared" si="33"/>
        <v>44077.875069438182</v>
      </c>
      <c r="K127" s="328">
        <f t="shared" si="33"/>
        <v>44021.485278128661</v>
      </c>
      <c r="L127" s="328">
        <f t="shared" si="33"/>
        <v>55742.471036556308</v>
      </c>
      <c r="M127" s="328">
        <f t="shared" si="33"/>
        <v>20563.034182322695</v>
      </c>
      <c r="N127" s="328"/>
      <c r="O127" s="328">
        <f>SUM(O22:O125)</f>
        <v>17.501918911365479</v>
      </c>
      <c r="P127" s="328">
        <f t="shared" ref="P127:X127" si="34">SUM(P22:P125)</f>
        <v>7.4219189113654789</v>
      </c>
      <c r="Q127" s="328">
        <f t="shared" si="34"/>
        <v>7.4219189113654789</v>
      </c>
      <c r="R127" s="328">
        <f t="shared" si="34"/>
        <v>6.8501165650212403</v>
      </c>
      <c r="S127" s="328">
        <f t="shared" si="34"/>
        <v>6.3650475374918987</v>
      </c>
      <c r="T127" s="328">
        <f t="shared" si="34"/>
        <v>5.39007419937185</v>
      </c>
      <c r="U127" s="328">
        <f t="shared" si="34"/>
        <v>5.2074774229083527</v>
      </c>
      <c r="V127" s="328">
        <f t="shared" si="34"/>
        <v>5.2010402321195954</v>
      </c>
      <c r="W127" s="328">
        <f t="shared" si="34"/>
        <v>5.7437564508498644</v>
      </c>
      <c r="X127" s="328">
        <f t="shared" si="34"/>
        <v>4.1148447415371843</v>
      </c>
      <c r="Y127" s="329">
        <f>IF(Y21="kWh",SUMPRODUCT(D22:D125,Y22:Y125))</f>
        <v>67120.714475757835</v>
      </c>
      <c r="Z127" s="329">
        <f>IF(Z21="kWh",SUMPRODUCT(D22:D125,Z22:Z125))</f>
        <v>16.38</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237</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247730</v>
      </c>
      <c r="Z128" s="328">
        <f>HLOOKUP(Z20,'2. LRAMVA Threshold'!$B$42:$Q$53,3,FALSE)</f>
        <v>7795</v>
      </c>
      <c r="AA128" s="328">
        <f>HLOOKUP(AA20,'2. LRAMVA Threshold'!$B$42:$Q$53,3,FALSE)</f>
        <v>3</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6.0000000000000001E-3</v>
      </c>
      <c r="Z130" s="341">
        <f>HLOOKUP(Z$20,'3.  Distribution Rates'!$C$122:$P$133,3,FALSE)</f>
        <v>8.0999999999999996E-3</v>
      </c>
      <c r="AA130" s="341">
        <f>HLOOKUP(AA$20,'3.  Distribution Rates'!$C$122:$P$133,3,FALSE)</f>
        <v>0.98809999999999998</v>
      </c>
      <c r="AB130" s="341">
        <f>HLOOKUP(AB$20,'3.  Distribution Rates'!$C$122:$P$133,3,FALSE)</f>
        <v>7.1590999999999996</v>
      </c>
      <c r="AC130" s="341">
        <f>HLOOKUP(AC$20,'3.  Distribution Rates'!$C$122:$P$133,3,FALSE)</f>
        <v>8.0999999999999996E-3</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402.72428685454702</v>
      </c>
      <c r="Z131" s="346">
        <f t="shared" si="35"/>
        <v>0.13267799999999999</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402.85696485454702</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1486.38</v>
      </c>
      <c r="Z132" s="347">
        <f t="shared" si="37"/>
        <v>63.139499999999998</v>
      </c>
      <c r="AA132" s="347">
        <f t="shared" si="37"/>
        <v>2.9642999999999997</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1552.4838000000002</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-1149.6268351454532</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67106.214475757835</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67106.214475757835</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66594.877699990058</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59401.161067567664</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48021.398669065718</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44077.875069438182</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44021.485278128661</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55742.471036556308</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20563.034182322695</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528</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03" t="s">
        <v>211</v>
      </c>
      <c r="C147" s="805" t="s">
        <v>33</v>
      </c>
      <c r="D147" s="284" t="s">
        <v>422</v>
      </c>
      <c r="E147" s="807" t="s">
        <v>209</v>
      </c>
      <c r="F147" s="808"/>
      <c r="G147" s="808"/>
      <c r="H147" s="808"/>
      <c r="I147" s="808"/>
      <c r="J147" s="808"/>
      <c r="K147" s="808"/>
      <c r="L147" s="808"/>
      <c r="M147" s="809"/>
      <c r="N147" s="810" t="s">
        <v>213</v>
      </c>
      <c r="O147" s="284" t="s">
        <v>423</v>
      </c>
      <c r="P147" s="807" t="s">
        <v>212</v>
      </c>
      <c r="Q147" s="808"/>
      <c r="R147" s="808"/>
      <c r="S147" s="808"/>
      <c r="T147" s="808"/>
      <c r="U147" s="808"/>
      <c r="V147" s="808"/>
      <c r="W147" s="808"/>
      <c r="X147" s="809"/>
      <c r="Y147" s="800" t="s">
        <v>243</v>
      </c>
      <c r="Z147" s="801"/>
      <c r="AA147" s="801"/>
      <c r="AB147" s="801"/>
      <c r="AC147" s="801"/>
      <c r="AD147" s="801"/>
      <c r="AE147" s="801"/>
      <c r="AF147" s="801"/>
      <c r="AG147" s="801"/>
      <c r="AH147" s="801"/>
      <c r="AI147" s="801"/>
      <c r="AJ147" s="801"/>
      <c r="AK147" s="801"/>
      <c r="AL147" s="801"/>
      <c r="AM147" s="802"/>
    </row>
    <row r="148" spans="1:39" ht="60.75" customHeight="1">
      <c r="B148" s="804"/>
      <c r="C148" s="806"/>
      <c r="D148" s="285">
        <v>2012</v>
      </c>
      <c r="E148" s="285">
        <v>2013</v>
      </c>
      <c r="F148" s="285">
        <v>2014</v>
      </c>
      <c r="G148" s="285">
        <v>2015</v>
      </c>
      <c r="H148" s="285">
        <v>2016</v>
      </c>
      <c r="I148" s="285">
        <v>2017</v>
      </c>
      <c r="J148" s="285">
        <v>2018</v>
      </c>
      <c r="K148" s="285">
        <v>2019</v>
      </c>
      <c r="L148" s="285">
        <v>2020</v>
      </c>
      <c r="M148" s="285">
        <v>2021</v>
      </c>
      <c r="N148" s="81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v>
      </c>
      <c r="AB148" s="285" t="str">
        <f>'1.  LRAMVA Summary'!G52</f>
        <v>Street Lighting</v>
      </c>
      <c r="AC148" s="285" t="str">
        <f>'1.  LRAMVA Summary'!H52</f>
        <v>Unmetered Scattered Load</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6532.0096424077874</v>
      </c>
      <c r="E150" s="295">
        <v>6532.0096424077874</v>
      </c>
      <c r="F150" s="295">
        <v>6532.0096424077874</v>
      </c>
      <c r="G150" s="295">
        <v>6429.5245874077882</v>
      </c>
      <c r="H150" s="295">
        <v>3889.4398234388532</v>
      </c>
      <c r="I150" s="295">
        <v>0</v>
      </c>
      <c r="J150" s="295">
        <v>0</v>
      </c>
      <c r="K150" s="295">
        <v>0</v>
      </c>
      <c r="L150" s="295">
        <v>0</v>
      </c>
      <c r="M150" s="295">
        <v>0</v>
      </c>
      <c r="N150" s="291"/>
      <c r="O150" s="295">
        <v>1.0961537644759449</v>
      </c>
      <c r="P150" s="295">
        <v>1.0961537644759449</v>
      </c>
      <c r="Q150" s="295">
        <v>1.0961537644759449</v>
      </c>
      <c r="R150" s="295">
        <v>0.98154985235515579</v>
      </c>
      <c r="S150" s="295">
        <v>0.51138247196401976</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567.48690952285926</v>
      </c>
      <c r="E153" s="295">
        <v>567.48690952285926</v>
      </c>
      <c r="F153" s="295">
        <v>567.48690952285926</v>
      </c>
      <c r="G153" s="295">
        <v>566.74624536675105</v>
      </c>
      <c r="H153" s="295">
        <v>0</v>
      </c>
      <c r="I153" s="295">
        <v>0</v>
      </c>
      <c r="J153" s="295">
        <v>0</v>
      </c>
      <c r="K153" s="295">
        <v>0</v>
      </c>
      <c r="L153" s="295">
        <v>0</v>
      </c>
      <c r="M153" s="295">
        <v>0</v>
      </c>
      <c r="N153" s="291"/>
      <c r="O153" s="295">
        <v>0.31867828147987348</v>
      </c>
      <c r="P153" s="295">
        <v>0.31867828147987348</v>
      </c>
      <c r="Q153" s="295">
        <v>0.31867828147987348</v>
      </c>
      <c r="R153" s="295">
        <v>0.31785003379187987</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5432.6620979702311</v>
      </c>
      <c r="E156" s="295">
        <v>5432.6620979702311</v>
      </c>
      <c r="F156" s="295">
        <v>5432.6620979702311</v>
      </c>
      <c r="G156" s="295">
        <v>5432.6620979702311</v>
      </c>
      <c r="H156" s="295">
        <v>5432.6620979702311</v>
      </c>
      <c r="I156" s="295">
        <v>5432.6620979702311</v>
      </c>
      <c r="J156" s="295">
        <v>5432.6620979702311</v>
      </c>
      <c r="K156" s="295">
        <v>5432.6620979702311</v>
      </c>
      <c r="L156" s="295">
        <v>5432.6620979702311</v>
      </c>
      <c r="M156" s="295">
        <v>5432.6620979702311</v>
      </c>
      <c r="N156" s="291"/>
      <c r="O156" s="295">
        <v>3.023263425137841</v>
      </c>
      <c r="P156" s="295">
        <v>3.023263425137841</v>
      </c>
      <c r="Q156" s="295">
        <v>3.023263425137841</v>
      </c>
      <c r="R156" s="295">
        <v>3.023263425137841</v>
      </c>
      <c r="S156" s="295">
        <v>3.023263425137841</v>
      </c>
      <c r="T156" s="295">
        <v>3.023263425137841</v>
      </c>
      <c r="U156" s="295">
        <v>3.023263425137841</v>
      </c>
      <c r="V156" s="295">
        <v>3.023263425137841</v>
      </c>
      <c r="W156" s="295">
        <v>3.023263425137841</v>
      </c>
      <c r="X156" s="295">
        <v>3.023263425137841</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3.2336497084166922</v>
      </c>
      <c r="E157" s="295">
        <v>3.2336497084166922</v>
      </c>
      <c r="F157" s="295">
        <v>3.2336497084166922</v>
      </c>
      <c r="G157" s="295">
        <v>3.2336497084166922</v>
      </c>
      <c r="H157" s="295">
        <v>3.2336497084166922</v>
      </c>
      <c r="I157" s="295">
        <v>3.2336497084166922</v>
      </c>
      <c r="J157" s="295">
        <v>3.2336497084166922</v>
      </c>
      <c r="K157" s="295">
        <v>3.2336497084166922</v>
      </c>
      <c r="L157" s="295">
        <v>3.2336497084166922</v>
      </c>
      <c r="M157" s="295">
        <v>3.2336497084166922</v>
      </c>
      <c r="N157" s="468"/>
      <c r="O157" s="295">
        <v>1.5904772640547209E-3</v>
      </c>
      <c r="P157" s="295">
        <v>1.5904772640547209E-3</v>
      </c>
      <c r="Q157" s="295">
        <v>1.5904772640547209E-3</v>
      </c>
      <c r="R157" s="295">
        <v>1.5904772640547209E-3</v>
      </c>
      <c r="S157" s="295">
        <v>1.5904772640547209E-3</v>
      </c>
      <c r="T157" s="295">
        <v>1.5904772640547209E-3</v>
      </c>
      <c r="U157" s="295">
        <v>1.5904772640547209E-3</v>
      </c>
      <c r="V157" s="295">
        <v>1.5904772640547209E-3</v>
      </c>
      <c r="W157" s="295">
        <v>1.5904772640547209E-3</v>
      </c>
      <c r="X157" s="295">
        <v>1.5904772640547209E-3</v>
      </c>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544.73794987090923</v>
      </c>
      <c r="E159" s="295">
        <v>544.73794987090923</v>
      </c>
      <c r="F159" s="295">
        <v>544.73794987090923</v>
      </c>
      <c r="G159" s="295">
        <v>544.73794987090923</v>
      </c>
      <c r="H159" s="295">
        <v>536.55408503864669</v>
      </c>
      <c r="I159" s="295">
        <v>536.55408503864669</v>
      </c>
      <c r="J159" s="295">
        <v>252.66149467286729</v>
      </c>
      <c r="K159" s="295">
        <v>251.26704822457947</v>
      </c>
      <c r="L159" s="295">
        <v>251.26704822457947</v>
      </c>
      <c r="M159" s="295">
        <v>251.26704822457947</v>
      </c>
      <c r="N159" s="291"/>
      <c r="O159" s="295">
        <v>8.9769658470464891E-2</v>
      </c>
      <c r="P159" s="295">
        <v>8.9769658470464891E-2</v>
      </c>
      <c r="Q159" s="295">
        <v>8.9769658470464891E-2</v>
      </c>
      <c r="R159" s="295">
        <v>8.9769658470464891E-2</v>
      </c>
      <c r="S159" s="295">
        <v>8.9390721385487065E-2</v>
      </c>
      <c r="T159" s="295">
        <v>8.9390721385487065E-2</v>
      </c>
      <c r="U159" s="295">
        <v>7.6245656939173331E-2</v>
      </c>
      <c r="V159" s="295">
        <v>7.6086473554665593E-2</v>
      </c>
      <c r="W159" s="295">
        <v>7.6086473554665593E-2</v>
      </c>
      <c r="X159" s="295">
        <v>7.6086473554665593E-2</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10434.111710535772</v>
      </c>
      <c r="E162" s="295">
        <v>10434.111710535772</v>
      </c>
      <c r="F162" s="295">
        <v>10434.111710535772</v>
      </c>
      <c r="G162" s="295">
        <v>10434.111710535772</v>
      </c>
      <c r="H162" s="295">
        <v>9379.6026559796883</v>
      </c>
      <c r="I162" s="295">
        <v>7626.9566869781365</v>
      </c>
      <c r="J162" s="295">
        <v>5202.3667078071066</v>
      </c>
      <c r="K162" s="295">
        <v>5191.5526333101798</v>
      </c>
      <c r="L162" s="295">
        <v>5191.5526333101798</v>
      </c>
      <c r="M162" s="295">
        <v>2636.9136765149483</v>
      </c>
      <c r="N162" s="291"/>
      <c r="O162" s="295">
        <v>0.57659994309229112</v>
      </c>
      <c r="P162" s="295">
        <v>0.57659994309229112</v>
      </c>
      <c r="Q162" s="295">
        <v>0.57659994309229112</v>
      </c>
      <c r="R162" s="295">
        <v>0.57659994309229112</v>
      </c>
      <c r="S162" s="295">
        <v>0.52777306295603532</v>
      </c>
      <c r="T162" s="295">
        <v>0.44662038410515903</v>
      </c>
      <c r="U162" s="295">
        <v>0.33435471527940591</v>
      </c>
      <c r="V162" s="295">
        <v>0.33312023188934581</v>
      </c>
      <c r="W162" s="295">
        <v>0.33312023188934581</v>
      </c>
      <c r="X162" s="295">
        <v>0.21483291174171545</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8">AA178</f>
        <v>0</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743" t="s">
        <v>21</v>
      </c>
      <c r="C181" s="291" t="s">
        <v>25</v>
      </c>
      <c r="D181" s="295">
        <v>131387.49950819151</v>
      </c>
      <c r="E181" s="295">
        <v>131387.49950819151</v>
      </c>
      <c r="F181" s="295">
        <v>131387.49950819151</v>
      </c>
      <c r="G181" s="295">
        <v>109805.67008986496</v>
      </c>
      <c r="H181" s="295">
        <v>109525.55241227736</v>
      </c>
      <c r="I181" s="295">
        <v>20430.957589246671</v>
      </c>
      <c r="J181" s="295">
        <v>20430.957589246671</v>
      </c>
      <c r="K181" s="295">
        <v>19435.222541559924</v>
      </c>
      <c r="L181" s="295">
        <v>19435.222541559924</v>
      </c>
      <c r="M181" s="295">
        <v>19435.222541559924</v>
      </c>
      <c r="N181" s="295">
        <v>12</v>
      </c>
      <c r="O181" s="295">
        <v>35.810819576862535</v>
      </c>
      <c r="P181" s="295">
        <v>35.810819576862535</v>
      </c>
      <c r="Q181" s="295">
        <v>35.810819576862535</v>
      </c>
      <c r="R181" s="295">
        <v>30.399031073357524</v>
      </c>
      <c r="S181" s="295">
        <v>30.331635124994882</v>
      </c>
      <c r="T181" s="295">
        <v>6.5563476120667721</v>
      </c>
      <c r="U181" s="295">
        <v>6.5563476120667721</v>
      </c>
      <c r="V181" s="295">
        <v>5.559236784856374</v>
      </c>
      <c r="W181" s="295">
        <v>5.559236784856374</v>
      </c>
      <c r="X181" s="295">
        <v>5.559236784856374</v>
      </c>
      <c r="Y181" s="415"/>
      <c r="Z181" s="410">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0</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5">AA233</f>
        <v>0</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154901.74146820747</v>
      </c>
      <c r="E255" s="329">
        <f t="shared" ref="E255:M255" si="72">SUM(E150:E253)</f>
        <v>154901.74146820747</v>
      </c>
      <c r="F255" s="329">
        <f t="shared" si="72"/>
        <v>154901.74146820747</v>
      </c>
      <c r="G255" s="329">
        <f t="shared" si="72"/>
        <v>133216.68633072483</v>
      </c>
      <c r="H255" s="329">
        <f t="shared" si="72"/>
        <v>128767.04472441319</v>
      </c>
      <c r="I255" s="329">
        <f t="shared" si="72"/>
        <v>34030.3641089421</v>
      </c>
      <c r="J255" s="329">
        <f t="shared" si="72"/>
        <v>31321.881539405294</v>
      </c>
      <c r="K255" s="329">
        <f t="shared" si="72"/>
        <v>30313.937970773331</v>
      </c>
      <c r="L255" s="329">
        <f t="shared" si="72"/>
        <v>30313.937970773331</v>
      </c>
      <c r="M255" s="329">
        <f t="shared" si="72"/>
        <v>27759.2990139781</v>
      </c>
      <c r="N255" s="329"/>
      <c r="O255" s="329">
        <f>SUM(O150:O253)</f>
        <v>40.916875126783005</v>
      </c>
      <c r="P255" s="329"/>
      <c r="Q255" s="329"/>
      <c r="R255" s="329"/>
      <c r="S255" s="329"/>
      <c r="T255" s="329"/>
      <c r="U255" s="329"/>
      <c r="V255" s="329"/>
      <c r="W255" s="329"/>
      <c r="X255" s="329"/>
      <c r="Y255" s="329">
        <f>IF(Y149="kWh",SUMPRODUCT(D150:D253,Y150:Y253))</f>
        <v>23514.241960015974</v>
      </c>
      <c r="Z255" s="329">
        <f>IF(Z149="kWh",SUMPRODUCT(D150:D253,Z150:Z253))</f>
        <v>131387.49950819151</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247730</v>
      </c>
      <c r="Z256" s="328">
        <f>HLOOKUP(Z148,'2. LRAMVA Threshold'!$B$42:$Q$53,4,FALSE)</f>
        <v>7795</v>
      </c>
      <c r="AA256" s="328">
        <f>HLOOKUP(AA148,'2. LRAMVA Threshold'!$B$42:$Q$53,4,FALSE)</f>
        <v>3</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1.29E-2</v>
      </c>
      <c r="Z258" s="341">
        <f>HLOOKUP(Z$20,'3.  Distribution Rates'!$C$122:$P$133,4,FALSE)</f>
        <v>1.2500000000000001E-2</v>
      </c>
      <c r="AA258" s="341">
        <f>HLOOKUP(AA$20,'3.  Distribution Rates'!$C$122:$P$133,4,FALSE)</f>
        <v>2.0893000000000002</v>
      </c>
      <c r="AB258" s="341">
        <f>HLOOKUP(AB$20,'3.  Distribution Rates'!$C$122:$P$133,4,FALSE)</f>
        <v>6.8609</v>
      </c>
      <c r="AC258" s="341">
        <f>HLOOKUP(AC$20,'3.  Distribution Rates'!$C$122:$P$133,4,FALSE)</f>
        <v>4.1599999999999998E-2</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3">Y135*Y258</f>
        <v>865.67016673727608</v>
      </c>
      <c r="Z259" s="378">
        <f t="shared" si="73"/>
        <v>0</v>
      </c>
      <c r="AA259" s="378">
        <f t="shared" si="73"/>
        <v>0</v>
      </c>
      <c r="AB259" s="378">
        <f t="shared" si="73"/>
        <v>0</v>
      </c>
      <c r="AC259" s="378">
        <f t="shared" si="73"/>
        <v>0</v>
      </c>
      <c r="AD259" s="378">
        <f t="shared" si="73"/>
        <v>0</v>
      </c>
      <c r="AE259" s="378">
        <f t="shared" si="73"/>
        <v>0</v>
      </c>
      <c r="AF259" s="378">
        <f t="shared" si="73"/>
        <v>0</v>
      </c>
      <c r="AG259" s="378">
        <f t="shared" si="73"/>
        <v>0</v>
      </c>
      <c r="AH259" s="378">
        <f t="shared" si="73"/>
        <v>0</v>
      </c>
      <c r="AI259" s="378">
        <f t="shared" si="73"/>
        <v>0</v>
      </c>
      <c r="AJ259" s="378">
        <f t="shared" si="73"/>
        <v>0</v>
      </c>
      <c r="AK259" s="378">
        <f t="shared" si="73"/>
        <v>0</v>
      </c>
      <c r="AL259" s="378">
        <f t="shared" si="73"/>
        <v>0</v>
      </c>
      <c r="AM259" s="629">
        <f>SUM(Y259:AL259)</f>
        <v>865.67016673727608</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4">Y255*Y258</f>
        <v>303.33372128420604</v>
      </c>
      <c r="Z260" s="378">
        <f t="shared" si="74"/>
        <v>1642.343743852394</v>
      </c>
      <c r="AA260" s="379">
        <f t="shared" si="74"/>
        <v>0</v>
      </c>
      <c r="AB260" s="379">
        <f t="shared" si="74"/>
        <v>0</v>
      </c>
      <c r="AC260" s="379">
        <f t="shared" si="74"/>
        <v>0</v>
      </c>
      <c r="AD260" s="379">
        <f t="shared" si="74"/>
        <v>0</v>
      </c>
      <c r="AE260" s="379">
        <f t="shared" si="74"/>
        <v>0</v>
      </c>
      <c r="AF260" s="379">
        <f t="shared" ref="AF260:AL260" si="75">AF255*AF258</f>
        <v>0</v>
      </c>
      <c r="AG260" s="379">
        <f t="shared" si="75"/>
        <v>0</v>
      </c>
      <c r="AH260" s="379">
        <f t="shared" si="75"/>
        <v>0</v>
      </c>
      <c r="AI260" s="379">
        <f t="shared" si="75"/>
        <v>0</v>
      </c>
      <c r="AJ260" s="379">
        <f t="shared" si="75"/>
        <v>0</v>
      </c>
      <c r="AK260" s="379">
        <f t="shared" si="75"/>
        <v>0</v>
      </c>
      <c r="AL260" s="379">
        <f t="shared" si="75"/>
        <v>0</v>
      </c>
      <c r="AM260" s="629">
        <f>SUM(Y260:AL260)</f>
        <v>1945.6774651365999</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1169.003888021482</v>
      </c>
      <c r="Z261" s="346">
        <f t="shared" ref="Z261:AE261" si="76">SUM(Z259:Z260)</f>
        <v>1642.343743852394</v>
      </c>
      <c r="AA261" s="346">
        <f t="shared" si="76"/>
        <v>0</v>
      </c>
      <c r="AB261" s="346">
        <f t="shared" si="76"/>
        <v>0</v>
      </c>
      <c r="AC261" s="346">
        <f t="shared" si="76"/>
        <v>0</v>
      </c>
      <c r="AD261" s="346">
        <f t="shared" si="76"/>
        <v>0</v>
      </c>
      <c r="AE261" s="346">
        <f t="shared" si="76"/>
        <v>0</v>
      </c>
      <c r="AF261" s="346">
        <f t="shared" ref="AF261:AL261" si="77">SUM(AF259:AF260)</f>
        <v>0</v>
      </c>
      <c r="AG261" s="346">
        <f t="shared" si="77"/>
        <v>0</v>
      </c>
      <c r="AH261" s="346">
        <f t="shared" si="77"/>
        <v>0</v>
      </c>
      <c r="AI261" s="346">
        <f t="shared" si="77"/>
        <v>0</v>
      </c>
      <c r="AJ261" s="346">
        <f t="shared" si="77"/>
        <v>0</v>
      </c>
      <c r="AK261" s="346">
        <f t="shared" si="77"/>
        <v>0</v>
      </c>
      <c r="AL261" s="346">
        <f t="shared" si="77"/>
        <v>0</v>
      </c>
      <c r="AM261" s="407">
        <f>SUM(AM259:AM260)</f>
        <v>2811.3476318738758</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8">Y256*Y258</f>
        <v>3195.7170000000001</v>
      </c>
      <c r="Z262" s="347">
        <f t="shared" si="78"/>
        <v>97.4375</v>
      </c>
      <c r="AA262" s="347">
        <f t="shared" si="78"/>
        <v>6.2679000000000009</v>
      </c>
      <c r="AB262" s="347">
        <f t="shared" si="78"/>
        <v>0</v>
      </c>
      <c r="AC262" s="347">
        <f t="shared" si="78"/>
        <v>0</v>
      </c>
      <c r="AD262" s="347">
        <f t="shared" si="78"/>
        <v>0</v>
      </c>
      <c r="AE262" s="347">
        <f t="shared" si="78"/>
        <v>0</v>
      </c>
      <c r="AF262" s="347">
        <f t="shared" ref="AF262:AL262" si="79">AF256*AF258</f>
        <v>0</v>
      </c>
      <c r="AG262" s="347">
        <f t="shared" si="79"/>
        <v>0</v>
      </c>
      <c r="AH262" s="347">
        <f t="shared" si="79"/>
        <v>0</v>
      </c>
      <c r="AI262" s="347">
        <f t="shared" si="79"/>
        <v>0</v>
      </c>
      <c r="AJ262" s="347">
        <f t="shared" si="79"/>
        <v>0</v>
      </c>
      <c r="AK262" s="347">
        <f t="shared" si="79"/>
        <v>0</v>
      </c>
      <c r="AL262" s="347">
        <f t="shared" si="79"/>
        <v>0</v>
      </c>
      <c r="AM262" s="407">
        <f>SUM(Y262:AL262)</f>
        <v>3299.4223999999999</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-488.07476812612413</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23514.241960015974</v>
      </c>
      <c r="Z265" s="291">
        <f>SUMPRODUCT(E150:E253,Z150:Z253)</f>
        <v>131387.49950819151</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23514.241960015974</v>
      </c>
      <c r="Z266" s="291">
        <f>SUMPRODUCT(F150:F253,Z150:Z253)</f>
        <v>131387.49950819151</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23411.016240859866</v>
      </c>
      <c r="Z267" s="291">
        <f>SUMPRODUCT(G150:G253,Z150:Z253)</f>
        <v>109805.67008986496</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19241.492312135837</v>
      </c>
      <c r="Z268" s="291">
        <f>SUMPRODUCT(H150:H253,Z150:Z253)</f>
        <v>109525.55241227736</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13599.406519695433</v>
      </c>
      <c r="Z269" s="291">
        <f>SUMPRODUCT(I150:I253,Z150:Z253)</f>
        <v>20430.957589246671</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10890.923950158622</v>
      </c>
      <c r="Z270" s="291">
        <f>SUMPRODUCT(J150:J253,Z150:Z253)</f>
        <v>20430.957589246671</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10878.715429213407</v>
      </c>
      <c r="Z271" s="291">
        <f>SUMPRODUCT(K150:K253,Z150:Z253)</f>
        <v>19435.222541559924</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10878.715429213407</v>
      </c>
      <c r="Z272" s="326">
        <f>SUMPRODUCT(L150:L253,Z150:Z253)</f>
        <v>19435.222541559924</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528</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03" t="s">
        <v>211</v>
      </c>
      <c r="C276" s="805" t="s">
        <v>33</v>
      </c>
      <c r="D276" s="284" t="s">
        <v>422</v>
      </c>
      <c r="E276" s="807" t="s">
        <v>209</v>
      </c>
      <c r="F276" s="808"/>
      <c r="G276" s="808"/>
      <c r="H276" s="808"/>
      <c r="I276" s="808"/>
      <c r="J276" s="808"/>
      <c r="K276" s="808"/>
      <c r="L276" s="808"/>
      <c r="M276" s="809"/>
      <c r="N276" s="810" t="s">
        <v>213</v>
      </c>
      <c r="O276" s="284" t="s">
        <v>423</v>
      </c>
      <c r="P276" s="807" t="s">
        <v>212</v>
      </c>
      <c r="Q276" s="808"/>
      <c r="R276" s="808"/>
      <c r="S276" s="808"/>
      <c r="T276" s="808"/>
      <c r="U276" s="808"/>
      <c r="V276" s="808"/>
      <c r="W276" s="808"/>
      <c r="X276" s="809"/>
      <c r="Y276" s="800" t="s">
        <v>243</v>
      </c>
      <c r="Z276" s="801"/>
      <c r="AA276" s="801"/>
      <c r="AB276" s="801"/>
      <c r="AC276" s="801"/>
      <c r="AD276" s="801"/>
      <c r="AE276" s="801"/>
      <c r="AF276" s="801"/>
      <c r="AG276" s="801"/>
      <c r="AH276" s="801"/>
      <c r="AI276" s="801"/>
      <c r="AJ276" s="801"/>
      <c r="AK276" s="801"/>
      <c r="AL276" s="801"/>
      <c r="AM276" s="802"/>
    </row>
    <row r="277" spans="1:39" ht="60.75" customHeight="1">
      <c r="B277" s="804"/>
      <c r="C277" s="806"/>
      <c r="D277" s="285">
        <v>2013</v>
      </c>
      <c r="E277" s="285">
        <v>2014</v>
      </c>
      <c r="F277" s="285">
        <v>2015</v>
      </c>
      <c r="G277" s="285">
        <v>2016</v>
      </c>
      <c r="H277" s="285">
        <v>2017</v>
      </c>
      <c r="I277" s="285">
        <v>2018</v>
      </c>
      <c r="J277" s="285">
        <v>2019</v>
      </c>
      <c r="K277" s="285">
        <v>2020</v>
      </c>
      <c r="L277" s="285">
        <v>2021</v>
      </c>
      <c r="M277" s="285">
        <v>2022</v>
      </c>
      <c r="N277" s="81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v>
      </c>
      <c r="AB277" s="285" t="str">
        <f>'1.  LRAMVA Summary'!G52</f>
        <v>Street Lighting</v>
      </c>
      <c r="AC277" s="285" t="str">
        <f>'1.  LRAMVA Summary'!H52</f>
        <v>Unmetered Scattered Load</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8222.0220462969992</v>
      </c>
      <c r="E279" s="295">
        <v>8222.0220462969992</v>
      </c>
      <c r="F279" s="295">
        <v>8222.0220462969992</v>
      </c>
      <c r="G279" s="295">
        <v>8119.4775279639998</v>
      </c>
      <c r="H279" s="295">
        <v>7019.6285795530002</v>
      </c>
      <c r="I279" s="295">
        <v>0</v>
      </c>
      <c r="J279" s="295">
        <v>0</v>
      </c>
      <c r="K279" s="295">
        <v>0</v>
      </c>
      <c r="L279" s="295">
        <v>0</v>
      </c>
      <c r="M279" s="295">
        <v>0</v>
      </c>
      <c r="N279" s="291"/>
      <c r="O279" s="295">
        <v>1.5397524340000002</v>
      </c>
      <c r="P279" s="295">
        <v>1.5397524340000002</v>
      </c>
      <c r="Q279" s="295">
        <v>1.5397524340000002</v>
      </c>
      <c r="R279" s="295">
        <v>1.4349684040000001</v>
      </c>
      <c r="S279" s="295">
        <v>1.031666392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80">AA279</f>
        <v>0</v>
      </c>
      <c r="AB280" s="411">
        <f t="shared" si="80"/>
        <v>0</v>
      </c>
      <c r="AC280" s="411">
        <f t="shared" si="80"/>
        <v>0</v>
      </c>
      <c r="AD280" s="411">
        <f t="shared" si="80"/>
        <v>0</v>
      </c>
      <c r="AE280" s="411">
        <f t="shared" si="80"/>
        <v>0</v>
      </c>
      <c r="AF280" s="411">
        <f t="shared" si="80"/>
        <v>0</v>
      </c>
      <c r="AG280" s="411">
        <f t="shared" si="80"/>
        <v>0</v>
      </c>
      <c r="AH280" s="411">
        <f t="shared" si="80"/>
        <v>0</v>
      </c>
      <c r="AI280" s="411">
        <f t="shared" si="80"/>
        <v>0</v>
      </c>
      <c r="AJ280" s="411">
        <f t="shared" si="80"/>
        <v>0</v>
      </c>
      <c r="AK280" s="411">
        <f t="shared" si="80"/>
        <v>0</v>
      </c>
      <c r="AL280" s="411">
        <f t="shared" si="80"/>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2.382569914816524</v>
      </c>
      <c r="E282" s="295">
        <v>2.382569914816524</v>
      </c>
      <c r="F282" s="295">
        <v>2.382569914816524</v>
      </c>
      <c r="G282" s="295">
        <v>2.382569914816524</v>
      </c>
      <c r="H282" s="295">
        <v>1.2869834353766663</v>
      </c>
      <c r="I282" s="295">
        <v>0</v>
      </c>
      <c r="J282" s="295">
        <v>0</v>
      </c>
      <c r="K282" s="295">
        <v>0</v>
      </c>
      <c r="L282" s="295">
        <v>0</v>
      </c>
      <c r="M282" s="295">
        <v>0</v>
      </c>
      <c r="N282" s="291"/>
      <c r="O282" s="295">
        <v>3.404586285097742E-4</v>
      </c>
      <c r="P282" s="295">
        <v>3.404586285097742E-4</v>
      </c>
      <c r="Q282" s="295">
        <v>3.404586285097742E-4</v>
      </c>
      <c r="R282" s="295">
        <v>3.404586285097742E-4</v>
      </c>
      <c r="S282" s="295">
        <v>1.8914641177581758E-4</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81">AA282</f>
        <v>0</v>
      </c>
      <c r="AB283" s="411">
        <f t="shared" si="81"/>
        <v>0</v>
      </c>
      <c r="AC283" s="411">
        <f t="shared" si="81"/>
        <v>0</v>
      </c>
      <c r="AD283" s="411">
        <f t="shared" si="81"/>
        <v>0</v>
      </c>
      <c r="AE283" s="411">
        <f t="shared" si="81"/>
        <v>0</v>
      </c>
      <c r="AF283" s="411">
        <f t="shared" si="81"/>
        <v>0</v>
      </c>
      <c r="AG283" s="411">
        <f t="shared" si="81"/>
        <v>0</v>
      </c>
      <c r="AH283" s="411">
        <f t="shared" si="81"/>
        <v>0</v>
      </c>
      <c r="AI283" s="411">
        <f t="shared" si="81"/>
        <v>0</v>
      </c>
      <c r="AJ283" s="411">
        <f t="shared" si="81"/>
        <v>0</v>
      </c>
      <c r="AK283" s="411">
        <f t="shared" si="81"/>
        <v>0</v>
      </c>
      <c r="AL283" s="411">
        <f t="shared" si="81"/>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3214.630017166</v>
      </c>
      <c r="E285" s="295">
        <v>3214.630017166</v>
      </c>
      <c r="F285" s="295">
        <v>3214.630017166</v>
      </c>
      <c r="G285" s="295">
        <v>3214.630017166</v>
      </c>
      <c r="H285" s="295">
        <v>3214.630017166</v>
      </c>
      <c r="I285" s="295">
        <v>3214.630017166</v>
      </c>
      <c r="J285" s="295">
        <v>3214.630017166</v>
      </c>
      <c r="K285" s="295">
        <v>3214.630017166</v>
      </c>
      <c r="L285" s="295">
        <v>3214.630017166</v>
      </c>
      <c r="M285" s="295">
        <v>3214.630017166</v>
      </c>
      <c r="N285" s="291"/>
      <c r="O285" s="295">
        <v>1.7468310809999998</v>
      </c>
      <c r="P285" s="295">
        <v>1.7468310809999998</v>
      </c>
      <c r="Q285" s="295">
        <v>1.7468310809999998</v>
      </c>
      <c r="R285" s="295">
        <v>1.7468310809999998</v>
      </c>
      <c r="S285" s="295">
        <v>1.7468310809999998</v>
      </c>
      <c r="T285" s="295">
        <v>1.7468310809999998</v>
      </c>
      <c r="U285" s="295">
        <v>1.7468310809999998</v>
      </c>
      <c r="V285" s="295">
        <v>1.7468310809999998</v>
      </c>
      <c r="W285" s="295">
        <v>1.7468310809999998</v>
      </c>
      <c r="X285" s="295">
        <v>1.7468310809999998</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1</v>
      </c>
      <c r="Z286" s="411">
        <f>Z285</f>
        <v>0</v>
      </c>
      <c r="AA286" s="411">
        <f t="shared" ref="AA286:AL286" si="82">AA285</f>
        <v>0</v>
      </c>
      <c r="AB286" s="411">
        <f t="shared" si="82"/>
        <v>0</v>
      </c>
      <c r="AC286" s="411">
        <f t="shared" si="82"/>
        <v>0</v>
      </c>
      <c r="AD286" s="411">
        <f t="shared" si="82"/>
        <v>0</v>
      </c>
      <c r="AE286" s="411">
        <f t="shared" si="82"/>
        <v>0</v>
      </c>
      <c r="AF286" s="411">
        <f t="shared" si="82"/>
        <v>0</v>
      </c>
      <c r="AG286" s="411">
        <f t="shared" si="82"/>
        <v>0</v>
      </c>
      <c r="AH286" s="411">
        <f t="shared" si="82"/>
        <v>0</v>
      </c>
      <c r="AI286" s="411">
        <f t="shared" si="82"/>
        <v>0</v>
      </c>
      <c r="AJ286" s="411">
        <f t="shared" si="82"/>
        <v>0</v>
      </c>
      <c r="AK286" s="411">
        <f t="shared" si="82"/>
        <v>0</v>
      </c>
      <c r="AL286" s="411">
        <f t="shared" si="82"/>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3002.8621910789998</v>
      </c>
      <c r="E288" s="295">
        <v>3002.8621910789998</v>
      </c>
      <c r="F288" s="295">
        <v>2887.144261163</v>
      </c>
      <c r="G288" s="295">
        <v>2446.006983194</v>
      </c>
      <c r="H288" s="295">
        <v>2446.006983194</v>
      </c>
      <c r="I288" s="295">
        <v>2446.006983194</v>
      </c>
      <c r="J288" s="295">
        <v>2446.006983194</v>
      </c>
      <c r="K288" s="295">
        <v>2443.9684930960002</v>
      </c>
      <c r="L288" s="295">
        <v>1777.1758816490001</v>
      </c>
      <c r="M288" s="295">
        <v>1777.1758816490001</v>
      </c>
      <c r="N288" s="291"/>
      <c r="O288" s="295">
        <v>0.20126128900000001</v>
      </c>
      <c r="P288" s="295">
        <v>0.20126128900000001</v>
      </c>
      <c r="Q288" s="295">
        <v>0.19399683000000001</v>
      </c>
      <c r="R288" s="295">
        <v>0.16630342300000001</v>
      </c>
      <c r="S288" s="295">
        <v>0.16630342300000001</v>
      </c>
      <c r="T288" s="295">
        <v>0.16630342300000001</v>
      </c>
      <c r="U288" s="295">
        <v>0.16630342300000001</v>
      </c>
      <c r="V288" s="295">
        <v>0.16607071900000001</v>
      </c>
      <c r="W288" s="295">
        <v>0.12421127999999998</v>
      </c>
      <c r="X288" s="295">
        <v>0.12421127999999998</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1</v>
      </c>
      <c r="Z289" s="411">
        <f>Z288</f>
        <v>0</v>
      </c>
      <c r="AA289" s="411">
        <f t="shared" ref="AA289:AL289" si="83">AA288</f>
        <v>0</v>
      </c>
      <c r="AB289" s="411">
        <f t="shared" si="83"/>
        <v>0</v>
      </c>
      <c r="AC289" s="411">
        <f t="shared" si="83"/>
        <v>0</v>
      </c>
      <c r="AD289" s="411">
        <f t="shared" si="83"/>
        <v>0</v>
      </c>
      <c r="AE289" s="411">
        <f t="shared" si="83"/>
        <v>0</v>
      </c>
      <c r="AF289" s="411">
        <f t="shared" si="83"/>
        <v>0</v>
      </c>
      <c r="AG289" s="411">
        <f t="shared" si="83"/>
        <v>0</v>
      </c>
      <c r="AH289" s="411">
        <f t="shared" si="83"/>
        <v>0</v>
      </c>
      <c r="AI289" s="411">
        <f t="shared" si="83"/>
        <v>0</v>
      </c>
      <c r="AJ289" s="411">
        <f t="shared" si="83"/>
        <v>0</v>
      </c>
      <c r="AK289" s="411">
        <f t="shared" si="83"/>
        <v>0</v>
      </c>
      <c r="AL289" s="411">
        <f t="shared" si="83"/>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6693.2476945070002</v>
      </c>
      <c r="E291" s="295">
        <v>6693.2476945070002</v>
      </c>
      <c r="F291" s="295">
        <v>6289.9634049180004</v>
      </c>
      <c r="G291" s="295">
        <v>4913.6564904610004</v>
      </c>
      <c r="H291" s="295">
        <v>4913.6564904610004</v>
      </c>
      <c r="I291" s="295">
        <v>4913.6564904610004</v>
      </c>
      <c r="J291" s="295">
        <v>4913.6564904610004</v>
      </c>
      <c r="K291" s="295">
        <v>4907.8659968490001</v>
      </c>
      <c r="L291" s="295">
        <v>4127.230160524</v>
      </c>
      <c r="M291" s="295">
        <v>4127.230160524</v>
      </c>
      <c r="N291" s="291"/>
      <c r="O291" s="295">
        <v>0.461153282</v>
      </c>
      <c r="P291" s="295">
        <v>0.461153282</v>
      </c>
      <c r="Q291" s="295">
        <v>0.43583618400000002</v>
      </c>
      <c r="R291" s="295">
        <v>0.349435353</v>
      </c>
      <c r="S291" s="295">
        <v>0.349435353</v>
      </c>
      <c r="T291" s="295">
        <v>0.349435353</v>
      </c>
      <c r="U291" s="295">
        <v>0.349435353</v>
      </c>
      <c r="V291" s="295">
        <v>0.34877433800000002</v>
      </c>
      <c r="W291" s="295">
        <v>0.29976812800000002</v>
      </c>
      <c r="X291" s="295">
        <v>0.29976812800000002</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4">AA291</f>
        <v>0</v>
      </c>
      <c r="AB292" s="411">
        <f t="shared" si="84"/>
        <v>0</v>
      </c>
      <c r="AC292" s="411">
        <f t="shared" si="84"/>
        <v>0</v>
      </c>
      <c r="AD292" s="411">
        <f t="shared" si="84"/>
        <v>0</v>
      </c>
      <c r="AE292" s="411">
        <f t="shared" si="84"/>
        <v>0</v>
      </c>
      <c r="AF292" s="411">
        <f t="shared" si="84"/>
        <v>0</v>
      </c>
      <c r="AG292" s="411">
        <f t="shared" si="84"/>
        <v>0</v>
      </c>
      <c r="AH292" s="411">
        <f t="shared" si="84"/>
        <v>0</v>
      </c>
      <c r="AI292" s="411">
        <f t="shared" si="84"/>
        <v>0</v>
      </c>
      <c r="AJ292" s="411">
        <f t="shared" si="84"/>
        <v>0</v>
      </c>
      <c r="AK292" s="411">
        <f t="shared" si="84"/>
        <v>0</v>
      </c>
      <c r="AL292" s="411">
        <f t="shared" si="84"/>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5">AA294</f>
        <v>0</v>
      </c>
      <c r="AB295" s="411">
        <f t="shared" si="85"/>
        <v>0</v>
      </c>
      <c r="AC295" s="411">
        <f t="shared" si="85"/>
        <v>0</v>
      </c>
      <c r="AD295" s="411">
        <f t="shared" si="85"/>
        <v>0</v>
      </c>
      <c r="AE295" s="411">
        <f t="shared" si="85"/>
        <v>0</v>
      </c>
      <c r="AF295" s="411">
        <f t="shared" si="85"/>
        <v>0</v>
      </c>
      <c r="AG295" s="411">
        <f t="shared" si="85"/>
        <v>0</v>
      </c>
      <c r="AH295" s="411">
        <f t="shared" si="85"/>
        <v>0</v>
      </c>
      <c r="AI295" s="411">
        <f t="shared" si="85"/>
        <v>0</v>
      </c>
      <c r="AJ295" s="411">
        <f t="shared" si="85"/>
        <v>0</v>
      </c>
      <c r="AK295" s="411">
        <f t="shared" si="85"/>
        <v>0</v>
      </c>
      <c r="AL295" s="411">
        <f t="shared" si="85"/>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6">AA297</f>
        <v>0</v>
      </c>
      <c r="AB298" s="411">
        <f t="shared" si="86"/>
        <v>0</v>
      </c>
      <c r="AC298" s="411">
        <f t="shared" si="86"/>
        <v>0</v>
      </c>
      <c r="AD298" s="411">
        <f t="shared" si="86"/>
        <v>0</v>
      </c>
      <c r="AE298" s="411">
        <f t="shared" si="86"/>
        <v>0</v>
      </c>
      <c r="AF298" s="411">
        <f t="shared" si="86"/>
        <v>0</v>
      </c>
      <c r="AG298" s="411">
        <f t="shared" si="86"/>
        <v>0</v>
      </c>
      <c r="AH298" s="411">
        <f t="shared" si="86"/>
        <v>0</v>
      </c>
      <c r="AI298" s="411">
        <f t="shared" si="86"/>
        <v>0</v>
      </c>
      <c r="AJ298" s="411">
        <f t="shared" si="86"/>
        <v>0</v>
      </c>
      <c r="AK298" s="411">
        <f t="shared" si="86"/>
        <v>0</v>
      </c>
      <c r="AL298" s="411">
        <f t="shared" si="86"/>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7">AA300</f>
        <v>0</v>
      </c>
      <c r="AB301" s="411">
        <f t="shared" si="87"/>
        <v>0</v>
      </c>
      <c r="AC301" s="411">
        <f t="shared" si="87"/>
        <v>0</v>
      </c>
      <c r="AD301" s="411">
        <f t="shared" si="87"/>
        <v>0</v>
      </c>
      <c r="AE301" s="411">
        <f t="shared" si="87"/>
        <v>0</v>
      </c>
      <c r="AF301" s="411">
        <f t="shared" si="87"/>
        <v>0</v>
      </c>
      <c r="AG301" s="411">
        <f t="shared" si="87"/>
        <v>0</v>
      </c>
      <c r="AH301" s="411">
        <f t="shared" si="87"/>
        <v>0</v>
      </c>
      <c r="AI301" s="411">
        <f t="shared" si="87"/>
        <v>0</v>
      </c>
      <c r="AJ301" s="411">
        <f t="shared" si="87"/>
        <v>0</v>
      </c>
      <c r="AK301" s="411">
        <f t="shared" si="87"/>
        <v>0</v>
      </c>
      <c r="AL301" s="411">
        <f t="shared" si="87"/>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8">AA303</f>
        <v>0</v>
      </c>
      <c r="AB304" s="411">
        <f t="shared" si="88"/>
        <v>0</v>
      </c>
      <c r="AC304" s="411">
        <f t="shared" si="88"/>
        <v>0</v>
      </c>
      <c r="AD304" s="411">
        <f t="shared" si="88"/>
        <v>0</v>
      </c>
      <c r="AE304" s="411">
        <f t="shared" si="88"/>
        <v>0</v>
      </c>
      <c r="AF304" s="411">
        <f t="shared" si="88"/>
        <v>0</v>
      </c>
      <c r="AG304" s="411">
        <f t="shared" si="88"/>
        <v>0</v>
      </c>
      <c r="AH304" s="411">
        <f t="shared" si="88"/>
        <v>0</v>
      </c>
      <c r="AI304" s="411">
        <f t="shared" si="88"/>
        <v>0</v>
      </c>
      <c r="AJ304" s="411">
        <f t="shared" si="88"/>
        <v>0</v>
      </c>
      <c r="AK304" s="411">
        <f t="shared" si="88"/>
        <v>0</v>
      </c>
      <c r="AL304" s="411">
        <f t="shared" si="88"/>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744" t="s">
        <v>22</v>
      </c>
      <c r="C307" s="291" t="s">
        <v>25</v>
      </c>
      <c r="D307" s="295">
        <v>202654.20091290199</v>
      </c>
      <c r="E307" s="295">
        <v>202654.20091290199</v>
      </c>
      <c r="F307" s="295">
        <v>202654.20091290199</v>
      </c>
      <c r="G307" s="295">
        <v>202654.20091290199</v>
      </c>
      <c r="H307" s="295">
        <v>202654.20091290199</v>
      </c>
      <c r="I307" s="295">
        <v>202654.20091290199</v>
      </c>
      <c r="J307" s="295">
        <v>202654.20091290199</v>
      </c>
      <c r="K307" s="295">
        <v>192146.63096826299</v>
      </c>
      <c r="L307" s="295">
        <v>186337.753465341</v>
      </c>
      <c r="M307" s="295">
        <v>186337.753465341</v>
      </c>
      <c r="N307" s="295">
        <v>12</v>
      </c>
      <c r="O307" s="295">
        <v>0</v>
      </c>
      <c r="P307" s="295">
        <v>0</v>
      </c>
      <c r="Q307" s="295">
        <v>0</v>
      </c>
      <c r="R307" s="295">
        <v>0</v>
      </c>
      <c r="S307" s="295">
        <v>0</v>
      </c>
      <c r="T307" s="295">
        <v>0</v>
      </c>
      <c r="U307" s="295">
        <v>0</v>
      </c>
      <c r="V307" s="295">
        <v>0</v>
      </c>
      <c r="W307" s="295">
        <v>0</v>
      </c>
      <c r="X307" s="295">
        <v>0</v>
      </c>
      <c r="Y307" s="415"/>
      <c r="Z307" s="410">
        <v>0</v>
      </c>
      <c r="AA307" s="503">
        <v>1</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9">AA307</f>
        <v>1</v>
      </c>
      <c r="AB308" s="411">
        <f t="shared" si="89"/>
        <v>0</v>
      </c>
      <c r="AC308" s="411">
        <f t="shared" si="89"/>
        <v>0</v>
      </c>
      <c r="AD308" s="411">
        <f t="shared" si="89"/>
        <v>0</v>
      </c>
      <c r="AE308" s="411">
        <f t="shared" si="89"/>
        <v>0</v>
      </c>
      <c r="AF308" s="411">
        <f t="shared" si="89"/>
        <v>0</v>
      </c>
      <c r="AG308" s="411">
        <f t="shared" si="89"/>
        <v>0</v>
      </c>
      <c r="AH308" s="411">
        <f t="shared" si="89"/>
        <v>0</v>
      </c>
      <c r="AI308" s="411">
        <f t="shared" si="89"/>
        <v>0</v>
      </c>
      <c r="AJ308" s="411">
        <f t="shared" si="89"/>
        <v>0</v>
      </c>
      <c r="AK308" s="411">
        <f t="shared" si="89"/>
        <v>0</v>
      </c>
      <c r="AL308" s="411">
        <f t="shared" si="89"/>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743" t="s">
        <v>21</v>
      </c>
      <c r="C310" s="291" t="s">
        <v>25</v>
      </c>
      <c r="D310" s="295">
        <v>97488.094935943998</v>
      </c>
      <c r="E310" s="295">
        <v>97488.094935943998</v>
      </c>
      <c r="F310" s="295">
        <v>94092.477662311998</v>
      </c>
      <c r="G310" s="295">
        <v>70319.509667377002</v>
      </c>
      <c r="H310" s="295">
        <v>12867.068909517</v>
      </c>
      <c r="I310" s="295">
        <v>12867.068909517</v>
      </c>
      <c r="J310" s="295">
        <v>12867.068909517</v>
      </c>
      <c r="K310" s="295">
        <v>12867.068909517</v>
      </c>
      <c r="L310" s="295">
        <v>12867.068909517</v>
      </c>
      <c r="M310" s="295">
        <v>12867.068909517</v>
      </c>
      <c r="N310" s="295">
        <v>12</v>
      </c>
      <c r="O310" s="295">
        <v>25.877480945999999</v>
      </c>
      <c r="P310" s="295">
        <v>25.877480945999999</v>
      </c>
      <c r="Q310" s="295">
        <v>25.087596614999999</v>
      </c>
      <c r="R310" s="295">
        <v>19.205720655</v>
      </c>
      <c r="S310" s="295">
        <v>2.5163253550000002</v>
      </c>
      <c r="T310" s="295">
        <v>2.5163253550000002</v>
      </c>
      <c r="U310" s="295">
        <v>2.5163253550000002</v>
      </c>
      <c r="V310" s="295">
        <v>2.5163253550000002</v>
      </c>
      <c r="W310" s="295">
        <v>2.5163253550000002</v>
      </c>
      <c r="X310" s="295">
        <v>2.5163253550000002</v>
      </c>
      <c r="Y310" s="415"/>
      <c r="Z310" s="410">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90">AA310</f>
        <v>0</v>
      </c>
      <c r="AB311" s="411">
        <f t="shared" si="90"/>
        <v>0</v>
      </c>
      <c r="AC311" s="411">
        <f t="shared" si="90"/>
        <v>0</v>
      </c>
      <c r="AD311" s="411">
        <f t="shared" si="90"/>
        <v>0</v>
      </c>
      <c r="AE311" s="411">
        <f t="shared" si="90"/>
        <v>0</v>
      </c>
      <c r="AF311" s="411">
        <f t="shared" si="90"/>
        <v>0</v>
      </c>
      <c r="AG311" s="411">
        <f t="shared" si="90"/>
        <v>0</v>
      </c>
      <c r="AH311" s="411">
        <f t="shared" si="90"/>
        <v>0</v>
      </c>
      <c r="AI311" s="411">
        <f t="shared" si="90"/>
        <v>0</v>
      </c>
      <c r="AJ311" s="411">
        <f t="shared" si="90"/>
        <v>0</v>
      </c>
      <c r="AK311" s="411">
        <f t="shared" si="90"/>
        <v>0</v>
      </c>
      <c r="AL311" s="411">
        <f t="shared" si="90"/>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1">AA313</f>
        <v>0</v>
      </c>
      <c r="AB314" s="411">
        <f t="shared" si="91"/>
        <v>0</v>
      </c>
      <c r="AC314" s="411">
        <f t="shared" si="91"/>
        <v>0</v>
      </c>
      <c r="AD314" s="411">
        <f t="shared" si="91"/>
        <v>0</v>
      </c>
      <c r="AE314" s="411">
        <f t="shared" si="91"/>
        <v>0</v>
      </c>
      <c r="AF314" s="411">
        <f t="shared" si="91"/>
        <v>0</v>
      </c>
      <c r="AG314" s="411">
        <f t="shared" si="91"/>
        <v>0</v>
      </c>
      <c r="AH314" s="411">
        <f t="shared" si="91"/>
        <v>0</v>
      </c>
      <c r="AI314" s="411">
        <f t="shared" si="91"/>
        <v>0</v>
      </c>
      <c r="AJ314" s="411">
        <f t="shared" si="91"/>
        <v>0</v>
      </c>
      <c r="AK314" s="411">
        <f t="shared" si="91"/>
        <v>0</v>
      </c>
      <c r="AL314" s="411">
        <f t="shared" si="91"/>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92">AA316</f>
        <v>0</v>
      </c>
      <c r="AB317" s="411">
        <f t="shared" si="92"/>
        <v>0</v>
      </c>
      <c r="AC317" s="411">
        <f t="shared" si="92"/>
        <v>0</v>
      </c>
      <c r="AD317" s="411">
        <f t="shared" si="92"/>
        <v>0</v>
      </c>
      <c r="AE317" s="411">
        <f t="shared" si="92"/>
        <v>0</v>
      </c>
      <c r="AF317" s="411">
        <f t="shared" si="92"/>
        <v>0</v>
      </c>
      <c r="AG317" s="411">
        <f t="shared" si="92"/>
        <v>0</v>
      </c>
      <c r="AH317" s="411">
        <f t="shared" si="92"/>
        <v>0</v>
      </c>
      <c r="AI317" s="411">
        <f t="shared" si="92"/>
        <v>0</v>
      </c>
      <c r="AJ317" s="411">
        <f t="shared" si="92"/>
        <v>0</v>
      </c>
      <c r="AK317" s="411">
        <f t="shared" si="92"/>
        <v>0</v>
      </c>
      <c r="AL317" s="411">
        <f t="shared" si="92"/>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3">AA319</f>
        <v>0</v>
      </c>
      <c r="AB320" s="411">
        <f t="shared" si="93"/>
        <v>0</v>
      </c>
      <c r="AC320" s="411">
        <f t="shared" si="93"/>
        <v>0</v>
      </c>
      <c r="AD320" s="411">
        <f t="shared" si="93"/>
        <v>0</v>
      </c>
      <c r="AE320" s="411">
        <f t="shared" si="93"/>
        <v>0</v>
      </c>
      <c r="AF320" s="411">
        <f t="shared" si="93"/>
        <v>0</v>
      </c>
      <c r="AG320" s="411">
        <f t="shared" si="93"/>
        <v>0</v>
      </c>
      <c r="AH320" s="411">
        <f t="shared" si="93"/>
        <v>0</v>
      </c>
      <c r="AI320" s="411">
        <f t="shared" si="93"/>
        <v>0</v>
      </c>
      <c r="AJ320" s="411">
        <f t="shared" si="93"/>
        <v>0</v>
      </c>
      <c r="AK320" s="411">
        <f t="shared" si="93"/>
        <v>0</v>
      </c>
      <c r="AL320" s="411">
        <f t="shared" si="93"/>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4">AA322</f>
        <v>0</v>
      </c>
      <c r="AB323" s="411">
        <f t="shared" si="94"/>
        <v>0</v>
      </c>
      <c r="AC323" s="411">
        <f t="shared" si="94"/>
        <v>0</v>
      </c>
      <c r="AD323" s="411">
        <f t="shared" si="94"/>
        <v>0</v>
      </c>
      <c r="AE323" s="411">
        <f t="shared" si="94"/>
        <v>0</v>
      </c>
      <c r="AF323" s="411">
        <f t="shared" si="94"/>
        <v>0</v>
      </c>
      <c r="AG323" s="411">
        <f t="shared" si="94"/>
        <v>0</v>
      </c>
      <c r="AH323" s="411">
        <f t="shared" si="94"/>
        <v>0</v>
      </c>
      <c r="AI323" s="411">
        <f t="shared" si="94"/>
        <v>0</v>
      </c>
      <c r="AJ323" s="411">
        <f t="shared" si="94"/>
        <v>0</v>
      </c>
      <c r="AK323" s="411">
        <f t="shared" si="94"/>
        <v>0</v>
      </c>
      <c r="AL323" s="411">
        <f t="shared" si="94"/>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5">AA325</f>
        <v>0</v>
      </c>
      <c r="AB326" s="411">
        <f t="shared" si="95"/>
        <v>0</v>
      </c>
      <c r="AC326" s="411">
        <f t="shared" si="95"/>
        <v>0</v>
      </c>
      <c r="AD326" s="411">
        <f t="shared" si="95"/>
        <v>0</v>
      </c>
      <c r="AE326" s="411">
        <f t="shared" si="95"/>
        <v>0</v>
      </c>
      <c r="AF326" s="411">
        <f t="shared" si="95"/>
        <v>0</v>
      </c>
      <c r="AG326" s="411">
        <f t="shared" si="95"/>
        <v>0</v>
      </c>
      <c r="AH326" s="411">
        <f t="shared" si="95"/>
        <v>0</v>
      </c>
      <c r="AI326" s="411">
        <f t="shared" si="95"/>
        <v>0</v>
      </c>
      <c r="AJ326" s="411">
        <f t="shared" si="95"/>
        <v>0</v>
      </c>
      <c r="AK326" s="411">
        <f t="shared" si="95"/>
        <v>0</v>
      </c>
      <c r="AL326" s="411">
        <f t="shared" si="95"/>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6">AA328</f>
        <v>0</v>
      </c>
      <c r="AB329" s="411">
        <f t="shared" si="96"/>
        <v>0</v>
      </c>
      <c r="AC329" s="411">
        <f t="shared" si="96"/>
        <v>0</v>
      </c>
      <c r="AD329" s="411">
        <f t="shared" si="96"/>
        <v>0</v>
      </c>
      <c r="AE329" s="411">
        <f t="shared" si="96"/>
        <v>0</v>
      </c>
      <c r="AF329" s="411">
        <f t="shared" si="96"/>
        <v>0</v>
      </c>
      <c r="AG329" s="411">
        <f t="shared" si="96"/>
        <v>0</v>
      </c>
      <c r="AH329" s="411">
        <f t="shared" si="96"/>
        <v>0</v>
      </c>
      <c r="AI329" s="411">
        <f t="shared" si="96"/>
        <v>0</v>
      </c>
      <c r="AJ329" s="411">
        <f t="shared" si="96"/>
        <v>0</v>
      </c>
      <c r="AK329" s="411">
        <f t="shared" si="96"/>
        <v>0</v>
      </c>
      <c r="AL329" s="411">
        <f t="shared" si="96"/>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7">AA332</f>
        <v>0</v>
      </c>
      <c r="AB333" s="411">
        <f t="shared" si="97"/>
        <v>0</v>
      </c>
      <c r="AC333" s="411">
        <f t="shared" si="97"/>
        <v>0</v>
      </c>
      <c r="AD333" s="411">
        <f t="shared" si="97"/>
        <v>0</v>
      </c>
      <c r="AE333" s="411">
        <f t="shared" si="97"/>
        <v>0</v>
      </c>
      <c r="AF333" s="411">
        <f t="shared" si="97"/>
        <v>0</v>
      </c>
      <c r="AG333" s="411">
        <f t="shared" si="97"/>
        <v>0</v>
      </c>
      <c r="AH333" s="411">
        <f t="shared" si="97"/>
        <v>0</v>
      </c>
      <c r="AI333" s="411">
        <f t="shared" si="97"/>
        <v>0</v>
      </c>
      <c r="AJ333" s="411">
        <f t="shared" si="97"/>
        <v>0</v>
      </c>
      <c r="AK333" s="411">
        <f t="shared" si="97"/>
        <v>0</v>
      </c>
      <c r="AL333" s="411">
        <f t="shared" si="97"/>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8">AA335</f>
        <v>0</v>
      </c>
      <c r="AB336" s="411">
        <f t="shared" si="98"/>
        <v>0</v>
      </c>
      <c r="AC336" s="411">
        <f t="shared" si="98"/>
        <v>0</v>
      </c>
      <c r="AD336" s="411">
        <f t="shared" si="98"/>
        <v>0</v>
      </c>
      <c r="AE336" s="411">
        <f t="shared" si="98"/>
        <v>0</v>
      </c>
      <c r="AF336" s="411">
        <f t="shared" si="98"/>
        <v>0</v>
      </c>
      <c r="AG336" s="411">
        <f t="shared" si="98"/>
        <v>0</v>
      </c>
      <c r="AH336" s="411">
        <f t="shared" si="98"/>
        <v>0</v>
      </c>
      <c r="AI336" s="411">
        <f t="shared" si="98"/>
        <v>0</v>
      </c>
      <c r="AJ336" s="411">
        <f t="shared" si="98"/>
        <v>0</v>
      </c>
      <c r="AK336" s="411">
        <f t="shared" si="98"/>
        <v>0</v>
      </c>
      <c r="AL336" s="411">
        <f t="shared" si="98"/>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9">AA338</f>
        <v>0</v>
      </c>
      <c r="AB339" s="411">
        <f t="shared" si="99"/>
        <v>0</v>
      </c>
      <c r="AC339" s="411">
        <f t="shared" si="99"/>
        <v>0</v>
      </c>
      <c r="AD339" s="411">
        <f t="shared" si="99"/>
        <v>0</v>
      </c>
      <c r="AE339" s="411">
        <f t="shared" si="99"/>
        <v>0</v>
      </c>
      <c r="AF339" s="411">
        <f t="shared" si="99"/>
        <v>0</v>
      </c>
      <c r="AG339" s="411">
        <f t="shared" si="99"/>
        <v>0</v>
      </c>
      <c r="AH339" s="411">
        <f t="shared" si="99"/>
        <v>0</v>
      </c>
      <c r="AI339" s="411">
        <f t="shared" si="99"/>
        <v>0</v>
      </c>
      <c r="AJ339" s="411">
        <f t="shared" si="99"/>
        <v>0</v>
      </c>
      <c r="AK339" s="411">
        <f t="shared" si="99"/>
        <v>0</v>
      </c>
      <c r="AL339" s="411">
        <f t="shared" si="99"/>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0">AA341</f>
        <v>0</v>
      </c>
      <c r="AB342" s="411">
        <f t="shared" si="100"/>
        <v>0</v>
      </c>
      <c r="AC342" s="411">
        <f t="shared" si="100"/>
        <v>0</v>
      </c>
      <c r="AD342" s="411">
        <f t="shared" si="100"/>
        <v>0</v>
      </c>
      <c r="AE342" s="411">
        <f t="shared" si="100"/>
        <v>0</v>
      </c>
      <c r="AF342" s="411">
        <f t="shared" si="100"/>
        <v>0</v>
      </c>
      <c r="AG342" s="411">
        <f t="shared" si="100"/>
        <v>0</v>
      </c>
      <c r="AH342" s="411">
        <f t="shared" si="100"/>
        <v>0</v>
      </c>
      <c r="AI342" s="411">
        <f t="shared" si="100"/>
        <v>0</v>
      </c>
      <c r="AJ342" s="411">
        <f t="shared" si="100"/>
        <v>0</v>
      </c>
      <c r="AK342" s="411">
        <f t="shared" si="100"/>
        <v>0</v>
      </c>
      <c r="AL342" s="411">
        <f t="shared" si="100"/>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1">AA344</f>
        <v>0</v>
      </c>
      <c r="AB345" s="411">
        <f t="shared" si="101"/>
        <v>0</v>
      </c>
      <c r="AC345" s="411">
        <f t="shared" si="101"/>
        <v>0</v>
      </c>
      <c r="AD345" s="411">
        <f t="shared" si="101"/>
        <v>0</v>
      </c>
      <c r="AE345" s="411">
        <f t="shared" si="101"/>
        <v>0</v>
      </c>
      <c r="AF345" s="411">
        <f t="shared" si="101"/>
        <v>0</v>
      </c>
      <c r="AG345" s="411">
        <f t="shared" si="101"/>
        <v>0</v>
      </c>
      <c r="AH345" s="411">
        <f t="shared" si="101"/>
        <v>0</v>
      </c>
      <c r="AI345" s="411">
        <f t="shared" si="101"/>
        <v>0</v>
      </c>
      <c r="AJ345" s="411">
        <f t="shared" si="101"/>
        <v>0</v>
      </c>
      <c r="AK345" s="411">
        <f t="shared" si="101"/>
        <v>0</v>
      </c>
      <c r="AL345" s="411">
        <f t="shared" si="101"/>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44591.579830169998</v>
      </c>
      <c r="E348" s="295">
        <v>44094.735744475998</v>
      </c>
      <c r="F348" s="295">
        <v>44016.558391571001</v>
      </c>
      <c r="G348" s="295">
        <v>40178.988018035998</v>
      </c>
      <c r="H348" s="295">
        <v>38259.744937896998</v>
      </c>
      <c r="I348" s="295">
        <v>36525.756549835001</v>
      </c>
      <c r="J348" s="295">
        <v>35483.482303618999</v>
      </c>
      <c r="K348" s="295">
        <v>35169.253063201999</v>
      </c>
      <c r="L348" s="295">
        <v>17701.774944305002</v>
      </c>
      <c r="M348" s="295">
        <v>17555.759319305002</v>
      </c>
      <c r="N348" s="291"/>
      <c r="O348" s="295">
        <v>4.2925479260000001</v>
      </c>
      <c r="P348" s="295">
        <v>4.2667387220000004</v>
      </c>
      <c r="Q348" s="295">
        <v>4.2626776939999997</v>
      </c>
      <c r="R348" s="295">
        <v>4.063330165</v>
      </c>
      <c r="S348" s="295">
        <v>3.9636325820000002</v>
      </c>
      <c r="T348" s="295">
        <v>3.8735583290000002</v>
      </c>
      <c r="U348" s="295">
        <v>3.8194160560000001</v>
      </c>
      <c r="V348" s="295">
        <v>3.8194160560000001</v>
      </c>
      <c r="W348" s="295">
        <v>2.9120454360000001</v>
      </c>
      <c r="X348" s="295">
        <v>2.7557014999999998</v>
      </c>
      <c r="Y348" s="41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102">AA348</f>
        <v>0</v>
      </c>
      <c r="AB349" s="411">
        <f t="shared" si="102"/>
        <v>0</v>
      </c>
      <c r="AC349" s="411">
        <f t="shared" si="102"/>
        <v>0</v>
      </c>
      <c r="AD349" s="411">
        <f t="shared" si="102"/>
        <v>0</v>
      </c>
      <c r="AE349" s="411">
        <f t="shared" si="102"/>
        <v>0</v>
      </c>
      <c r="AF349" s="411">
        <f t="shared" si="102"/>
        <v>0</v>
      </c>
      <c r="AG349" s="411">
        <f t="shared" si="102"/>
        <v>0</v>
      </c>
      <c r="AH349" s="411">
        <f t="shared" si="102"/>
        <v>0</v>
      </c>
      <c r="AI349" s="411">
        <f t="shared" si="102"/>
        <v>0</v>
      </c>
      <c r="AJ349" s="411">
        <f t="shared" si="102"/>
        <v>0</v>
      </c>
      <c r="AK349" s="411">
        <f t="shared" si="102"/>
        <v>0</v>
      </c>
      <c r="AL349" s="411">
        <f t="shared" si="102"/>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3">AA352</f>
        <v>0</v>
      </c>
      <c r="AB353" s="411">
        <f t="shared" si="103"/>
        <v>0</v>
      </c>
      <c r="AC353" s="411">
        <f t="shared" si="103"/>
        <v>0</v>
      </c>
      <c r="AD353" s="411">
        <f t="shared" si="103"/>
        <v>0</v>
      </c>
      <c r="AE353" s="411">
        <f t="shared" si="103"/>
        <v>0</v>
      </c>
      <c r="AF353" s="411">
        <f t="shared" si="103"/>
        <v>0</v>
      </c>
      <c r="AG353" s="411">
        <f t="shared" si="103"/>
        <v>0</v>
      </c>
      <c r="AH353" s="411">
        <f t="shared" si="103"/>
        <v>0</v>
      </c>
      <c r="AI353" s="411">
        <f t="shared" si="103"/>
        <v>0</v>
      </c>
      <c r="AJ353" s="411">
        <f t="shared" si="103"/>
        <v>0</v>
      </c>
      <c r="AK353" s="411">
        <f t="shared" si="103"/>
        <v>0</v>
      </c>
      <c r="AL353" s="411">
        <f t="shared" si="103"/>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4">AA355</f>
        <v>0</v>
      </c>
      <c r="AB356" s="411">
        <f t="shared" si="104"/>
        <v>0</v>
      </c>
      <c r="AC356" s="411">
        <f t="shared" si="104"/>
        <v>0</v>
      </c>
      <c r="AD356" s="411">
        <f t="shared" si="104"/>
        <v>0</v>
      </c>
      <c r="AE356" s="411">
        <f t="shared" si="104"/>
        <v>0</v>
      </c>
      <c r="AF356" s="411">
        <f t="shared" si="104"/>
        <v>0</v>
      </c>
      <c r="AG356" s="411">
        <f t="shared" si="104"/>
        <v>0</v>
      </c>
      <c r="AH356" s="411">
        <f t="shared" si="104"/>
        <v>0</v>
      </c>
      <c r="AI356" s="411">
        <f t="shared" si="104"/>
        <v>0</v>
      </c>
      <c r="AJ356" s="411">
        <f t="shared" si="104"/>
        <v>0</v>
      </c>
      <c r="AK356" s="411">
        <f t="shared" si="104"/>
        <v>0</v>
      </c>
      <c r="AL356" s="411">
        <f t="shared" si="104"/>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5">AA359</f>
        <v>0</v>
      </c>
      <c r="AB360" s="411">
        <f t="shared" si="105"/>
        <v>0</v>
      </c>
      <c r="AC360" s="411">
        <f t="shared" si="105"/>
        <v>0</v>
      </c>
      <c r="AD360" s="411">
        <f t="shared" si="105"/>
        <v>0</v>
      </c>
      <c r="AE360" s="411">
        <f t="shared" si="105"/>
        <v>0</v>
      </c>
      <c r="AF360" s="411">
        <f t="shared" si="105"/>
        <v>0</v>
      </c>
      <c r="AG360" s="411">
        <f t="shared" si="105"/>
        <v>0</v>
      </c>
      <c r="AH360" s="411">
        <f t="shared" si="105"/>
        <v>0</v>
      </c>
      <c r="AI360" s="411">
        <f t="shared" si="105"/>
        <v>0</v>
      </c>
      <c r="AJ360" s="411">
        <f t="shared" si="105"/>
        <v>0</v>
      </c>
      <c r="AK360" s="411">
        <f t="shared" si="105"/>
        <v>0</v>
      </c>
      <c r="AL360" s="411">
        <f t="shared" si="105"/>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6">AA362</f>
        <v>0</v>
      </c>
      <c r="AB363" s="411">
        <f t="shared" si="106"/>
        <v>0</v>
      </c>
      <c r="AC363" s="411">
        <f t="shared" si="106"/>
        <v>0</v>
      </c>
      <c r="AD363" s="411">
        <f t="shared" si="106"/>
        <v>0</v>
      </c>
      <c r="AE363" s="411">
        <f t="shared" si="106"/>
        <v>0</v>
      </c>
      <c r="AF363" s="411">
        <f t="shared" si="106"/>
        <v>0</v>
      </c>
      <c r="AG363" s="411">
        <f t="shared" si="106"/>
        <v>0</v>
      </c>
      <c r="AH363" s="411">
        <f t="shared" si="106"/>
        <v>0</v>
      </c>
      <c r="AI363" s="411">
        <f t="shared" si="106"/>
        <v>0</v>
      </c>
      <c r="AJ363" s="411">
        <f t="shared" si="106"/>
        <v>0</v>
      </c>
      <c r="AK363" s="411">
        <f t="shared" si="106"/>
        <v>0</v>
      </c>
      <c r="AL363" s="411">
        <f t="shared" si="106"/>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7">AA365</f>
        <v>0</v>
      </c>
      <c r="AB366" s="411">
        <f t="shared" si="107"/>
        <v>0</v>
      </c>
      <c r="AC366" s="411">
        <f t="shared" si="107"/>
        <v>0</v>
      </c>
      <c r="AD366" s="411">
        <f t="shared" si="107"/>
        <v>0</v>
      </c>
      <c r="AE366" s="411">
        <f t="shared" si="107"/>
        <v>0</v>
      </c>
      <c r="AF366" s="411">
        <f t="shared" si="107"/>
        <v>0</v>
      </c>
      <c r="AG366" s="411">
        <f t="shared" si="107"/>
        <v>0</v>
      </c>
      <c r="AH366" s="411">
        <f t="shared" si="107"/>
        <v>0</v>
      </c>
      <c r="AI366" s="411">
        <f t="shared" si="107"/>
        <v>0</v>
      </c>
      <c r="AJ366" s="411">
        <f t="shared" si="107"/>
        <v>0</v>
      </c>
      <c r="AK366" s="411">
        <f t="shared" si="107"/>
        <v>0</v>
      </c>
      <c r="AL366" s="411">
        <f t="shared" si="107"/>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8">Z368</f>
        <v>0</v>
      </c>
      <c r="AA369" s="411">
        <f t="shared" si="108"/>
        <v>0</v>
      </c>
      <c r="AB369" s="411">
        <f t="shared" si="108"/>
        <v>0</v>
      </c>
      <c r="AC369" s="411">
        <f t="shared" si="108"/>
        <v>0</v>
      </c>
      <c r="AD369" s="411">
        <f t="shared" si="108"/>
        <v>0</v>
      </c>
      <c r="AE369" s="411">
        <f t="shared" si="108"/>
        <v>0</v>
      </c>
      <c r="AF369" s="411">
        <f t="shared" si="108"/>
        <v>0</v>
      </c>
      <c r="AG369" s="411">
        <f t="shared" si="108"/>
        <v>0</v>
      </c>
      <c r="AH369" s="411">
        <f t="shared" si="108"/>
        <v>0</v>
      </c>
      <c r="AI369" s="411">
        <f t="shared" si="108"/>
        <v>0</v>
      </c>
      <c r="AJ369" s="411">
        <f t="shared" si="108"/>
        <v>0</v>
      </c>
      <c r="AK369" s="411">
        <f t="shared" si="108"/>
        <v>0</v>
      </c>
      <c r="AL369" s="411">
        <f t="shared" si="108"/>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9">Z371</f>
        <v>0</v>
      </c>
      <c r="AA372" s="411">
        <f t="shared" si="109"/>
        <v>0</v>
      </c>
      <c r="AB372" s="411">
        <f t="shared" si="109"/>
        <v>0</v>
      </c>
      <c r="AC372" s="411">
        <f t="shared" si="109"/>
        <v>0</v>
      </c>
      <c r="AD372" s="411">
        <f t="shared" si="109"/>
        <v>0</v>
      </c>
      <c r="AE372" s="411">
        <f t="shared" si="109"/>
        <v>0</v>
      </c>
      <c r="AF372" s="411">
        <f t="shared" si="109"/>
        <v>0</v>
      </c>
      <c r="AG372" s="411">
        <f t="shared" si="109"/>
        <v>0</v>
      </c>
      <c r="AH372" s="411">
        <f t="shared" si="109"/>
        <v>0</v>
      </c>
      <c r="AI372" s="411">
        <f t="shared" si="109"/>
        <v>0</v>
      </c>
      <c r="AJ372" s="411">
        <f t="shared" si="109"/>
        <v>0</v>
      </c>
      <c r="AK372" s="411">
        <f t="shared" si="109"/>
        <v>0</v>
      </c>
      <c r="AL372" s="411">
        <f t="shared" si="109"/>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0">Z375</f>
        <v>0</v>
      </c>
      <c r="AA376" s="411">
        <f t="shared" si="110"/>
        <v>0</v>
      </c>
      <c r="AB376" s="411">
        <f t="shared" si="110"/>
        <v>0</v>
      </c>
      <c r="AC376" s="411">
        <f t="shared" si="110"/>
        <v>0</v>
      </c>
      <c r="AD376" s="411">
        <f t="shared" si="110"/>
        <v>0</v>
      </c>
      <c r="AE376" s="411">
        <f t="shared" si="110"/>
        <v>0</v>
      </c>
      <c r="AF376" s="411">
        <f t="shared" si="110"/>
        <v>0</v>
      </c>
      <c r="AG376" s="411">
        <f t="shared" si="110"/>
        <v>0</v>
      </c>
      <c r="AH376" s="411">
        <f t="shared" si="110"/>
        <v>0</v>
      </c>
      <c r="AI376" s="411">
        <f t="shared" si="110"/>
        <v>0</v>
      </c>
      <c r="AJ376" s="411">
        <f t="shared" si="110"/>
        <v>0</v>
      </c>
      <c r="AK376" s="411">
        <f t="shared" si="110"/>
        <v>0</v>
      </c>
      <c r="AL376" s="411">
        <f t="shared" si="110"/>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1">Z378</f>
        <v>0</v>
      </c>
      <c r="AA379" s="411">
        <f t="shared" si="111"/>
        <v>0</v>
      </c>
      <c r="AB379" s="411">
        <f t="shared" si="111"/>
        <v>0</v>
      </c>
      <c r="AC379" s="411">
        <f t="shared" si="111"/>
        <v>0</v>
      </c>
      <c r="AD379" s="411">
        <f t="shared" si="111"/>
        <v>0</v>
      </c>
      <c r="AE379" s="411">
        <f t="shared" si="111"/>
        <v>0</v>
      </c>
      <c r="AF379" s="411">
        <f t="shared" si="111"/>
        <v>0</v>
      </c>
      <c r="AG379" s="411">
        <f t="shared" si="111"/>
        <v>0</v>
      </c>
      <c r="AH379" s="411">
        <f t="shared" si="111"/>
        <v>0</v>
      </c>
      <c r="AI379" s="411">
        <f t="shared" si="111"/>
        <v>0</v>
      </c>
      <c r="AJ379" s="411">
        <f t="shared" si="111"/>
        <v>0</v>
      </c>
      <c r="AK379" s="411">
        <f t="shared" si="111"/>
        <v>0</v>
      </c>
      <c r="AL379" s="411">
        <f t="shared" si="111"/>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2">Z381</f>
        <v>0</v>
      </c>
      <c r="AA382" s="411">
        <f t="shared" si="112"/>
        <v>0</v>
      </c>
      <c r="AB382" s="411">
        <f t="shared" si="112"/>
        <v>0</v>
      </c>
      <c r="AC382" s="411">
        <f t="shared" si="112"/>
        <v>0</v>
      </c>
      <c r="AD382" s="411">
        <f t="shared" si="112"/>
        <v>0</v>
      </c>
      <c r="AE382" s="411">
        <f t="shared" si="112"/>
        <v>0</v>
      </c>
      <c r="AF382" s="411">
        <f t="shared" si="112"/>
        <v>0</v>
      </c>
      <c r="AG382" s="411">
        <f t="shared" si="112"/>
        <v>0</v>
      </c>
      <c r="AH382" s="411">
        <f t="shared" si="112"/>
        <v>0</v>
      </c>
      <c r="AI382" s="411">
        <f t="shared" si="112"/>
        <v>0</v>
      </c>
      <c r="AJ382" s="411">
        <f t="shared" si="112"/>
        <v>0</v>
      </c>
      <c r="AK382" s="411">
        <f t="shared" si="112"/>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365869.02019797976</v>
      </c>
      <c r="E384" s="329">
        <f t="shared" ref="E384:M384" si="113">SUM(E279:E382)</f>
        <v>365372.17611228582</v>
      </c>
      <c r="F384" s="329">
        <f t="shared" si="113"/>
        <v>361379.37926624378</v>
      </c>
      <c r="G384" s="329">
        <f t="shared" si="113"/>
        <v>331848.85218701483</v>
      </c>
      <c r="H384" s="329">
        <f t="shared" si="113"/>
        <v>271376.22381412535</v>
      </c>
      <c r="I384" s="329">
        <f t="shared" si="113"/>
        <v>262621.31986307498</v>
      </c>
      <c r="J384" s="329">
        <f t="shared" si="113"/>
        <v>261579.04561685899</v>
      </c>
      <c r="K384" s="329">
        <f t="shared" si="113"/>
        <v>250749.41744809298</v>
      </c>
      <c r="L384" s="329">
        <f t="shared" si="113"/>
        <v>226025.63337850201</v>
      </c>
      <c r="M384" s="329">
        <f t="shared" si="113"/>
        <v>225879.61775350201</v>
      </c>
      <c r="N384" s="329"/>
      <c r="O384" s="329">
        <f>SUM(O279:O382)</f>
        <v>34.119367416628506</v>
      </c>
      <c r="P384" s="329">
        <f t="shared" ref="P384:X384" si="114">SUM(P279:P382)</f>
        <v>34.093558212628508</v>
      </c>
      <c r="Q384" s="329">
        <f t="shared" si="114"/>
        <v>33.26703129662851</v>
      </c>
      <c r="R384" s="329">
        <f t="shared" si="114"/>
        <v>26.966929539628509</v>
      </c>
      <c r="S384" s="329">
        <f t="shared" si="114"/>
        <v>9.7743833324117766</v>
      </c>
      <c r="T384" s="329">
        <f t="shared" si="114"/>
        <v>8.6524535409999999</v>
      </c>
      <c r="U384" s="329">
        <f t="shared" si="114"/>
        <v>8.5983112679999998</v>
      </c>
      <c r="V384" s="329">
        <f t="shared" si="114"/>
        <v>8.5974175489999993</v>
      </c>
      <c r="W384" s="329">
        <f t="shared" si="114"/>
        <v>7.5991812799999998</v>
      </c>
      <c r="X384" s="329">
        <f t="shared" si="114"/>
        <v>7.442837344</v>
      </c>
      <c r="Y384" s="329">
        <f>IF(Y278="kWh",SUMPRODUCT(D279:D382,Y279:Y382))</f>
        <v>65726.724349133816</v>
      </c>
      <c r="Z384" s="329">
        <f>IF(Z278="kWh",SUMPRODUCT(D279:D382,Z279:Z382))</f>
        <v>97488.094935943998</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247730</v>
      </c>
      <c r="Z385" s="328">
        <f>HLOOKUP(Z277,'2. LRAMVA Threshold'!$B$42:$Q$53,5,FALSE)</f>
        <v>7795</v>
      </c>
      <c r="AA385" s="328">
        <f>HLOOKUP(AA277,'2. LRAMVA Threshold'!$B$42:$Q$53,5,FALSE)</f>
        <v>3</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1.37E-2</v>
      </c>
      <c r="Z387" s="341">
        <f>HLOOKUP(Z$20,'3.  Distribution Rates'!$C$122:$P$133,5,FALSE)</f>
        <v>1.0999999999999999E-2</v>
      </c>
      <c r="AA387" s="341">
        <f>HLOOKUP(AA$20,'3.  Distribution Rates'!$C$122:$P$133,5,FALSE)</f>
        <v>1.8606</v>
      </c>
      <c r="AB387" s="341">
        <f>HLOOKUP(AB$20,'3.  Distribution Rates'!$C$122:$P$133,5,FALSE)</f>
        <v>6.8937999999999997</v>
      </c>
      <c r="AC387" s="341">
        <f>HLOOKUP(AC$20,'3.  Distribution Rates'!$C$122:$P$133,5,FALSE)</f>
        <v>4.1799999999999997E-2</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5">Y136*Y387</f>
        <v>919.35513831788239</v>
      </c>
      <c r="Z388" s="378">
        <f t="shared" si="115"/>
        <v>0</v>
      </c>
      <c r="AA388" s="378">
        <f t="shared" si="115"/>
        <v>0</v>
      </c>
      <c r="AB388" s="378">
        <f t="shared" si="115"/>
        <v>0</v>
      </c>
      <c r="AC388" s="378">
        <f t="shared" si="115"/>
        <v>0</v>
      </c>
      <c r="AD388" s="378">
        <f t="shared" si="115"/>
        <v>0</v>
      </c>
      <c r="AE388" s="378">
        <f t="shared" si="115"/>
        <v>0</v>
      </c>
      <c r="AF388" s="378">
        <f t="shared" si="115"/>
        <v>0</v>
      </c>
      <c r="AG388" s="378">
        <f t="shared" si="115"/>
        <v>0</v>
      </c>
      <c r="AH388" s="378">
        <f t="shared" si="115"/>
        <v>0</v>
      </c>
      <c r="AI388" s="378">
        <f t="shared" si="115"/>
        <v>0</v>
      </c>
      <c r="AJ388" s="378">
        <f t="shared" si="115"/>
        <v>0</v>
      </c>
      <c r="AK388" s="378">
        <f t="shared" si="115"/>
        <v>0</v>
      </c>
      <c r="AL388" s="378">
        <f t="shared" si="115"/>
        <v>0</v>
      </c>
      <c r="AM388" s="629">
        <f>SUM(Y388:AL388)</f>
        <v>919.35513831788239</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6">Y265*Y387</f>
        <v>322.14511485221885</v>
      </c>
      <c r="Z389" s="378">
        <f t="shared" si="116"/>
        <v>1445.2624945901066</v>
      </c>
      <c r="AA389" s="378">
        <f t="shared" si="116"/>
        <v>0</v>
      </c>
      <c r="AB389" s="378">
        <f t="shared" si="116"/>
        <v>0</v>
      </c>
      <c r="AC389" s="378">
        <f t="shared" si="116"/>
        <v>0</v>
      </c>
      <c r="AD389" s="378">
        <f t="shared" si="116"/>
        <v>0</v>
      </c>
      <c r="AE389" s="378">
        <f t="shared" si="116"/>
        <v>0</v>
      </c>
      <c r="AF389" s="378">
        <f t="shared" si="116"/>
        <v>0</v>
      </c>
      <c r="AG389" s="378">
        <f t="shared" si="116"/>
        <v>0</v>
      </c>
      <c r="AH389" s="378">
        <f t="shared" si="116"/>
        <v>0</v>
      </c>
      <c r="AI389" s="378">
        <f t="shared" si="116"/>
        <v>0</v>
      </c>
      <c r="AJ389" s="378">
        <f t="shared" si="116"/>
        <v>0</v>
      </c>
      <c r="AK389" s="378">
        <f t="shared" si="116"/>
        <v>0</v>
      </c>
      <c r="AL389" s="378">
        <f t="shared" si="116"/>
        <v>0</v>
      </c>
      <c r="AM389" s="629">
        <f>SUM(Y389:AL389)</f>
        <v>1767.4076094423253</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900.45612358313326</v>
      </c>
      <c r="Z390" s="378">
        <f t="shared" ref="Z390:AE390" si="117">Z384*Z387</f>
        <v>1072.3690442953839</v>
      </c>
      <c r="AA390" s="378">
        <f t="shared" si="117"/>
        <v>0</v>
      </c>
      <c r="AB390" s="378">
        <f t="shared" si="117"/>
        <v>0</v>
      </c>
      <c r="AC390" s="378">
        <f t="shared" si="117"/>
        <v>0</v>
      </c>
      <c r="AD390" s="378">
        <f t="shared" si="117"/>
        <v>0</v>
      </c>
      <c r="AE390" s="378">
        <f t="shared" si="117"/>
        <v>0</v>
      </c>
      <c r="AF390" s="378">
        <f t="shared" ref="AF390:AL390" si="118">AF384*AF387</f>
        <v>0</v>
      </c>
      <c r="AG390" s="378">
        <f t="shared" si="118"/>
        <v>0</v>
      </c>
      <c r="AH390" s="378">
        <f t="shared" si="118"/>
        <v>0</v>
      </c>
      <c r="AI390" s="378">
        <f t="shared" si="118"/>
        <v>0</v>
      </c>
      <c r="AJ390" s="378">
        <f t="shared" si="118"/>
        <v>0</v>
      </c>
      <c r="AK390" s="378">
        <f t="shared" si="118"/>
        <v>0</v>
      </c>
      <c r="AL390" s="378">
        <f t="shared" si="118"/>
        <v>0</v>
      </c>
      <c r="AM390" s="629">
        <f>SUM(Y390:AL390)</f>
        <v>1972.8251678785173</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2141.9563767532345</v>
      </c>
      <c r="Z391" s="346">
        <f>SUM(Z388:Z390)</f>
        <v>2517.6315388854905</v>
      </c>
      <c r="AA391" s="346">
        <f t="shared" ref="AA391:AE391" si="119">SUM(AA388:AA390)</f>
        <v>0</v>
      </c>
      <c r="AB391" s="346">
        <f t="shared" si="119"/>
        <v>0</v>
      </c>
      <c r="AC391" s="346">
        <f t="shared" si="119"/>
        <v>0</v>
      </c>
      <c r="AD391" s="346">
        <f t="shared" si="119"/>
        <v>0</v>
      </c>
      <c r="AE391" s="346">
        <f t="shared" si="119"/>
        <v>0</v>
      </c>
      <c r="AF391" s="346">
        <f t="shared" ref="AF391:AL391" si="120">SUM(AF388:AF390)</f>
        <v>0</v>
      </c>
      <c r="AG391" s="346">
        <f t="shared" si="120"/>
        <v>0</v>
      </c>
      <c r="AH391" s="346">
        <f t="shared" si="120"/>
        <v>0</v>
      </c>
      <c r="AI391" s="346">
        <f t="shared" si="120"/>
        <v>0</v>
      </c>
      <c r="AJ391" s="346">
        <f t="shared" si="120"/>
        <v>0</v>
      </c>
      <c r="AK391" s="346">
        <f t="shared" si="120"/>
        <v>0</v>
      </c>
      <c r="AL391" s="346">
        <f t="shared" si="120"/>
        <v>0</v>
      </c>
      <c r="AM391" s="407">
        <f>SUM(AM388:AM390)</f>
        <v>4659.5879156387255</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1">Y385*Y387</f>
        <v>3393.9010000000003</v>
      </c>
      <c r="Z392" s="347">
        <f t="shared" si="121"/>
        <v>85.74499999999999</v>
      </c>
      <c r="AA392" s="347">
        <f t="shared" si="121"/>
        <v>5.5818000000000003</v>
      </c>
      <c r="AB392" s="347">
        <f t="shared" si="121"/>
        <v>0</v>
      </c>
      <c r="AC392" s="347">
        <f t="shared" si="121"/>
        <v>0</v>
      </c>
      <c r="AD392" s="347">
        <f t="shared" si="121"/>
        <v>0</v>
      </c>
      <c r="AE392" s="347">
        <f t="shared" si="121"/>
        <v>0</v>
      </c>
      <c r="AF392" s="347">
        <f t="shared" ref="AF392:AL392" si="122">AF385*AF387</f>
        <v>0</v>
      </c>
      <c r="AG392" s="347">
        <f t="shared" si="122"/>
        <v>0</v>
      </c>
      <c r="AH392" s="347">
        <f t="shared" si="122"/>
        <v>0</v>
      </c>
      <c r="AI392" s="347">
        <f t="shared" si="122"/>
        <v>0</v>
      </c>
      <c r="AJ392" s="347">
        <f t="shared" si="122"/>
        <v>0</v>
      </c>
      <c r="AK392" s="347">
        <f t="shared" si="122"/>
        <v>0</v>
      </c>
      <c r="AL392" s="347">
        <f t="shared" si="122"/>
        <v>0</v>
      </c>
      <c r="AM392" s="407">
        <f>SUM(Y392:AL392)</f>
        <v>3485.2278000000001</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1174.3601156387253</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65229.880263439816</v>
      </c>
      <c r="Z395" s="291">
        <f>SUMPRODUCT(E279:E382,Z279:Z382)</f>
        <v>97488.094935943998</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64632.700691029815</v>
      </c>
      <c r="Z396" s="291">
        <f>SUMPRODUCT(F279:F382,Z279:Z382)</f>
        <v>94092.477662311998</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58875.141606735815</v>
      </c>
      <c r="Z397" s="291">
        <f>SUMPRODUCT(G279:G382,Z279:Z382)</f>
        <v>70319.509667377002</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55854.953991706374</v>
      </c>
      <c r="Z398" s="291">
        <f>SUMPRODUCT(H279:H382,Z279:Z382)</f>
        <v>12867.068909517</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47100.050040656002</v>
      </c>
      <c r="Z399" s="291">
        <f>SUMPRODUCT(I279:I382,Z279:Z382)</f>
        <v>12867.068909517</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46057.77579444</v>
      </c>
      <c r="Z400" s="291">
        <f>SUMPRODUCT(J279:J382,Z279:Z382)</f>
        <v>12867.068909517</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45735.717570312998</v>
      </c>
      <c r="Z401" s="326">
        <f>SUMPRODUCT(K279:K382,Z279:Z382)</f>
        <v>12867.068909517</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523</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03" t="s">
        <v>211</v>
      </c>
      <c r="C405" s="805" t="s">
        <v>33</v>
      </c>
      <c r="D405" s="284" t="s">
        <v>422</v>
      </c>
      <c r="E405" s="807" t="s">
        <v>209</v>
      </c>
      <c r="F405" s="808"/>
      <c r="G405" s="808"/>
      <c r="H405" s="808"/>
      <c r="I405" s="808"/>
      <c r="J405" s="808"/>
      <c r="K405" s="808"/>
      <c r="L405" s="808"/>
      <c r="M405" s="809"/>
      <c r="N405" s="810" t="s">
        <v>213</v>
      </c>
      <c r="O405" s="284" t="s">
        <v>423</v>
      </c>
      <c r="P405" s="807" t="s">
        <v>212</v>
      </c>
      <c r="Q405" s="808"/>
      <c r="R405" s="808"/>
      <c r="S405" s="808"/>
      <c r="T405" s="808"/>
      <c r="U405" s="808"/>
      <c r="V405" s="808"/>
      <c r="W405" s="808"/>
      <c r="X405" s="809"/>
      <c r="Y405" s="800" t="s">
        <v>243</v>
      </c>
      <c r="Z405" s="801"/>
      <c r="AA405" s="801"/>
      <c r="AB405" s="801"/>
      <c r="AC405" s="801"/>
      <c r="AD405" s="801"/>
      <c r="AE405" s="801"/>
      <c r="AF405" s="801"/>
      <c r="AG405" s="801"/>
      <c r="AH405" s="801"/>
      <c r="AI405" s="801"/>
      <c r="AJ405" s="801"/>
      <c r="AK405" s="801"/>
      <c r="AL405" s="801"/>
      <c r="AM405" s="802"/>
    </row>
    <row r="406" spans="1:40" ht="45.75" customHeight="1">
      <c r="B406" s="804"/>
      <c r="C406" s="806"/>
      <c r="D406" s="285">
        <v>2014</v>
      </c>
      <c r="E406" s="285">
        <v>2015</v>
      </c>
      <c r="F406" s="285">
        <v>2016</v>
      </c>
      <c r="G406" s="285">
        <v>2017</v>
      </c>
      <c r="H406" s="285">
        <v>2018</v>
      </c>
      <c r="I406" s="285">
        <v>2019</v>
      </c>
      <c r="J406" s="285">
        <v>2020</v>
      </c>
      <c r="K406" s="285">
        <v>2021</v>
      </c>
      <c r="L406" s="285">
        <v>2022</v>
      </c>
      <c r="M406" s="285">
        <v>2023</v>
      </c>
      <c r="N406" s="811"/>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v>
      </c>
      <c r="AB406" s="285" t="str">
        <f>'1.  LRAMVA Summary'!G52</f>
        <v>Street Lighting</v>
      </c>
      <c r="AC406" s="285" t="str">
        <f>'1.  LRAMVA Summary'!H52</f>
        <v>Unmetered Scattered Load</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2331.4290961569204</v>
      </c>
      <c r="E408" s="295">
        <v>2331.4290961569204</v>
      </c>
      <c r="F408" s="295">
        <v>2331.4290961569204</v>
      </c>
      <c r="G408" s="295">
        <v>2331.4290961569204</v>
      </c>
      <c r="H408" s="295">
        <v>818.00091499636437</v>
      </c>
      <c r="I408" s="295">
        <v>0</v>
      </c>
      <c r="J408" s="295">
        <v>0</v>
      </c>
      <c r="K408" s="295">
        <v>0</v>
      </c>
      <c r="L408" s="295">
        <v>0</v>
      </c>
      <c r="M408" s="295">
        <v>0</v>
      </c>
      <c r="N408" s="291"/>
      <c r="O408" s="295">
        <v>0.32923743798598915</v>
      </c>
      <c r="P408" s="295">
        <v>0.32923743798598915</v>
      </c>
      <c r="Q408" s="295">
        <v>0.32923743798598915</v>
      </c>
      <c r="R408" s="295">
        <v>0.32923743798598915</v>
      </c>
      <c r="S408" s="295">
        <v>0.12021681140869822</v>
      </c>
      <c r="T408" s="295">
        <v>0</v>
      </c>
      <c r="U408" s="295">
        <v>0</v>
      </c>
      <c r="V408" s="295">
        <v>0</v>
      </c>
      <c r="W408" s="295">
        <v>0</v>
      </c>
      <c r="X408" s="295">
        <v>0</v>
      </c>
      <c r="Y408" s="41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3">AA408</f>
        <v>0</v>
      </c>
      <c r="AB409" s="411">
        <f t="shared" si="123"/>
        <v>0</v>
      </c>
      <c r="AC409" s="411">
        <f t="shared" si="123"/>
        <v>0</v>
      </c>
      <c r="AD409" s="411">
        <f t="shared" si="123"/>
        <v>0</v>
      </c>
      <c r="AE409" s="411">
        <f t="shared" si="123"/>
        <v>0</v>
      </c>
      <c r="AF409" s="411">
        <f t="shared" si="123"/>
        <v>0</v>
      </c>
      <c r="AG409" s="411">
        <f t="shared" si="123"/>
        <v>0</v>
      </c>
      <c r="AH409" s="411">
        <f t="shared" si="123"/>
        <v>0</v>
      </c>
      <c r="AI409" s="411">
        <f t="shared" si="123"/>
        <v>0</v>
      </c>
      <c r="AJ409" s="411">
        <f t="shared" si="123"/>
        <v>0</v>
      </c>
      <c r="AK409" s="411">
        <f t="shared" si="123"/>
        <v>0</v>
      </c>
      <c r="AL409" s="411">
        <f t="shared" si="123"/>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369.43987800000002</v>
      </c>
      <c r="E411" s="295">
        <v>369.43987800000002</v>
      </c>
      <c r="F411" s="295">
        <v>369.43987800000002</v>
      </c>
      <c r="G411" s="295">
        <v>369.43987800000002</v>
      </c>
      <c r="H411" s="295">
        <v>0</v>
      </c>
      <c r="I411" s="295">
        <v>0</v>
      </c>
      <c r="J411" s="295">
        <v>0</v>
      </c>
      <c r="K411" s="295">
        <v>0</v>
      </c>
      <c r="L411" s="295">
        <v>0</v>
      </c>
      <c r="M411" s="295">
        <v>0</v>
      </c>
      <c r="N411" s="291"/>
      <c r="O411" s="295">
        <v>0.20719409899999999</v>
      </c>
      <c r="P411" s="295">
        <v>0.20719409899999999</v>
      </c>
      <c r="Q411" s="295">
        <v>0.20719409899999999</v>
      </c>
      <c r="R411" s="295">
        <v>0.20719409899999999</v>
      </c>
      <c r="S411" s="295">
        <v>0</v>
      </c>
      <c r="T411" s="295">
        <v>0</v>
      </c>
      <c r="U411" s="295">
        <v>0</v>
      </c>
      <c r="V411" s="295">
        <v>0</v>
      </c>
      <c r="W411" s="295">
        <v>0</v>
      </c>
      <c r="X411" s="295">
        <v>0</v>
      </c>
      <c r="Y411" s="41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24">AA411</f>
        <v>0</v>
      </c>
      <c r="AB412" s="411">
        <f t="shared" si="124"/>
        <v>0</v>
      </c>
      <c r="AC412" s="411">
        <f t="shared" si="124"/>
        <v>0</v>
      </c>
      <c r="AD412" s="411">
        <f t="shared" si="124"/>
        <v>0</v>
      </c>
      <c r="AE412" s="411">
        <f t="shared" si="124"/>
        <v>0</v>
      </c>
      <c r="AF412" s="411">
        <f t="shared" si="124"/>
        <v>0</v>
      </c>
      <c r="AG412" s="411">
        <f t="shared" si="124"/>
        <v>0</v>
      </c>
      <c r="AH412" s="411">
        <f t="shared" si="124"/>
        <v>0</v>
      </c>
      <c r="AI412" s="411">
        <f t="shared" si="124"/>
        <v>0</v>
      </c>
      <c r="AJ412" s="411">
        <f t="shared" si="124"/>
        <v>0</v>
      </c>
      <c r="AK412" s="411">
        <f t="shared" si="124"/>
        <v>0</v>
      </c>
      <c r="AL412" s="411">
        <f t="shared" si="124"/>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5317.1998201800006</v>
      </c>
      <c r="E414" s="295">
        <v>5317.1998201800006</v>
      </c>
      <c r="F414" s="295">
        <v>5317.1998201800006</v>
      </c>
      <c r="G414" s="295">
        <v>5317.1998201800006</v>
      </c>
      <c r="H414" s="295">
        <v>5317.1998201800006</v>
      </c>
      <c r="I414" s="295">
        <v>5317.1998201800006</v>
      </c>
      <c r="J414" s="295">
        <v>5317.1998201800006</v>
      </c>
      <c r="K414" s="295">
        <v>5317.1998201800006</v>
      </c>
      <c r="L414" s="295">
        <v>5317.1998201800006</v>
      </c>
      <c r="M414" s="295">
        <v>5317.1998201800006</v>
      </c>
      <c r="N414" s="291"/>
      <c r="O414" s="295">
        <v>2.7705735300000001</v>
      </c>
      <c r="P414" s="295">
        <v>2.7705735300000001</v>
      </c>
      <c r="Q414" s="295">
        <v>2.7705735300000001</v>
      </c>
      <c r="R414" s="295">
        <v>2.7705735300000001</v>
      </c>
      <c r="S414" s="295">
        <v>2.7705735300000001</v>
      </c>
      <c r="T414" s="295">
        <v>2.7705735300000001</v>
      </c>
      <c r="U414" s="295">
        <v>2.7705735300000001</v>
      </c>
      <c r="V414" s="295">
        <v>2.7705735300000001</v>
      </c>
      <c r="W414" s="295">
        <v>2.7705735300000001</v>
      </c>
      <c r="X414" s="295">
        <v>2.7705735300000001</v>
      </c>
      <c r="Y414" s="41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5">AA414</f>
        <v>0</v>
      </c>
      <c r="AB415" s="411">
        <f t="shared" si="125"/>
        <v>0</v>
      </c>
      <c r="AC415" s="411">
        <f t="shared" si="125"/>
        <v>0</v>
      </c>
      <c r="AD415" s="411">
        <f t="shared" si="125"/>
        <v>0</v>
      </c>
      <c r="AE415" s="411">
        <f t="shared" si="125"/>
        <v>0</v>
      </c>
      <c r="AF415" s="411">
        <f t="shared" si="125"/>
        <v>0</v>
      </c>
      <c r="AG415" s="411">
        <f t="shared" si="125"/>
        <v>0</v>
      </c>
      <c r="AH415" s="411">
        <f t="shared" si="125"/>
        <v>0</v>
      </c>
      <c r="AI415" s="411">
        <f t="shared" si="125"/>
        <v>0</v>
      </c>
      <c r="AJ415" s="411">
        <f t="shared" si="125"/>
        <v>0</v>
      </c>
      <c r="AK415" s="411">
        <f t="shared" si="125"/>
        <v>0</v>
      </c>
      <c r="AL415" s="411">
        <f t="shared" si="125"/>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10969.95328</v>
      </c>
      <c r="E417" s="295">
        <v>10214.791149999999</v>
      </c>
      <c r="F417" s="295">
        <v>9850.0665860000008</v>
      </c>
      <c r="G417" s="295">
        <v>9850.0665860000008</v>
      </c>
      <c r="H417" s="295">
        <v>9850.0665860000008</v>
      </c>
      <c r="I417" s="295">
        <v>9850.0665860000008</v>
      </c>
      <c r="J417" s="295">
        <v>9850.0665860000008</v>
      </c>
      <c r="K417" s="295">
        <v>9830.9177450000007</v>
      </c>
      <c r="L417" s="295">
        <v>9830.9177450000007</v>
      </c>
      <c r="M417" s="295">
        <v>8411.4203409999991</v>
      </c>
      <c r="N417" s="291"/>
      <c r="O417" s="295">
        <v>0.82072045199999999</v>
      </c>
      <c r="P417" s="295">
        <v>0.77331341300000001</v>
      </c>
      <c r="Q417" s="295">
        <v>0.75041699100000003</v>
      </c>
      <c r="R417" s="295">
        <v>0.75041699100000003</v>
      </c>
      <c r="S417" s="295">
        <v>0.75041699100000003</v>
      </c>
      <c r="T417" s="295">
        <v>0.75041699100000003</v>
      </c>
      <c r="U417" s="295">
        <v>0.75041699100000003</v>
      </c>
      <c r="V417" s="295">
        <v>0.74823105000000001</v>
      </c>
      <c r="W417" s="295">
        <v>0.74823105000000001</v>
      </c>
      <c r="X417" s="295">
        <v>0.65911883699999996</v>
      </c>
      <c r="Y417" s="41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6">AA417</f>
        <v>0</v>
      </c>
      <c r="AB418" s="411">
        <f t="shared" si="126"/>
        <v>0</v>
      </c>
      <c r="AC418" s="411">
        <f t="shared" si="126"/>
        <v>0</v>
      </c>
      <c r="AD418" s="411">
        <f t="shared" si="126"/>
        <v>0</v>
      </c>
      <c r="AE418" s="411">
        <f t="shared" si="126"/>
        <v>0</v>
      </c>
      <c r="AF418" s="411">
        <f t="shared" si="126"/>
        <v>0</v>
      </c>
      <c r="AG418" s="411">
        <f t="shared" si="126"/>
        <v>0</v>
      </c>
      <c r="AH418" s="411">
        <f t="shared" si="126"/>
        <v>0</v>
      </c>
      <c r="AI418" s="411">
        <f t="shared" si="126"/>
        <v>0</v>
      </c>
      <c r="AJ418" s="411">
        <f t="shared" si="126"/>
        <v>0</v>
      </c>
      <c r="AK418" s="411">
        <f t="shared" si="126"/>
        <v>0</v>
      </c>
      <c r="AL418" s="411">
        <f t="shared" si="126"/>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47882.787620000003</v>
      </c>
      <c r="E420" s="295">
        <v>41537.812460000001</v>
      </c>
      <c r="F420" s="295">
        <v>38231.16272</v>
      </c>
      <c r="G420" s="295">
        <v>38231.16272</v>
      </c>
      <c r="H420" s="295">
        <v>38231.16272</v>
      </c>
      <c r="I420" s="295">
        <v>38231.16272</v>
      </c>
      <c r="J420" s="295">
        <v>38231.16272</v>
      </c>
      <c r="K420" s="295">
        <v>38214.601560000003</v>
      </c>
      <c r="L420" s="295">
        <v>38214.601560000003</v>
      </c>
      <c r="M420" s="295">
        <v>35541.702530000002</v>
      </c>
      <c r="N420" s="291"/>
      <c r="O420" s="295">
        <v>3.1337031529999999</v>
      </c>
      <c r="P420" s="295">
        <v>2.7353827489999998</v>
      </c>
      <c r="Q420" s="295">
        <v>2.5278002100000001</v>
      </c>
      <c r="R420" s="295">
        <v>2.5278002100000001</v>
      </c>
      <c r="S420" s="295">
        <v>2.5278002100000001</v>
      </c>
      <c r="T420" s="295">
        <v>2.5278002100000001</v>
      </c>
      <c r="U420" s="295">
        <v>2.5278002100000001</v>
      </c>
      <c r="V420" s="295">
        <v>2.5259096670000001</v>
      </c>
      <c r="W420" s="295">
        <v>2.5259096670000001</v>
      </c>
      <c r="X420" s="295">
        <v>2.3581122849999998</v>
      </c>
      <c r="Y420" s="41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7">AA420</f>
        <v>0</v>
      </c>
      <c r="AB421" s="411">
        <f t="shared" si="127"/>
        <v>0</v>
      </c>
      <c r="AC421" s="411">
        <f t="shared" si="127"/>
        <v>0</v>
      </c>
      <c r="AD421" s="411">
        <f t="shared" si="127"/>
        <v>0</v>
      </c>
      <c r="AE421" s="411">
        <f t="shared" si="127"/>
        <v>0</v>
      </c>
      <c r="AF421" s="411">
        <f t="shared" si="127"/>
        <v>0</v>
      </c>
      <c r="AG421" s="411">
        <f t="shared" si="127"/>
        <v>0</v>
      </c>
      <c r="AH421" s="411">
        <f t="shared" si="127"/>
        <v>0</v>
      </c>
      <c r="AI421" s="411">
        <f t="shared" si="127"/>
        <v>0</v>
      </c>
      <c r="AJ421" s="411">
        <f t="shared" si="127"/>
        <v>0</v>
      </c>
      <c r="AK421" s="411">
        <f t="shared" si="127"/>
        <v>0</v>
      </c>
      <c r="AL421" s="411">
        <f t="shared" si="127"/>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8">AA423</f>
        <v>0</v>
      </c>
      <c r="AB424" s="411">
        <f t="shared" si="128"/>
        <v>0</v>
      </c>
      <c r="AC424" s="411">
        <f t="shared" si="128"/>
        <v>0</v>
      </c>
      <c r="AD424" s="411">
        <f t="shared" si="128"/>
        <v>0</v>
      </c>
      <c r="AE424" s="411">
        <f t="shared" si="128"/>
        <v>0</v>
      </c>
      <c r="AF424" s="411">
        <f t="shared" si="128"/>
        <v>0</v>
      </c>
      <c r="AG424" s="411">
        <f t="shared" si="128"/>
        <v>0</v>
      </c>
      <c r="AH424" s="411">
        <f t="shared" si="128"/>
        <v>0</v>
      </c>
      <c r="AI424" s="411">
        <f t="shared" si="128"/>
        <v>0</v>
      </c>
      <c r="AJ424" s="411">
        <f t="shared" si="128"/>
        <v>0</v>
      </c>
      <c r="AK424" s="411">
        <f t="shared" si="128"/>
        <v>0</v>
      </c>
      <c r="AL424" s="411">
        <f t="shared" si="128"/>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9">AA426</f>
        <v>0</v>
      </c>
      <c r="AB427" s="411">
        <f t="shared" si="129"/>
        <v>0</v>
      </c>
      <c r="AC427" s="411">
        <f t="shared" si="129"/>
        <v>0</v>
      </c>
      <c r="AD427" s="411">
        <f t="shared" si="129"/>
        <v>0</v>
      </c>
      <c r="AE427" s="411">
        <f t="shared" si="129"/>
        <v>0</v>
      </c>
      <c r="AF427" s="411">
        <f t="shared" si="129"/>
        <v>0</v>
      </c>
      <c r="AG427" s="411">
        <f t="shared" si="129"/>
        <v>0</v>
      </c>
      <c r="AH427" s="411">
        <f t="shared" si="129"/>
        <v>0</v>
      </c>
      <c r="AI427" s="411">
        <f t="shared" si="129"/>
        <v>0</v>
      </c>
      <c r="AJ427" s="411">
        <f t="shared" si="129"/>
        <v>0</v>
      </c>
      <c r="AK427" s="411">
        <f t="shared" si="129"/>
        <v>0</v>
      </c>
      <c r="AL427" s="411">
        <f t="shared" si="129"/>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v>70.695035000000004</v>
      </c>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0">AA429</f>
        <v>0</v>
      </c>
      <c r="AB430" s="411">
        <f t="shared" si="130"/>
        <v>0</v>
      </c>
      <c r="AC430" s="411">
        <f t="shared" si="130"/>
        <v>0</v>
      </c>
      <c r="AD430" s="411">
        <f t="shared" si="130"/>
        <v>0</v>
      </c>
      <c r="AE430" s="411">
        <f t="shared" si="130"/>
        <v>0</v>
      </c>
      <c r="AF430" s="411">
        <f t="shared" si="130"/>
        <v>0</v>
      </c>
      <c r="AG430" s="411">
        <f t="shared" si="130"/>
        <v>0</v>
      </c>
      <c r="AH430" s="411">
        <f t="shared" si="130"/>
        <v>0</v>
      </c>
      <c r="AI430" s="411">
        <f t="shared" si="130"/>
        <v>0</v>
      </c>
      <c r="AJ430" s="411">
        <f t="shared" si="130"/>
        <v>0</v>
      </c>
      <c r="AK430" s="411">
        <f t="shared" si="130"/>
        <v>0</v>
      </c>
      <c r="AL430" s="411">
        <f t="shared" si="130"/>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31">AA432</f>
        <v>0</v>
      </c>
      <c r="AB433" s="411">
        <f t="shared" si="131"/>
        <v>0</v>
      </c>
      <c r="AC433" s="411">
        <f t="shared" si="131"/>
        <v>0</v>
      </c>
      <c r="AD433" s="411">
        <f t="shared" si="131"/>
        <v>0</v>
      </c>
      <c r="AE433" s="411">
        <f t="shared" si="131"/>
        <v>0</v>
      </c>
      <c r="AF433" s="411">
        <f t="shared" si="131"/>
        <v>0</v>
      </c>
      <c r="AG433" s="411">
        <f t="shared" si="131"/>
        <v>0</v>
      </c>
      <c r="AH433" s="411">
        <f t="shared" si="131"/>
        <v>0</v>
      </c>
      <c r="AI433" s="411">
        <f t="shared" si="131"/>
        <v>0</v>
      </c>
      <c r="AJ433" s="411">
        <f t="shared" si="131"/>
        <v>0</v>
      </c>
      <c r="AK433" s="411">
        <f t="shared" si="131"/>
        <v>0</v>
      </c>
      <c r="AL433" s="411">
        <f t="shared" si="131"/>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32">AA436</f>
        <v>0</v>
      </c>
      <c r="AB437" s="411">
        <f t="shared" si="132"/>
        <v>0</v>
      </c>
      <c r="AC437" s="411">
        <f t="shared" si="132"/>
        <v>0</v>
      </c>
      <c r="AD437" s="411">
        <f t="shared" si="132"/>
        <v>0</v>
      </c>
      <c r="AE437" s="411">
        <f t="shared" si="132"/>
        <v>0</v>
      </c>
      <c r="AF437" s="411">
        <f t="shared" si="132"/>
        <v>0</v>
      </c>
      <c r="AG437" s="411">
        <f t="shared" si="132"/>
        <v>0</v>
      </c>
      <c r="AH437" s="411">
        <f t="shared" si="132"/>
        <v>0</v>
      </c>
      <c r="AI437" s="411">
        <f t="shared" si="132"/>
        <v>0</v>
      </c>
      <c r="AJ437" s="411">
        <f t="shared" si="132"/>
        <v>0</v>
      </c>
      <c r="AK437" s="411">
        <f t="shared" si="132"/>
        <v>0</v>
      </c>
      <c r="AL437" s="411">
        <f t="shared" si="132"/>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743" t="s">
        <v>21</v>
      </c>
      <c r="C439" s="291" t="s">
        <v>25</v>
      </c>
      <c r="D439" s="295">
        <v>27.453506269999998</v>
      </c>
      <c r="E439" s="295">
        <v>27.02014054</v>
      </c>
      <c r="F439" s="295">
        <v>25.26309144</v>
      </c>
      <c r="G439" s="295">
        <v>7.0141429860000004</v>
      </c>
      <c r="H439" s="295">
        <v>7.0141429860000004</v>
      </c>
      <c r="I439" s="295">
        <v>7.0141429860000004</v>
      </c>
      <c r="J439" s="295">
        <v>7.0141429860000004</v>
      </c>
      <c r="K439" s="295">
        <v>7.0141429860000004</v>
      </c>
      <c r="L439" s="295">
        <v>7.0141429860000004</v>
      </c>
      <c r="M439" s="295">
        <v>7.0141429860000004</v>
      </c>
      <c r="N439" s="295">
        <v>12</v>
      </c>
      <c r="O439" s="295">
        <v>103223.9148</v>
      </c>
      <c r="P439" s="295">
        <v>101776.0203</v>
      </c>
      <c r="Q439" s="295">
        <v>94296.515610000002</v>
      </c>
      <c r="R439" s="295">
        <v>28960.038680000001</v>
      </c>
      <c r="S439" s="295">
        <v>28960.038680000001</v>
      </c>
      <c r="T439" s="295">
        <v>28960.038680000001</v>
      </c>
      <c r="U439" s="295">
        <v>28960.038680000001</v>
      </c>
      <c r="V439" s="295">
        <v>28960.038680000001</v>
      </c>
      <c r="W439" s="295">
        <v>28960.038680000001</v>
      </c>
      <c r="X439" s="295">
        <v>28960.038680000001</v>
      </c>
      <c r="Y439" s="415">
        <v>0</v>
      </c>
      <c r="Z439" s="410">
        <f>100%-Y439</f>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3">AA439</f>
        <v>0</v>
      </c>
      <c r="AB440" s="411">
        <f t="shared" si="133"/>
        <v>0</v>
      </c>
      <c r="AC440" s="411">
        <f t="shared" si="133"/>
        <v>0</v>
      </c>
      <c r="AD440" s="411">
        <f t="shared" si="133"/>
        <v>0</v>
      </c>
      <c r="AE440" s="411">
        <f t="shared" si="133"/>
        <v>0</v>
      </c>
      <c r="AF440" s="411">
        <f t="shared" si="133"/>
        <v>0</v>
      </c>
      <c r="AG440" s="411">
        <f t="shared" si="133"/>
        <v>0</v>
      </c>
      <c r="AH440" s="411">
        <f t="shared" si="133"/>
        <v>0</v>
      </c>
      <c r="AI440" s="411">
        <f t="shared" si="133"/>
        <v>0</v>
      </c>
      <c r="AJ440" s="411">
        <f t="shared" si="133"/>
        <v>0</v>
      </c>
      <c r="AK440" s="411">
        <f t="shared" si="133"/>
        <v>0</v>
      </c>
      <c r="AL440" s="411">
        <f t="shared" si="133"/>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4">AB442</f>
        <v>0</v>
      </c>
      <c r="AC443" s="411">
        <f t="shared" si="134"/>
        <v>0</v>
      </c>
      <c r="AD443" s="411">
        <f t="shared" si="134"/>
        <v>0</v>
      </c>
      <c r="AE443" s="411">
        <f t="shared" si="134"/>
        <v>0</v>
      </c>
      <c r="AF443" s="411">
        <f t="shared" si="134"/>
        <v>0</v>
      </c>
      <c r="AG443" s="411">
        <f t="shared" si="134"/>
        <v>0</v>
      </c>
      <c r="AH443" s="411">
        <f t="shared" si="134"/>
        <v>0</v>
      </c>
      <c r="AI443" s="411">
        <f t="shared" si="134"/>
        <v>0</v>
      </c>
      <c r="AJ443" s="411">
        <f t="shared" si="134"/>
        <v>0</v>
      </c>
      <c r="AK443" s="411">
        <f t="shared" si="134"/>
        <v>0</v>
      </c>
      <c r="AL443" s="411">
        <f t="shared" si="134"/>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5">AB445</f>
        <v>0</v>
      </c>
      <c r="AC446" s="411">
        <f t="shared" si="135"/>
        <v>0</v>
      </c>
      <c r="AD446" s="411">
        <f t="shared" si="135"/>
        <v>0</v>
      </c>
      <c r="AE446" s="411">
        <f t="shared" si="135"/>
        <v>0</v>
      </c>
      <c r="AF446" s="411">
        <f t="shared" si="135"/>
        <v>0</v>
      </c>
      <c r="AG446" s="411">
        <f t="shared" si="135"/>
        <v>0</v>
      </c>
      <c r="AH446" s="411">
        <f t="shared" si="135"/>
        <v>0</v>
      </c>
      <c r="AI446" s="411">
        <f t="shared" si="135"/>
        <v>0</v>
      </c>
      <c r="AJ446" s="411">
        <f t="shared" si="135"/>
        <v>0</v>
      </c>
      <c r="AK446" s="411">
        <f t="shared" si="135"/>
        <v>0</v>
      </c>
      <c r="AL446" s="411">
        <f t="shared" si="135"/>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6">AA448</f>
        <v>0</v>
      </c>
      <c r="AB449" s="411">
        <f t="shared" si="136"/>
        <v>0</v>
      </c>
      <c r="AC449" s="411">
        <f t="shared" si="136"/>
        <v>0</v>
      </c>
      <c r="AD449" s="411">
        <f t="shared" si="136"/>
        <v>0</v>
      </c>
      <c r="AE449" s="411">
        <f t="shared" si="136"/>
        <v>0</v>
      </c>
      <c r="AF449" s="411">
        <f t="shared" si="136"/>
        <v>0</v>
      </c>
      <c r="AG449" s="411">
        <f t="shared" si="136"/>
        <v>0</v>
      </c>
      <c r="AH449" s="411">
        <f t="shared" si="136"/>
        <v>0</v>
      </c>
      <c r="AI449" s="411">
        <f t="shared" si="136"/>
        <v>0</v>
      </c>
      <c r="AJ449" s="411">
        <f t="shared" si="136"/>
        <v>0</v>
      </c>
      <c r="AK449" s="411">
        <f t="shared" si="136"/>
        <v>0</v>
      </c>
      <c r="AL449" s="411">
        <f t="shared" si="136"/>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v>0.83580480000000001</v>
      </c>
      <c r="P451" s="295"/>
      <c r="Q451" s="295"/>
      <c r="R451" s="295"/>
      <c r="S451" s="295"/>
      <c r="T451" s="295"/>
      <c r="U451" s="295"/>
      <c r="V451" s="295"/>
      <c r="W451" s="295"/>
      <c r="X451" s="295"/>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L452" si="137">AA451</f>
        <v>0</v>
      </c>
      <c r="AB452" s="411">
        <f t="shared" si="137"/>
        <v>0</v>
      </c>
      <c r="AC452" s="411">
        <f t="shared" si="137"/>
        <v>0</v>
      </c>
      <c r="AD452" s="411">
        <f t="shared" si="137"/>
        <v>0</v>
      </c>
      <c r="AE452" s="411">
        <f t="shared" si="137"/>
        <v>0</v>
      </c>
      <c r="AF452" s="411">
        <f t="shared" si="137"/>
        <v>0</v>
      </c>
      <c r="AG452" s="411">
        <f t="shared" si="137"/>
        <v>0</v>
      </c>
      <c r="AH452" s="411">
        <f t="shared" si="137"/>
        <v>0</v>
      </c>
      <c r="AI452" s="411">
        <f t="shared" si="137"/>
        <v>0</v>
      </c>
      <c r="AJ452" s="411">
        <f t="shared" si="137"/>
        <v>0</v>
      </c>
      <c r="AK452" s="411">
        <f t="shared" si="137"/>
        <v>0</v>
      </c>
      <c r="AL452" s="411">
        <f t="shared" si="137"/>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8">AA454</f>
        <v>0</v>
      </c>
      <c r="AB455" s="411">
        <f t="shared" si="138"/>
        <v>0</v>
      </c>
      <c r="AC455" s="411">
        <f t="shared" si="138"/>
        <v>0</v>
      </c>
      <c r="AD455" s="411">
        <f t="shared" si="138"/>
        <v>0</v>
      </c>
      <c r="AE455" s="411">
        <f t="shared" si="138"/>
        <v>0</v>
      </c>
      <c r="AF455" s="411">
        <f t="shared" si="138"/>
        <v>0</v>
      </c>
      <c r="AG455" s="411">
        <f t="shared" si="138"/>
        <v>0</v>
      </c>
      <c r="AH455" s="411">
        <f t="shared" si="138"/>
        <v>0</v>
      </c>
      <c r="AI455" s="411">
        <f t="shared" si="138"/>
        <v>0</v>
      </c>
      <c r="AJ455" s="411">
        <f t="shared" si="138"/>
        <v>0</v>
      </c>
      <c r="AK455" s="411">
        <f t="shared" si="138"/>
        <v>0</v>
      </c>
      <c r="AL455" s="411">
        <f t="shared" si="138"/>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9">AA457</f>
        <v>0</v>
      </c>
      <c r="AB458" s="411">
        <f t="shared" si="139"/>
        <v>0</v>
      </c>
      <c r="AC458" s="411">
        <f t="shared" si="139"/>
        <v>0</v>
      </c>
      <c r="AD458" s="411">
        <f t="shared" si="139"/>
        <v>0</v>
      </c>
      <c r="AE458" s="411">
        <f t="shared" si="139"/>
        <v>0</v>
      </c>
      <c r="AF458" s="411">
        <f t="shared" si="139"/>
        <v>0</v>
      </c>
      <c r="AG458" s="411">
        <f t="shared" si="139"/>
        <v>0</v>
      </c>
      <c r="AH458" s="411">
        <f t="shared" si="139"/>
        <v>0</v>
      </c>
      <c r="AI458" s="411">
        <f t="shared" si="139"/>
        <v>0</v>
      </c>
      <c r="AJ458" s="411">
        <f t="shared" si="139"/>
        <v>0</v>
      </c>
      <c r="AK458" s="411">
        <f t="shared" si="139"/>
        <v>0</v>
      </c>
      <c r="AL458" s="411">
        <f t="shared" si="139"/>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0">AA461</f>
        <v>0</v>
      </c>
      <c r="AB462" s="411">
        <f t="shared" si="140"/>
        <v>0</v>
      </c>
      <c r="AC462" s="411">
        <f t="shared" si="140"/>
        <v>0</v>
      </c>
      <c r="AD462" s="411">
        <f t="shared" si="140"/>
        <v>0</v>
      </c>
      <c r="AE462" s="411">
        <f t="shared" si="140"/>
        <v>0</v>
      </c>
      <c r="AF462" s="411">
        <f t="shared" si="140"/>
        <v>0</v>
      </c>
      <c r="AG462" s="411">
        <f t="shared" si="140"/>
        <v>0</v>
      </c>
      <c r="AH462" s="411">
        <f t="shared" si="140"/>
        <v>0</v>
      </c>
      <c r="AI462" s="411">
        <f t="shared" si="140"/>
        <v>0</v>
      </c>
      <c r="AJ462" s="411">
        <f t="shared" si="140"/>
        <v>0</v>
      </c>
      <c r="AK462" s="411">
        <f t="shared" si="140"/>
        <v>0</v>
      </c>
      <c r="AL462" s="411">
        <f t="shared" si="140"/>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1">AA464</f>
        <v>0</v>
      </c>
      <c r="AB465" s="411">
        <f t="shared" si="141"/>
        <v>0</v>
      </c>
      <c r="AC465" s="411">
        <f t="shared" si="141"/>
        <v>0</v>
      </c>
      <c r="AD465" s="411">
        <f t="shared" si="141"/>
        <v>0</v>
      </c>
      <c r="AE465" s="411">
        <f t="shared" si="141"/>
        <v>0</v>
      </c>
      <c r="AF465" s="411">
        <f t="shared" si="141"/>
        <v>0</v>
      </c>
      <c r="AG465" s="411">
        <f t="shared" si="141"/>
        <v>0</v>
      </c>
      <c r="AH465" s="411">
        <f t="shared" si="141"/>
        <v>0</v>
      </c>
      <c r="AI465" s="411">
        <f t="shared" si="141"/>
        <v>0</v>
      </c>
      <c r="AJ465" s="411">
        <f t="shared" si="141"/>
        <v>0</v>
      </c>
      <c r="AK465" s="411">
        <f t="shared" si="141"/>
        <v>0</v>
      </c>
      <c r="AL465" s="411">
        <f t="shared" si="141"/>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2">AA467</f>
        <v>0</v>
      </c>
      <c r="AB468" s="411">
        <f t="shared" si="142"/>
        <v>0</v>
      </c>
      <c r="AC468" s="411">
        <f t="shared" si="142"/>
        <v>0</v>
      </c>
      <c r="AD468" s="411">
        <f t="shared" si="142"/>
        <v>0</v>
      </c>
      <c r="AE468" s="411">
        <f t="shared" si="142"/>
        <v>0</v>
      </c>
      <c r="AF468" s="411">
        <f t="shared" si="142"/>
        <v>0</v>
      </c>
      <c r="AG468" s="411">
        <f t="shared" si="142"/>
        <v>0</v>
      </c>
      <c r="AH468" s="411">
        <f t="shared" si="142"/>
        <v>0</v>
      </c>
      <c r="AI468" s="411">
        <f t="shared" si="142"/>
        <v>0</v>
      </c>
      <c r="AJ468" s="411">
        <f t="shared" si="142"/>
        <v>0</v>
      </c>
      <c r="AK468" s="411">
        <f t="shared" si="142"/>
        <v>0</v>
      </c>
      <c r="AL468" s="411">
        <f t="shared" si="142"/>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745" t="s">
        <v>22</v>
      </c>
      <c r="C470" s="291" t="s">
        <v>25</v>
      </c>
      <c r="D470" s="295">
        <v>23566.84791</v>
      </c>
      <c r="E470" s="295">
        <v>23566.84791</v>
      </c>
      <c r="F470" s="295">
        <v>23566.84791</v>
      </c>
      <c r="G470" s="295">
        <v>0</v>
      </c>
      <c r="H470" s="295">
        <v>0</v>
      </c>
      <c r="I470" s="295">
        <v>0</v>
      </c>
      <c r="J470" s="295">
        <v>0</v>
      </c>
      <c r="K470" s="295">
        <v>0</v>
      </c>
      <c r="L470" s="295">
        <v>0</v>
      </c>
      <c r="M470" s="295">
        <v>0</v>
      </c>
      <c r="N470" s="295">
        <v>12</v>
      </c>
      <c r="O470" s="295">
        <v>6.7653008530000003</v>
      </c>
      <c r="P470" s="295">
        <v>6.7653008530000003</v>
      </c>
      <c r="Q470" s="295">
        <v>6.7653008530000003</v>
      </c>
      <c r="R470" s="295">
        <v>0</v>
      </c>
      <c r="S470" s="295">
        <v>0</v>
      </c>
      <c r="T470" s="295">
        <v>0</v>
      </c>
      <c r="U470" s="295">
        <v>0</v>
      </c>
      <c r="V470" s="295">
        <v>0</v>
      </c>
      <c r="W470" s="295">
        <v>0</v>
      </c>
      <c r="X470" s="295">
        <v>0</v>
      </c>
      <c r="Y470" s="410"/>
      <c r="Z470" s="415"/>
      <c r="AA470" s="415"/>
      <c r="AB470" s="415">
        <v>1</v>
      </c>
      <c r="AC470" s="415"/>
      <c r="AD470" s="415"/>
      <c r="AE470" s="415"/>
      <c r="AF470" s="415"/>
      <c r="AG470" s="415"/>
      <c r="AH470" s="415"/>
      <c r="AI470" s="415"/>
      <c r="AJ470" s="415"/>
      <c r="AK470" s="415"/>
      <c r="AL470" s="415"/>
      <c r="AM470" s="296">
        <f>SUM(Y470:AL470)</f>
        <v>1</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3">AA470</f>
        <v>0</v>
      </c>
      <c r="AB471" s="411">
        <f t="shared" si="143"/>
        <v>1</v>
      </c>
      <c r="AC471" s="411">
        <f t="shared" si="143"/>
        <v>0</v>
      </c>
      <c r="AD471" s="411">
        <f t="shared" si="143"/>
        <v>0</v>
      </c>
      <c r="AE471" s="411">
        <f t="shared" si="143"/>
        <v>0</v>
      </c>
      <c r="AF471" s="411">
        <f t="shared" si="143"/>
        <v>0</v>
      </c>
      <c r="AG471" s="411">
        <f t="shared" si="143"/>
        <v>0</v>
      </c>
      <c r="AH471" s="411">
        <f t="shared" si="143"/>
        <v>0</v>
      </c>
      <c r="AI471" s="411">
        <f t="shared" si="143"/>
        <v>0</v>
      </c>
      <c r="AJ471" s="411">
        <f t="shared" si="143"/>
        <v>0</v>
      </c>
      <c r="AK471" s="411">
        <f t="shared" si="143"/>
        <v>0</v>
      </c>
      <c r="AL471" s="411">
        <f t="shared" si="143"/>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4">AA473</f>
        <v>0</v>
      </c>
      <c r="AB474" s="411">
        <f t="shared" si="144"/>
        <v>0</v>
      </c>
      <c r="AC474" s="411">
        <f t="shared" si="144"/>
        <v>0</v>
      </c>
      <c r="AD474" s="411">
        <f t="shared" si="144"/>
        <v>0</v>
      </c>
      <c r="AE474" s="411">
        <f t="shared" si="144"/>
        <v>0</v>
      </c>
      <c r="AF474" s="411">
        <f t="shared" si="144"/>
        <v>0</v>
      </c>
      <c r="AG474" s="411">
        <f t="shared" si="144"/>
        <v>0</v>
      </c>
      <c r="AH474" s="411">
        <f t="shared" si="144"/>
        <v>0</v>
      </c>
      <c r="AI474" s="411">
        <f t="shared" si="144"/>
        <v>0</v>
      </c>
      <c r="AJ474" s="411">
        <f t="shared" si="144"/>
        <v>0</v>
      </c>
      <c r="AK474" s="411">
        <f t="shared" si="144"/>
        <v>0</v>
      </c>
      <c r="AL474" s="411">
        <f t="shared" si="144"/>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2810.7078320000001</v>
      </c>
      <c r="E477" s="295">
        <v>2810.7078320000001</v>
      </c>
      <c r="F477" s="295">
        <v>2670.0405959999998</v>
      </c>
      <c r="G477" s="295">
        <v>2599.7069780000002</v>
      </c>
      <c r="H477" s="295">
        <v>2529.373329</v>
      </c>
      <c r="I477" s="295">
        <v>2529.373329</v>
      </c>
      <c r="J477" s="295">
        <v>2529.373329</v>
      </c>
      <c r="K477" s="295">
        <v>2529.373329</v>
      </c>
      <c r="L477" s="295">
        <v>1908.902466</v>
      </c>
      <c r="M477" s="295">
        <v>1908.902466</v>
      </c>
      <c r="N477" s="291"/>
      <c r="O477" s="295">
        <v>0.20856296699999999</v>
      </c>
      <c r="P477" s="295">
        <v>0.20856296699999999</v>
      </c>
      <c r="Q477" s="295">
        <v>0.20122380600000001</v>
      </c>
      <c r="R477" s="295">
        <v>0.197554226</v>
      </c>
      <c r="S477" s="295">
        <v>0.19388464499999999</v>
      </c>
      <c r="T477" s="295">
        <v>0.19388464499999999</v>
      </c>
      <c r="U477" s="295">
        <v>0.19388464499999999</v>
      </c>
      <c r="V477" s="295">
        <v>0.19388464499999999</v>
      </c>
      <c r="W477" s="295">
        <v>0.16149999900000001</v>
      </c>
      <c r="X477" s="295">
        <v>0.16149999900000001</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5">AA477</f>
        <v>0</v>
      </c>
      <c r="AB478" s="411">
        <f t="shared" si="145"/>
        <v>0</v>
      </c>
      <c r="AC478" s="411">
        <f t="shared" si="145"/>
        <v>0</v>
      </c>
      <c r="AD478" s="411">
        <f t="shared" si="145"/>
        <v>0</v>
      </c>
      <c r="AE478" s="411">
        <f t="shared" si="145"/>
        <v>0</v>
      </c>
      <c r="AF478" s="411">
        <f t="shared" si="145"/>
        <v>0</v>
      </c>
      <c r="AG478" s="411">
        <f t="shared" si="145"/>
        <v>0</v>
      </c>
      <c r="AH478" s="411">
        <f t="shared" si="145"/>
        <v>0</v>
      </c>
      <c r="AI478" s="411">
        <f t="shared" si="145"/>
        <v>0</v>
      </c>
      <c r="AJ478" s="411">
        <f t="shared" si="145"/>
        <v>0</v>
      </c>
      <c r="AK478" s="411">
        <f t="shared" si="145"/>
        <v>0</v>
      </c>
      <c r="AL478" s="411">
        <f t="shared" si="145"/>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6">AA481</f>
        <v>0</v>
      </c>
      <c r="AB482" s="411">
        <f t="shared" si="146"/>
        <v>0</v>
      </c>
      <c r="AC482" s="411">
        <f t="shared" si="146"/>
        <v>0</v>
      </c>
      <c r="AD482" s="411">
        <f t="shared" si="146"/>
        <v>0</v>
      </c>
      <c r="AE482" s="411">
        <f t="shared" si="146"/>
        <v>0</v>
      </c>
      <c r="AF482" s="411">
        <f t="shared" si="146"/>
        <v>0</v>
      </c>
      <c r="AG482" s="411">
        <f t="shared" si="146"/>
        <v>0</v>
      </c>
      <c r="AH482" s="411">
        <f t="shared" si="146"/>
        <v>0</v>
      </c>
      <c r="AI482" s="411">
        <f t="shared" si="146"/>
        <v>0</v>
      </c>
      <c r="AJ482" s="411">
        <f t="shared" si="146"/>
        <v>0</v>
      </c>
      <c r="AK482" s="411">
        <f t="shared" si="146"/>
        <v>0</v>
      </c>
      <c r="AL482" s="411">
        <f t="shared" si="146"/>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7">AA484</f>
        <v>0</v>
      </c>
      <c r="AB485" s="411">
        <f t="shared" si="147"/>
        <v>0</v>
      </c>
      <c r="AC485" s="411">
        <f t="shared" si="147"/>
        <v>0</v>
      </c>
      <c r="AD485" s="411">
        <f t="shared" si="147"/>
        <v>0</v>
      </c>
      <c r="AE485" s="411">
        <f t="shared" si="147"/>
        <v>0</v>
      </c>
      <c r="AF485" s="411">
        <f t="shared" si="147"/>
        <v>0</v>
      </c>
      <c r="AG485" s="411">
        <f t="shared" si="147"/>
        <v>0</v>
      </c>
      <c r="AH485" s="411">
        <f t="shared" si="147"/>
        <v>0</v>
      </c>
      <c r="AI485" s="411">
        <f t="shared" si="147"/>
        <v>0</v>
      </c>
      <c r="AJ485" s="411">
        <f t="shared" si="147"/>
        <v>0</v>
      </c>
      <c r="AK485" s="411">
        <f t="shared" si="147"/>
        <v>0</v>
      </c>
      <c r="AL485" s="411">
        <f t="shared" si="147"/>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8">AA488</f>
        <v>0</v>
      </c>
      <c r="AB489" s="411">
        <f t="shared" si="148"/>
        <v>0</v>
      </c>
      <c r="AC489" s="411">
        <f t="shared" si="148"/>
        <v>0</v>
      </c>
      <c r="AD489" s="411">
        <f t="shared" si="148"/>
        <v>0</v>
      </c>
      <c r="AE489" s="411">
        <f t="shared" si="148"/>
        <v>0</v>
      </c>
      <c r="AF489" s="411">
        <f t="shared" si="148"/>
        <v>0</v>
      </c>
      <c r="AG489" s="411">
        <f t="shared" si="148"/>
        <v>0</v>
      </c>
      <c r="AH489" s="411">
        <f t="shared" si="148"/>
        <v>0</v>
      </c>
      <c r="AI489" s="411">
        <f t="shared" si="148"/>
        <v>0</v>
      </c>
      <c r="AJ489" s="411">
        <f t="shared" si="148"/>
        <v>0</v>
      </c>
      <c r="AK489" s="411">
        <f t="shared" si="148"/>
        <v>0</v>
      </c>
      <c r="AL489" s="411">
        <f t="shared" si="148"/>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9">AA491</f>
        <v>0</v>
      </c>
      <c r="AB492" s="411">
        <f t="shared" si="149"/>
        <v>0</v>
      </c>
      <c r="AC492" s="411">
        <f t="shared" si="149"/>
        <v>0</v>
      </c>
      <c r="AD492" s="411">
        <f t="shared" si="149"/>
        <v>0</v>
      </c>
      <c r="AE492" s="411">
        <f t="shared" si="149"/>
        <v>0</v>
      </c>
      <c r="AF492" s="411">
        <f t="shared" si="149"/>
        <v>0</v>
      </c>
      <c r="AG492" s="411">
        <f t="shared" si="149"/>
        <v>0</v>
      </c>
      <c r="AH492" s="411">
        <f t="shared" si="149"/>
        <v>0</v>
      </c>
      <c r="AI492" s="411">
        <f t="shared" si="149"/>
        <v>0</v>
      </c>
      <c r="AJ492" s="411">
        <f t="shared" si="149"/>
        <v>0</v>
      </c>
      <c r="AK492" s="411">
        <f t="shared" si="149"/>
        <v>0</v>
      </c>
      <c r="AL492" s="411">
        <f t="shared" si="149"/>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0">AA494</f>
        <v>0</v>
      </c>
      <c r="AB495" s="411">
        <f t="shared" si="150"/>
        <v>0</v>
      </c>
      <c r="AC495" s="411">
        <f t="shared" si="150"/>
        <v>0</v>
      </c>
      <c r="AD495" s="411">
        <f t="shared" si="150"/>
        <v>0</v>
      </c>
      <c r="AE495" s="411">
        <f t="shared" si="150"/>
        <v>0</v>
      </c>
      <c r="AF495" s="411">
        <f t="shared" si="150"/>
        <v>0</v>
      </c>
      <c r="AG495" s="411">
        <f t="shared" si="150"/>
        <v>0</v>
      </c>
      <c r="AH495" s="411">
        <f t="shared" si="150"/>
        <v>0</v>
      </c>
      <c r="AI495" s="411">
        <f t="shared" si="150"/>
        <v>0</v>
      </c>
      <c r="AJ495" s="411">
        <f t="shared" si="150"/>
        <v>0</v>
      </c>
      <c r="AK495" s="411">
        <f t="shared" si="150"/>
        <v>0</v>
      </c>
      <c r="AL495" s="411">
        <f t="shared" si="150"/>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1">Z497</f>
        <v>0</v>
      </c>
      <c r="AA498" s="411">
        <f t="shared" si="151"/>
        <v>0</v>
      </c>
      <c r="AB498" s="411">
        <f t="shared" si="151"/>
        <v>0</v>
      </c>
      <c r="AC498" s="411">
        <f t="shared" si="151"/>
        <v>0</v>
      </c>
      <c r="AD498" s="411">
        <f t="shared" si="151"/>
        <v>0</v>
      </c>
      <c r="AE498" s="411">
        <f t="shared" si="151"/>
        <v>0</v>
      </c>
      <c r="AF498" s="411">
        <f t="shared" si="151"/>
        <v>0</v>
      </c>
      <c r="AG498" s="411">
        <f t="shared" si="151"/>
        <v>0</v>
      </c>
      <c r="AH498" s="411">
        <f t="shared" si="151"/>
        <v>0</v>
      </c>
      <c r="AI498" s="411">
        <f t="shared" si="151"/>
        <v>0</v>
      </c>
      <c r="AJ498" s="411">
        <f t="shared" si="151"/>
        <v>0</v>
      </c>
      <c r="AK498" s="411">
        <f t="shared" si="151"/>
        <v>0</v>
      </c>
      <c r="AL498" s="411">
        <f t="shared" si="151"/>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2">Z500</f>
        <v>0</v>
      </c>
      <c r="AA501" s="411">
        <f t="shared" si="152"/>
        <v>0</v>
      </c>
      <c r="AB501" s="411">
        <f t="shared" si="152"/>
        <v>0</v>
      </c>
      <c r="AC501" s="411">
        <f t="shared" si="152"/>
        <v>0</v>
      </c>
      <c r="AD501" s="411">
        <f t="shared" si="152"/>
        <v>0</v>
      </c>
      <c r="AE501" s="411">
        <f t="shared" si="152"/>
        <v>0</v>
      </c>
      <c r="AF501" s="411">
        <f t="shared" si="152"/>
        <v>0</v>
      </c>
      <c r="AG501" s="411">
        <f t="shared" si="152"/>
        <v>0</v>
      </c>
      <c r="AH501" s="411">
        <f t="shared" si="152"/>
        <v>0</v>
      </c>
      <c r="AI501" s="411">
        <f t="shared" si="152"/>
        <v>0</v>
      </c>
      <c r="AJ501" s="411">
        <f t="shared" si="152"/>
        <v>0</v>
      </c>
      <c r="AK501" s="411">
        <f t="shared" si="152"/>
        <v>0</v>
      </c>
      <c r="AL501" s="411">
        <f t="shared" si="152"/>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3">Z504</f>
        <v>0</v>
      </c>
      <c r="AA505" s="411">
        <f t="shared" si="153"/>
        <v>0</v>
      </c>
      <c r="AB505" s="411">
        <f t="shared" si="153"/>
        <v>0</v>
      </c>
      <c r="AC505" s="411">
        <f t="shared" si="153"/>
        <v>0</v>
      </c>
      <c r="AD505" s="411">
        <f t="shared" si="153"/>
        <v>0</v>
      </c>
      <c r="AE505" s="411">
        <f t="shared" si="153"/>
        <v>0</v>
      </c>
      <c r="AF505" s="411">
        <f t="shared" si="153"/>
        <v>0</v>
      </c>
      <c r="AG505" s="411">
        <f t="shared" si="153"/>
        <v>0</v>
      </c>
      <c r="AH505" s="411">
        <f t="shared" si="153"/>
        <v>0</v>
      </c>
      <c r="AI505" s="411">
        <f t="shared" si="153"/>
        <v>0</v>
      </c>
      <c r="AJ505" s="411">
        <f t="shared" si="153"/>
        <v>0</v>
      </c>
      <c r="AK505" s="411">
        <f t="shared" si="153"/>
        <v>0</v>
      </c>
      <c r="AL505" s="411">
        <f t="shared" si="153"/>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4">Z507</f>
        <v>0</v>
      </c>
      <c r="AA508" s="411">
        <f t="shared" si="154"/>
        <v>0</v>
      </c>
      <c r="AB508" s="411">
        <f t="shared" si="154"/>
        <v>0</v>
      </c>
      <c r="AC508" s="411">
        <f t="shared" si="154"/>
        <v>0</v>
      </c>
      <c r="AD508" s="411">
        <f t="shared" si="154"/>
        <v>0</v>
      </c>
      <c r="AE508" s="411">
        <f t="shared" si="154"/>
        <v>0</v>
      </c>
      <c r="AF508" s="411">
        <f t="shared" si="154"/>
        <v>0</v>
      </c>
      <c r="AG508" s="411">
        <f t="shared" si="154"/>
        <v>0</v>
      </c>
      <c r="AH508" s="411">
        <f t="shared" si="154"/>
        <v>0</v>
      </c>
      <c r="AI508" s="411">
        <f t="shared" si="154"/>
        <v>0</v>
      </c>
      <c r="AJ508" s="411">
        <f t="shared" si="154"/>
        <v>0</v>
      </c>
      <c r="AK508" s="411">
        <f t="shared" si="154"/>
        <v>0</v>
      </c>
      <c r="AL508" s="411">
        <f t="shared" si="154"/>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5">Z510</f>
        <v>0</v>
      </c>
      <c r="AA511" s="411">
        <f t="shared" si="155"/>
        <v>0</v>
      </c>
      <c r="AB511" s="411">
        <f t="shared" si="155"/>
        <v>0</v>
      </c>
      <c r="AC511" s="411">
        <f t="shared" si="155"/>
        <v>0</v>
      </c>
      <c r="AD511" s="411">
        <f t="shared" si="155"/>
        <v>0</v>
      </c>
      <c r="AE511" s="411">
        <f t="shared" si="155"/>
        <v>0</v>
      </c>
      <c r="AF511" s="411">
        <f t="shared" si="155"/>
        <v>0</v>
      </c>
      <c r="AG511" s="411">
        <f t="shared" si="155"/>
        <v>0</v>
      </c>
      <c r="AH511" s="411">
        <f t="shared" si="155"/>
        <v>0</v>
      </c>
      <c r="AI511" s="411">
        <f t="shared" si="155"/>
        <v>0</v>
      </c>
      <c r="AJ511" s="411">
        <f t="shared" si="155"/>
        <v>0</v>
      </c>
      <c r="AK511" s="411">
        <f t="shared" si="155"/>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93275.818942606929</v>
      </c>
      <c r="E513" s="329"/>
      <c r="F513" s="329"/>
      <c r="G513" s="329"/>
      <c r="H513" s="329"/>
      <c r="I513" s="329"/>
      <c r="J513" s="329"/>
      <c r="K513" s="329"/>
      <c r="L513" s="329"/>
      <c r="M513" s="329"/>
      <c r="N513" s="329"/>
      <c r="O513" s="329">
        <f>SUM(O408:O511)</f>
        <v>103309.68093229199</v>
      </c>
      <c r="P513" s="329"/>
      <c r="Q513" s="329"/>
      <c r="R513" s="329"/>
      <c r="S513" s="329"/>
      <c r="T513" s="329"/>
      <c r="U513" s="329"/>
      <c r="V513" s="329"/>
      <c r="W513" s="329"/>
      <c r="X513" s="329"/>
      <c r="Y513" s="329">
        <f>IF(Y407="kWh",SUMPRODUCT(D408:D511,Y408:Y511))</f>
        <v>69681.517526336931</v>
      </c>
      <c r="Z513" s="329">
        <f>IF(Z407="kWh",SUMPRODUCT(D408:D511,Z408:Z511))</f>
        <v>27.453506269999998</v>
      </c>
      <c r="AA513" s="329">
        <f>IF(AA407="kW",SUMPRODUCT(N408:N511,O408:O511,AA408:AA511),SUMPRODUCT(D408:D511,AA408:AA511))</f>
        <v>0</v>
      </c>
      <c r="AB513" s="329">
        <f>IF(AB407="kW",SUMPRODUCT(N408:N511,O408:O511,AB408:AB511),SUMPRODUCT(D408:D511,AB408:AB511))</f>
        <v>81.183610236000007</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247730</v>
      </c>
      <c r="Z514" s="328">
        <f>HLOOKUP(Z406,'2. LRAMVA Threshold'!$B$42:$Q$53,6,FALSE)</f>
        <v>7795</v>
      </c>
      <c r="AA514" s="328">
        <f>HLOOKUP(AA406,'2. LRAMVA Threshold'!$B$42:$Q$53,6,FALSE)</f>
        <v>3</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1.4800000000000001E-2</v>
      </c>
      <c r="Z516" s="341">
        <f>HLOOKUP(Z$20,'3.  Distribution Rates'!$C$122:$P$133,6,FALSE)</f>
        <v>9.4999999999999998E-3</v>
      </c>
      <c r="AA516" s="341">
        <f>HLOOKUP(AA$20,'3.  Distribution Rates'!$C$122:$P$133,6,FALSE)</f>
        <v>1.4027000000000001</v>
      </c>
      <c r="AB516" s="341">
        <f>HLOOKUP(AB$20,'3.  Distribution Rates'!$C$122:$P$133,6,FALSE)</f>
        <v>6.9903000000000004</v>
      </c>
      <c r="AC516" s="341">
        <f>HLOOKUP(AC$20,'3.  Distribution Rates'!$C$122:$P$133,6,FALSE)</f>
        <v>4.24E-2</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985.60418995985287</v>
      </c>
      <c r="Z517" s="378">
        <f t="shared" ref="Z517:AL517" si="156">Z137*Z516</f>
        <v>0</v>
      </c>
      <c r="AA517" s="378">
        <f t="shared" si="156"/>
        <v>0</v>
      </c>
      <c r="AB517" s="378">
        <f t="shared" si="156"/>
        <v>0</v>
      </c>
      <c r="AC517" s="378">
        <f t="shared" si="156"/>
        <v>0</v>
      </c>
      <c r="AD517" s="378">
        <f t="shared" si="156"/>
        <v>0</v>
      </c>
      <c r="AE517" s="378">
        <f t="shared" si="156"/>
        <v>0</v>
      </c>
      <c r="AF517" s="378">
        <f t="shared" si="156"/>
        <v>0</v>
      </c>
      <c r="AG517" s="378">
        <f t="shared" si="156"/>
        <v>0</v>
      </c>
      <c r="AH517" s="378">
        <f t="shared" si="156"/>
        <v>0</v>
      </c>
      <c r="AI517" s="378">
        <f t="shared" si="156"/>
        <v>0</v>
      </c>
      <c r="AJ517" s="378">
        <f t="shared" si="156"/>
        <v>0</v>
      </c>
      <c r="AK517" s="378">
        <f t="shared" si="156"/>
        <v>0</v>
      </c>
      <c r="AL517" s="378">
        <f t="shared" si="156"/>
        <v>0</v>
      </c>
      <c r="AM517" s="629">
        <f>SUM(Y517:AL517)</f>
        <v>985.60418995985287</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348.01078100823645</v>
      </c>
      <c r="Z518" s="378">
        <f t="shared" ref="Z518:AL518" si="157">Z266*Z516</f>
        <v>1248.1812453278194</v>
      </c>
      <c r="AA518" s="378">
        <f t="shared" si="157"/>
        <v>0</v>
      </c>
      <c r="AB518" s="378">
        <f t="shared" si="157"/>
        <v>0</v>
      </c>
      <c r="AC518" s="378">
        <f t="shared" si="157"/>
        <v>0</v>
      </c>
      <c r="AD518" s="378">
        <f t="shared" si="157"/>
        <v>0</v>
      </c>
      <c r="AE518" s="378">
        <f t="shared" si="157"/>
        <v>0</v>
      </c>
      <c r="AF518" s="378">
        <f t="shared" si="157"/>
        <v>0</v>
      </c>
      <c r="AG518" s="378">
        <f t="shared" si="157"/>
        <v>0</v>
      </c>
      <c r="AH518" s="378">
        <f t="shared" si="157"/>
        <v>0</v>
      </c>
      <c r="AI518" s="378">
        <f t="shared" si="157"/>
        <v>0</v>
      </c>
      <c r="AJ518" s="378">
        <f t="shared" si="157"/>
        <v>0</v>
      </c>
      <c r="AK518" s="378">
        <f t="shared" si="157"/>
        <v>0</v>
      </c>
      <c r="AL518" s="378">
        <f t="shared" si="157"/>
        <v>0</v>
      </c>
      <c r="AM518" s="629">
        <f>SUM(Y518:AL518)</f>
        <v>1596.1920263360557</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965.40222789890936</v>
      </c>
      <c r="Z519" s="378">
        <f t="shared" ref="Z519:AL519" si="158">Z395*Z516</f>
        <v>926.13690189146791</v>
      </c>
      <c r="AA519" s="378">
        <f t="shared" si="158"/>
        <v>0</v>
      </c>
      <c r="AB519" s="378">
        <f t="shared" si="158"/>
        <v>0</v>
      </c>
      <c r="AC519" s="378">
        <f t="shared" si="158"/>
        <v>0</v>
      </c>
      <c r="AD519" s="378">
        <f t="shared" si="158"/>
        <v>0</v>
      </c>
      <c r="AE519" s="378">
        <f t="shared" si="158"/>
        <v>0</v>
      </c>
      <c r="AF519" s="378">
        <f t="shared" si="158"/>
        <v>0</v>
      </c>
      <c r="AG519" s="378">
        <f t="shared" si="158"/>
        <v>0</v>
      </c>
      <c r="AH519" s="378">
        <f t="shared" si="158"/>
        <v>0</v>
      </c>
      <c r="AI519" s="378">
        <f t="shared" si="158"/>
        <v>0</v>
      </c>
      <c r="AJ519" s="378">
        <f t="shared" si="158"/>
        <v>0</v>
      </c>
      <c r="AK519" s="378">
        <f t="shared" si="158"/>
        <v>0</v>
      </c>
      <c r="AL519" s="378">
        <f t="shared" si="158"/>
        <v>0</v>
      </c>
      <c r="AM519" s="629">
        <f>SUM(Y519:AL519)</f>
        <v>1891.5391297903773</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1031.2864593897866</v>
      </c>
      <c r="Z520" s="378">
        <f t="shared" ref="Z520:AK520" si="159">Z513*Z516</f>
        <v>0.26080830956499995</v>
      </c>
      <c r="AA520" s="378">
        <f t="shared" si="159"/>
        <v>0</v>
      </c>
      <c r="AB520" s="378">
        <f t="shared" si="159"/>
        <v>567.49779063271092</v>
      </c>
      <c r="AC520" s="378">
        <f t="shared" si="159"/>
        <v>0</v>
      </c>
      <c r="AD520" s="378">
        <f t="shared" si="159"/>
        <v>0</v>
      </c>
      <c r="AE520" s="378">
        <f t="shared" si="159"/>
        <v>0</v>
      </c>
      <c r="AF520" s="378">
        <f t="shared" si="159"/>
        <v>0</v>
      </c>
      <c r="AG520" s="378">
        <f t="shared" si="159"/>
        <v>0</v>
      </c>
      <c r="AH520" s="378">
        <f t="shared" si="159"/>
        <v>0</v>
      </c>
      <c r="AI520" s="378">
        <f>AI513*AI516</f>
        <v>0</v>
      </c>
      <c r="AJ520" s="378">
        <f t="shared" si="159"/>
        <v>0</v>
      </c>
      <c r="AK520" s="378">
        <f t="shared" si="159"/>
        <v>0</v>
      </c>
      <c r="AL520" s="378">
        <f>AL513*AL516</f>
        <v>0</v>
      </c>
      <c r="AM520" s="629">
        <f>SUM(Y520:AL520)</f>
        <v>1599.0450583320626</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3330.3036582567856</v>
      </c>
      <c r="Z521" s="346">
        <f t="shared" ref="Z521:AK521" si="160">SUM(Z517:Z520)</f>
        <v>2174.5789555288525</v>
      </c>
      <c r="AA521" s="346">
        <f t="shared" si="160"/>
        <v>0</v>
      </c>
      <c r="AB521" s="346">
        <f t="shared" si="160"/>
        <v>567.49779063271092</v>
      </c>
      <c r="AC521" s="346">
        <f t="shared" si="160"/>
        <v>0</v>
      </c>
      <c r="AD521" s="346">
        <f t="shared" si="160"/>
        <v>0</v>
      </c>
      <c r="AE521" s="346">
        <f t="shared" si="160"/>
        <v>0</v>
      </c>
      <c r="AF521" s="346">
        <f t="shared" si="160"/>
        <v>0</v>
      </c>
      <c r="AG521" s="346">
        <f t="shared" si="160"/>
        <v>0</v>
      </c>
      <c r="AH521" s="346">
        <f t="shared" si="160"/>
        <v>0</v>
      </c>
      <c r="AI521" s="346">
        <f t="shared" si="160"/>
        <v>0</v>
      </c>
      <c r="AJ521" s="346">
        <f t="shared" si="160"/>
        <v>0</v>
      </c>
      <c r="AK521" s="346">
        <f t="shared" si="160"/>
        <v>0</v>
      </c>
      <c r="AL521" s="346">
        <f>SUM(AL517:AL520)</f>
        <v>0</v>
      </c>
      <c r="AM521" s="407">
        <f>SUM(AM517:AM520)</f>
        <v>6072.380404418348</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3666.404</v>
      </c>
      <c r="Z522" s="347">
        <f t="shared" ref="Z522:AJ522" si="161">Z514*Z516</f>
        <v>74.052499999999995</v>
      </c>
      <c r="AA522" s="347">
        <f>AA514*AA516</f>
        <v>4.2081</v>
      </c>
      <c r="AB522" s="347">
        <f t="shared" si="161"/>
        <v>0</v>
      </c>
      <c r="AC522" s="347">
        <f t="shared" si="161"/>
        <v>0</v>
      </c>
      <c r="AD522" s="347">
        <f>AD514*AD516</f>
        <v>0</v>
      </c>
      <c r="AE522" s="347">
        <f t="shared" si="161"/>
        <v>0</v>
      </c>
      <c r="AF522" s="347">
        <f t="shared" si="161"/>
        <v>0</v>
      </c>
      <c r="AG522" s="347">
        <f t="shared" si="161"/>
        <v>0</v>
      </c>
      <c r="AH522" s="347">
        <f t="shared" si="161"/>
        <v>0</v>
      </c>
      <c r="AI522" s="347">
        <f t="shared" si="161"/>
        <v>0</v>
      </c>
      <c r="AJ522" s="347">
        <f t="shared" si="161"/>
        <v>0</v>
      </c>
      <c r="AK522" s="347">
        <f>AK514*AK516</f>
        <v>0</v>
      </c>
      <c r="AL522" s="347">
        <f>AL514*AL516</f>
        <v>0</v>
      </c>
      <c r="AM522" s="407">
        <f>SUM(Y522:AL522)</f>
        <v>3744.6645999999996</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2327.7158044183484</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62581.380236336918</v>
      </c>
      <c r="Z526" s="291">
        <f>SUMPRODUCT(E408:E511,Z408:Z511)</f>
        <v>27.02014054</v>
      </c>
      <c r="AA526" s="291">
        <f>IF(AA407="kW",SUMPRODUCT(N408:N511,P408:P511,AA408:AA511),SUMPRODUCT(E408:E511,AA408:AA511))</f>
        <v>0</v>
      </c>
      <c r="AB526" s="291">
        <f>IF(AB407="kW",SUMPRODUCT(N408:N511,P408:P511,AB408:AB511),SUMPRODUCT(E408:E511,AB408:AB511))</f>
        <v>81.183610236000007</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58769.338696336919</v>
      </c>
      <c r="Z527" s="291">
        <f>SUMPRODUCT(F408:F511,Z408:Z511)</f>
        <v>25.26309144</v>
      </c>
      <c r="AA527" s="291">
        <f>IF(AA407="kW",SUMPRODUCT(N408:N511,Q408:Q511,AA408:AA511),SUMPRODUCT(F408:F511,AA408:AA511))</f>
        <v>0</v>
      </c>
      <c r="AB527" s="291">
        <f>IF(AB407="kW",SUMPRODUCT(N408:N511,Q408:Q511,AB408:AB511),SUMPRODUCT(F408:F511,AB408:AB511))</f>
        <v>81.183610236000007</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58699.005078336922</v>
      </c>
      <c r="Z528" s="291">
        <f>SUMPRODUCT(G408:G511,Z408:Z511)</f>
        <v>7.0141429860000004</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56745.803370176371</v>
      </c>
      <c r="Z529" s="291">
        <f>SUMPRODUCT(H408:H511,Z408:Z511)</f>
        <v>7.0141429860000004</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55927.802455180004</v>
      </c>
      <c r="Z530" s="291">
        <f>SUMPRODUCT(I408:I511,Z408:Z511)</f>
        <v>7.0141429860000004</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55927.802455180004</v>
      </c>
      <c r="Z531" s="326">
        <f>SUMPRODUCT(J408:J511,Z408:Z511)</f>
        <v>7.0141429860000004</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4" zoomScale="90" zoomScaleNormal="90" workbookViewId="0">
      <pane xSplit="2" ySplit="3" topLeftCell="C550" activePane="bottomRight" state="frozen"/>
      <selection activeCell="A34" sqref="A34"/>
      <selection pane="topRight" activeCell="C34" sqref="C34"/>
      <selection pane="bottomLeft" activeCell="A37" sqref="A37"/>
      <selection pane="bottomRight" activeCell="E573" sqref="E573"/>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13"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13"/>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13"/>
      <c r="C16" s="795" t="s">
        <v>553</v>
      </c>
      <c r="D16" s="79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13" t="s">
        <v>506</v>
      </c>
      <c r="C18" s="812" t="s">
        <v>667</v>
      </c>
      <c r="D18" s="812"/>
      <c r="E18" s="812"/>
      <c r="F18" s="812"/>
      <c r="G18" s="812"/>
      <c r="H18" s="812"/>
      <c r="I18" s="812"/>
      <c r="J18" s="812"/>
      <c r="K18" s="812"/>
      <c r="L18" s="812"/>
      <c r="M18" s="812"/>
      <c r="N18" s="812"/>
      <c r="O18" s="812"/>
      <c r="P18" s="812"/>
      <c r="Q18" s="812"/>
      <c r="R18" s="812"/>
      <c r="S18" s="812"/>
      <c r="T18" s="812"/>
      <c r="U18" s="812"/>
      <c r="V18" s="812"/>
      <c r="W18" s="812"/>
      <c r="X18" s="812"/>
      <c r="Y18" s="606"/>
      <c r="Z18" s="606"/>
      <c r="AA18" s="606"/>
      <c r="AB18" s="606"/>
      <c r="AC18" s="606"/>
      <c r="AD18" s="606"/>
      <c r="AE18" s="270"/>
      <c r="AF18" s="265"/>
      <c r="AG18" s="265"/>
      <c r="AH18" s="265"/>
      <c r="AI18" s="265"/>
      <c r="AJ18" s="265"/>
      <c r="AK18" s="265"/>
      <c r="AL18" s="265"/>
      <c r="AM18" s="265"/>
    </row>
    <row r="19" spans="2:39" ht="45.75" customHeight="1">
      <c r="B19" s="813"/>
      <c r="C19" s="812" t="s">
        <v>572</v>
      </c>
      <c r="D19" s="812"/>
      <c r="E19" s="812"/>
      <c r="F19" s="812"/>
      <c r="G19" s="812"/>
      <c r="H19" s="812"/>
      <c r="I19" s="812"/>
      <c r="J19" s="812"/>
      <c r="K19" s="812"/>
      <c r="L19" s="812"/>
      <c r="M19" s="812"/>
      <c r="N19" s="812"/>
      <c r="O19" s="812"/>
      <c r="P19" s="812"/>
      <c r="Q19" s="812"/>
      <c r="R19" s="812"/>
      <c r="S19" s="812"/>
      <c r="T19" s="812"/>
      <c r="U19" s="812"/>
      <c r="V19" s="812"/>
      <c r="W19" s="812"/>
      <c r="X19" s="812"/>
      <c r="Y19" s="606"/>
      <c r="Z19" s="606"/>
      <c r="AA19" s="606"/>
      <c r="AB19" s="606"/>
      <c r="AC19" s="606"/>
      <c r="AD19" s="606"/>
      <c r="AE19" s="270"/>
      <c r="AF19" s="265"/>
      <c r="AG19" s="265"/>
      <c r="AH19" s="265"/>
      <c r="AI19" s="265"/>
      <c r="AJ19" s="265"/>
      <c r="AK19" s="265"/>
      <c r="AL19" s="265"/>
      <c r="AM19" s="265"/>
    </row>
    <row r="20" spans="2:39" ht="62.25" customHeight="1">
      <c r="B20" s="273"/>
      <c r="C20" s="812" t="s">
        <v>570</v>
      </c>
      <c r="D20" s="812"/>
      <c r="E20" s="812"/>
      <c r="F20" s="812"/>
      <c r="G20" s="812"/>
      <c r="H20" s="812"/>
      <c r="I20" s="812"/>
      <c r="J20" s="812"/>
      <c r="K20" s="812"/>
      <c r="L20" s="812"/>
      <c r="M20" s="812"/>
      <c r="N20" s="812"/>
      <c r="O20" s="812"/>
      <c r="P20" s="812"/>
      <c r="Q20" s="812"/>
      <c r="R20" s="812"/>
      <c r="S20" s="812"/>
      <c r="T20" s="812"/>
      <c r="U20" s="812"/>
      <c r="V20" s="812"/>
      <c r="W20" s="812"/>
      <c r="X20" s="812"/>
      <c r="Y20" s="606"/>
      <c r="Z20" s="606"/>
      <c r="AA20" s="606"/>
      <c r="AB20" s="606"/>
      <c r="AC20" s="606"/>
      <c r="AD20" s="606"/>
      <c r="AE20" s="428"/>
      <c r="AF20" s="265"/>
      <c r="AG20" s="265"/>
      <c r="AH20" s="265"/>
      <c r="AI20" s="265"/>
      <c r="AJ20" s="265"/>
      <c r="AK20" s="265"/>
      <c r="AL20" s="265"/>
      <c r="AM20" s="265"/>
    </row>
    <row r="21" spans="2:39" ht="37.5" customHeight="1">
      <c r="B21" s="273"/>
      <c r="C21" s="812" t="s">
        <v>636</v>
      </c>
      <c r="D21" s="812"/>
      <c r="E21" s="812"/>
      <c r="F21" s="812"/>
      <c r="G21" s="812"/>
      <c r="H21" s="812"/>
      <c r="I21" s="812"/>
      <c r="J21" s="812"/>
      <c r="K21" s="812"/>
      <c r="L21" s="812"/>
      <c r="M21" s="812"/>
      <c r="N21" s="812"/>
      <c r="O21" s="812"/>
      <c r="P21" s="812"/>
      <c r="Q21" s="812"/>
      <c r="R21" s="812"/>
      <c r="S21" s="812"/>
      <c r="T21" s="812"/>
      <c r="U21" s="812"/>
      <c r="V21" s="812"/>
      <c r="W21" s="812"/>
      <c r="X21" s="812"/>
      <c r="Y21" s="606"/>
      <c r="Z21" s="606"/>
      <c r="AA21" s="606"/>
      <c r="AB21" s="606"/>
      <c r="AC21" s="606"/>
      <c r="AD21" s="606"/>
      <c r="AE21" s="276"/>
      <c r="AF21" s="265"/>
      <c r="AG21" s="265"/>
      <c r="AH21" s="265"/>
      <c r="AI21" s="265"/>
      <c r="AJ21" s="265"/>
      <c r="AK21" s="265"/>
      <c r="AL21" s="265"/>
      <c r="AM21" s="265"/>
    </row>
    <row r="22" spans="2:39" ht="54.75" customHeight="1">
      <c r="B22" s="273"/>
      <c r="C22" s="812" t="s">
        <v>620</v>
      </c>
      <c r="D22" s="812"/>
      <c r="E22" s="812"/>
      <c r="F22" s="812"/>
      <c r="G22" s="812"/>
      <c r="H22" s="812"/>
      <c r="I22" s="812"/>
      <c r="J22" s="812"/>
      <c r="K22" s="812"/>
      <c r="L22" s="812"/>
      <c r="M22" s="812"/>
      <c r="N22" s="812"/>
      <c r="O22" s="812"/>
      <c r="P22" s="812"/>
      <c r="Q22" s="812"/>
      <c r="R22" s="812"/>
      <c r="S22" s="812"/>
      <c r="T22" s="812"/>
      <c r="U22" s="812"/>
      <c r="V22" s="812"/>
      <c r="W22" s="812"/>
      <c r="X22" s="812"/>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13" t="s">
        <v>529</v>
      </c>
      <c r="C24" s="596" t="s">
        <v>531</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13"/>
      <c r="C25" s="596" t="s">
        <v>532</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533</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535</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536</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t="s">
        <v>698</v>
      </c>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03" t="s">
        <v>211</v>
      </c>
      <c r="C34" s="805" t="s">
        <v>33</v>
      </c>
      <c r="D34" s="284" t="s">
        <v>422</v>
      </c>
      <c r="E34" s="807" t="s">
        <v>209</v>
      </c>
      <c r="F34" s="808"/>
      <c r="G34" s="808"/>
      <c r="H34" s="808"/>
      <c r="I34" s="808"/>
      <c r="J34" s="808"/>
      <c r="K34" s="808"/>
      <c r="L34" s="808"/>
      <c r="M34" s="809"/>
      <c r="N34" s="810" t="s">
        <v>213</v>
      </c>
      <c r="O34" s="284" t="s">
        <v>423</v>
      </c>
      <c r="P34" s="807" t="s">
        <v>212</v>
      </c>
      <c r="Q34" s="808"/>
      <c r="R34" s="808"/>
      <c r="S34" s="808"/>
      <c r="T34" s="808"/>
      <c r="U34" s="808"/>
      <c r="V34" s="808"/>
      <c r="W34" s="808"/>
      <c r="X34" s="809"/>
      <c r="Y34" s="800" t="s">
        <v>243</v>
      </c>
      <c r="Z34" s="801"/>
      <c r="AA34" s="801"/>
      <c r="AB34" s="801"/>
      <c r="AC34" s="801"/>
      <c r="AD34" s="801"/>
      <c r="AE34" s="801"/>
      <c r="AF34" s="801"/>
      <c r="AG34" s="801"/>
      <c r="AH34" s="801"/>
      <c r="AI34" s="801"/>
      <c r="AJ34" s="801"/>
      <c r="AK34" s="801"/>
      <c r="AL34" s="801"/>
      <c r="AM34" s="802"/>
    </row>
    <row r="35" spans="1:39" ht="65.25" customHeight="1">
      <c r="B35" s="804"/>
      <c r="C35" s="806"/>
      <c r="D35" s="285">
        <v>2015</v>
      </c>
      <c r="E35" s="285">
        <v>2016</v>
      </c>
      <c r="F35" s="285">
        <v>2017</v>
      </c>
      <c r="G35" s="285">
        <v>2018</v>
      </c>
      <c r="H35" s="285">
        <v>2019</v>
      </c>
      <c r="I35" s="285">
        <v>2020</v>
      </c>
      <c r="J35" s="285">
        <v>2021</v>
      </c>
      <c r="K35" s="285">
        <v>2022</v>
      </c>
      <c r="L35" s="285">
        <v>2023</v>
      </c>
      <c r="M35" s="429">
        <v>2024</v>
      </c>
      <c r="N35" s="81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v>
      </c>
      <c r="AB35" s="285" t="str">
        <f>'1.  LRAMVA Summary'!G52</f>
        <v>Street Lighting</v>
      </c>
      <c r="AC35" s="285" t="str">
        <f>'1.  LRAMVA Summary'!H52</f>
        <v>Unmetered Scattered Load</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19798</v>
      </c>
      <c r="E38" s="295">
        <v>19618</v>
      </c>
      <c r="F38" s="295">
        <v>19618</v>
      </c>
      <c r="G38" s="295">
        <v>19618</v>
      </c>
      <c r="H38" s="295">
        <v>19618</v>
      </c>
      <c r="I38" s="295">
        <v>19618</v>
      </c>
      <c r="J38" s="295">
        <v>19618</v>
      </c>
      <c r="K38" s="295">
        <v>19614</v>
      </c>
      <c r="L38" s="295">
        <v>19614</v>
      </c>
      <c r="M38" s="295">
        <v>19614</v>
      </c>
      <c r="N38" s="291"/>
      <c r="O38" s="295">
        <v>1</v>
      </c>
      <c r="P38" s="295">
        <v>1</v>
      </c>
      <c r="Q38" s="295">
        <v>1</v>
      </c>
      <c r="R38" s="295">
        <v>1</v>
      </c>
      <c r="S38" s="295">
        <v>1</v>
      </c>
      <c r="T38" s="295">
        <v>1</v>
      </c>
      <c r="U38" s="295">
        <v>1</v>
      </c>
      <c r="V38" s="295">
        <v>1</v>
      </c>
      <c r="W38" s="295">
        <v>1</v>
      </c>
      <c r="X38" s="295">
        <v>1</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3307</v>
      </c>
      <c r="E39" s="295">
        <v>3259</v>
      </c>
      <c r="F39" s="295">
        <v>3259</v>
      </c>
      <c r="G39" s="295">
        <v>3259</v>
      </c>
      <c r="H39" s="295">
        <v>3259</v>
      </c>
      <c r="I39" s="295">
        <v>3259</v>
      </c>
      <c r="J39" s="295">
        <v>3259</v>
      </c>
      <c r="K39" s="295">
        <v>3258</v>
      </c>
      <c r="L39" s="295">
        <v>3258</v>
      </c>
      <c r="M39" s="295">
        <v>3258</v>
      </c>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36576</v>
      </c>
      <c r="E41" s="295">
        <v>35926</v>
      </c>
      <c r="F41" s="295">
        <v>35926</v>
      </c>
      <c r="G41" s="295">
        <v>35926</v>
      </c>
      <c r="H41" s="295">
        <v>35926</v>
      </c>
      <c r="I41" s="295">
        <v>35926</v>
      </c>
      <c r="J41" s="295">
        <v>35926</v>
      </c>
      <c r="K41" s="295">
        <v>35907</v>
      </c>
      <c r="L41" s="295">
        <v>35907</v>
      </c>
      <c r="M41" s="295">
        <v>35907</v>
      </c>
      <c r="N41" s="291"/>
      <c r="O41" s="295">
        <v>2</v>
      </c>
      <c r="P41" s="295">
        <v>2</v>
      </c>
      <c r="Q41" s="295">
        <v>2</v>
      </c>
      <c r="R41" s="295">
        <v>2</v>
      </c>
      <c r="S41" s="295">
        <v>2</v>
      </c>
      <c r="T41" s="295">
        <v>2</v>
      </c>
      <c r="U41" s="295">
        <v>2</v>
      </c>
      <c r="V41" s="295">
        <v>2</v>
      </c>
      <c r="W41" s="295">
        <v>2</v>
      </c>
      <c r="X41" s="295">
        <v>2</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378</v>
      </c>
      <c r="E42" s="295">
        <v>374</v>
      </c>
      <c r="F42" s="295">
        <v>374</v>
      </c>
      <c r="G42" s="295">
        <v>374</v>
      </c>
      <c r="H42" s="295">
        <v>374</v>
      </c>
      <c r="I42" s="295">
        <v>374</v>
      </c>
      <c r="J42" s="295">
        <v>374</v>
      </c>
      <c r="K42" s="295">
        <v>373</v>
      </c>
      <c r="L42" s="295">
        <v>373</v>
      </c>
      <c r="M42" s="295">
        <v>373</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2546</v>
      </c>
      <c r="E44" s="295">
        <v>2546</v>
      </c>
      <c r="F44" s="295">
        <v>2546</v>
      </c>
      <c r="G44" s="295">
        <v>2442</v>
      </c>
      <c r="H44" s="295">
        <v>2442</v>
      </c>
      <c r="I44" s="295">
        <v>0</v>
      </c>
      <c r="J44" s="295">
        <v>0</v>
      </c>
      <c r="K44" s="295">
        <v>0</v>
      </c>
      <c r="L44" s="295">
        <v>0</v>
      </c>
      <c r="M44" s="295">
        <v>0</v>
      </c>
      <c r="N44" s="291"/>
      <c r="O44" s="295"/>
      <c r="P44" s="295"/>
      <c r="Q44" s="295"/>
      <c r="R44" s="295"/>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682</v>
      </c>
      <c r="C47" s="291" t="s">
        <v>25</v>
      </c>
      <c r="D47" s="295">
        <v>3219</v>
      </c>
      <c r="E47" s="295">
        <v>3219</v>
      </c>
      <c r="F47" s="295">
        <v>3219</v>
      </c>
      <c r="G47" s="295">
        <v>3219</v>
      </c>
      <c r="H47" s="295">
        <v>3219</v>
      </c>
      <c r="I47" s="295">
        <v>3219</v>
      </c>
      <c r="J47" s="295">
        <v>3219</v>
      </c>
      <c r="K47" s="295">
        <v>3219</v>
      </c>
      <c r="L47" s="295">
        <v>3219</v>
      </c>
      <c r="M47" s="295">
        <v>3219</v>
      </c>
      <c r="N47" s="291"/>
      <c r="O47" s="295">
        <v>2</v>
      </c>
      <c r="P47" s="295">
        <v>2</v>
      </c>
      <c r="Q47" s="295">
        <v>2</v>
      </c>
      <c r="R47" s="295">
        <v>2</v>
      </c>
      <c r="S47" s="295">
        <v>2</v>
      </c>
      <c r="T47" s="295">
        <v>2</v>
      </c>
      <c r="U47" s="295">
        <v>2</v>
      </c>
      <c r="V47" s="295">
        <v>2</v>
      </c>
      <c r="W47" s="295">
        <v>2</v>
      </c>
      <c r="X47" s="295">
        <v>2</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746" t="s">
        <v>100</v>
      </c>
      <c r="C57" s="291" t="s">
        <v>25</v>
      </c>
      <c r="D57" s="295">
        <v>19344</v>
      </c>
      <c r="E57" s="295">
        <v>19344</v>
      </c>
      <c r="F57" s="295">
        <v>19344</v>
      </c>
      <c r="G57" s="295">
        <v>19344</v>
      </c>
      <c r="H57" s="295">
        <v>19344</v>
      </c>
      <c r="I57" s="295">
        <v>19344</v>
      </c>
      <c r="J57" s="295">
        <v>19344</v>
      </c>
      <c r="K57" s="295">
        <v>19344</v>
      </c>
      <c r="L57" s="295">
        <v>19344</v>
      </c>
      <c r="M57" s="295">
        <v>19344</v>
      </c>
      <c r="N57" s="295">
        <v>12</v>
      </c>
      <c r="O57" s="295"/>
      <c r="P57" s="295"/>
      <c r="Q57" s="295"/>
      <c r="R57" s="295"/>
      <c r="S57" s="295"/>
      <c r="T57" s="295"/>
      <c r="U57" s="295"/>
      <c r="V57" s="295"/>
      <c r="W57" s="295"/>
      <c r="X57" s="295"/>
      <c r="Y57" s="533"/>
      <c r="Z57" s="741">
        <v>1</v>
      </c>
      <c r="AA57" s="741"/>
      <c r="AB57" s="410"/>
      <c r="AC57" s="533"/>
      <c r="AD57" s="410"/>
      <c r="AE57" s="410"/>
      <c r="AF57" s="415"/>
      <c r="AG57" s="415"/>
      <c r="AH57" s="415"/>
      <c r="AI57" s="415"/>
      <c r="AJ57" s="415"/>
      <c r="AK57" s="415"/>
      <c r="AL57" s="415"/>
      <c r="AM57" s="296">
        <f>SUM(Y57:AL57)</f>
        <v>1</v>
      </c>
    </row>
    <row r="58" spans="1:39"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746" t="s">
        <v>101</v>
      </c>
      <c r="C60" s="291" t="s">
        <v>25</v>
      </c>
      <c r="D60" s="295">
        <v>2801</v>
      </c>
      <c r="E60" s="295">
        <v>2801</v>
      </c>
      <c r="F60" s="295">
        <v>692</v>
      </c>
      <c r="G60" s="295">
        <v>692</v>
      </c>
      <c r="H60" s="295">
        <v>692</v>
      </c>
      <c r="I60" s="295">
        <v>692</v>
      </c>
      <c r="J60" s="295">
        <v>692</v>
      </c>
      <c r="K60" s="295">
        <v>692</v>
      </c>
      <c r="L60" s="295">
        <v>692</v>
      </c>
      <c r="M60" s="295">
        <v>692</v>
      </c>
      <c r="N60" s="295">
        <v>12</v>
      </c>
      <c r="O60" s="295">
        <v>1</v>
      </c>
      <c r="P60" s="295">
        <v>1</v>
      </c>
      <c r="Q60" s="295">
        <v>0</v>
      </c>
      <c r="R60" s="295">
        <v>0</v>
      </c>
      <c r="S60" s="295">
        <v>0</v>
      </c>
      <c r="T60" s="295">
        <v>0</v>
      </c>
      <c r="U60" s="295">
        <v>0</v>
      </c>
      <c r="V60" s="295">
        <v>0</v>
      </c>
      <c r="W60" s="295">
        <v>0</v>
      </c>
      <c r="X60" s="295">
        <v>0</v>
      </c>
      <c r="Y60" s="415"/>
      <c r="Z60" s="741">
        <v>1</v>
      </c>
      <c r="AA60" s="741"/>
      <c r="AB60" s="410"/>
      <c r="AC60" s="410"/>
      <c r="AD60" s="410"/>
      <c r="AE60" s="410"/>
      <c r="AF60" s="415"/>
      <c r="AG60" s="415"/>
      <c r="AH60" s="415"/>
      <c r="AI60" s="415"/>
      <c r="AJ60" s="415"/>
      <c r="AK60" s="415"/>
      <c r="AL60" s="415"/>
      <c r="AM60" s="296">
        <f>SUM(Y60:AL60)</f>
        <v>1</v>
      </c>
    </row>
    <row r="61" spans="1:39" outlineLevel="1">
      <c r="B61" s="294" t="s">
        <v>267</v>
      </c>
      <c r="C61" s="291" t="s">
        <v>163</v>
      </c>
      <c r="D61" s="295">
        <v>378</v>
      </c>
      <c r="E61" s="295">
        <v>374</v>
      </c>
      <c r="F61" s="295">
        <v>374</v>
      </c>
      <c r="G61" s="295">
        <v>374</v>
      </c>
      <c r="H61" s="295">
        <v>374</v>
      </c>
      <c r="I61" s="295">
        <v>374</v>
      </c>
      <c r="J61" s="295">
        <v>374</v>
      </c>
      <c r="K61" s="295">
        <v>373</v>
      </c>
      <c r="L61" s="295">
        <v>373</v>
      </c>
      <c r="M61" s="295">
        <v>373</v>
      </c>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2250</v>
      </c>
      <c r="E80" s="295">
        <v>1818</v>
      </c>
      <c r="F80" s="295">
        <v>1763</v>
      </c>
      <c r="G80" s="295">
        <v>1709</v>
      </c>
      <c r="H80" s="295">
        <v>1709</v>
      </c>
      <c r="I80" s="295">
        <v>1709</v>
      </c>
      <c r="J80" s="295">
        <v>1535</v>
      </c>
      <c r="K80" s="295">
        <v>1535</v>
      </c>
      <c r="L80" s="295">
        <v>909</v>
      </c>
      <c r="M80" s="295">
        <v>909</v>
      </c>
      <c r="N80" s="295">
        <v>12</v>
      </c>
      <c r="O80" s="295"/>
      <c r="P80" s="295"/>
      <c r="Q80" s="295"/>
      <c r="R80" s="295"/>
      <c r="S80" s="295"/>
      <c r="T80" s="295"/>
      <c r="U80" s="295"/>
      <c r="V80" s="295"/>
      <c r="W80" s="295"/>
      <c r="X80" s="295"/>
      <c r="Y80" s="410">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v>338</v>
      </c>
      <c r="E114" s="295">
        <v>224</v>
      </c>
      <c r="F114" s="295">
        <v>200</v>
      </c>
      <c r="G114" s="295">
        <v>175</v>
      </c>
      <c r="H114" s="295">
        <v>175</v>
      </c>
      <c r="I114" s="295">
        <v>175</v>
      </c>
      <c r="J114" s="295">
        <v>175</v>
      </c>
      <c r="K114" s="295">
        <v>175</v>
      </c>
      <c r="L114" s="295"/>
      <c r="M114" s="295"/>
      <c r="N114" s="291"/>
      <c r="O114" s="295"/>
      <c r="P114" s="295"/>
      <c r="Q114" s="295"/>
      <c r="R114" s="295"/>
      <c r="S114" s="295"/>
      <c r="T114" s="295"/>
      <c r="U114" s="295"/>
      <c r="V114" s="295"/>
      <c r="W114" s="295"/>
      <c r="X114" s="295"/>
      <c r="Y114" s="410">
        <v>1</v>
      </c>
      <c r="Z114" s="410"/>
      <c r="AA114" s="410"/>
      <c r="AB114" s="410"/>
      <c r="AC114" s="410"/>
      <c r="AD114" s="410"/>
      <c r="AE114" s="410"/>
      <c r="AF114" s="410"/>
      <c r="AG114" s="410"/>
      <c r="AH114" s="410"/>
      <c r="AI114" s="410"/>
      <c r="AJ114" s="410"/>
      <c r="AK114" s="410"/>
      <c r="AL114" s="410"/>
      <c r="AM114" s="296">
        <f>SUM(Y114:AL114)</f>
        <v>1</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1</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90935</v>
      </c>
      <c r="E195" s="329">
        <f t="shared" ref="E195:M195" si="553">SUM(E38:E193)</f>
        <v>89503</v>
      </c>
      <c r="F195" s="329">
        <f t="shared" si="553"/>
        <v>87315</v>
      </c>
      <c r="G195" s="329">
        <f t="shared" si="553"/>
        <v>87132</v>
      </c>
      <c r="H195" s="329">
        <f t="shared" si="553"/>
        <v>87132</v>
      </c>
      <c r="I195" s="329">
        <f t="shared" si="553"/>
        <v>84690</v>
      </c>
      <c r="J195" s="329">
        <f t="shared" si="553"/>
        <v>84516</v>
      </c>
      <c r="K195" s="329">
        <f t="shared" si="553"/>
        <v>84490</v>
      </c>
      <c r="L195" s="329">
        <f t="shared" si="553"/>
        <v>83689</v>
      </c>
      <c r="M195" s="329">
        <f t="shared" si="553"/>
        <v>83689</v>
      </c>
      <c r="N195" s="329"/>
      <c r="O195" s="329">
        <f>SUM(O38:O193)</f>
        <v>6</v>
      </c>
      <c r="P195" s="329">
        <f t="shared" ref="P195:X195" si="554">SUM(P38:P193)</f>
        <v>6</v>
      </c>
      <c r="Q195" s="329">
        <f t="shared" si="554"/>
        <v>5</v>
      </c>
      <c r="R195" s="329">
        <f t="shared" si="554"/>
        <v>5</v>
      </c>
      <c r="S195" s="329">
        <f t="shared" si="554"/>
        <v>5</v>
      </c>
      <c r="T195" s="329">
        <f t="shared" si="554"/>
        <v>5</v>
      </c>
      <c r="U195" s="329">
        <f t="shared" si="554"/>
        <v>5</v>
      </c>
      <c r="V195" s="329">
        <f t="shared" si="554"/>
        <v>5</v>
      </c>
      <c r="W195" s="329">
        <f t="shared" si="554"/>
        <v>5</v>
      </c>
      <c r="X195" s="329">
        <f t="shared" si="554"/>
        <v>5</v>
      </c>
      <c r="Y195" s="329">
        <f>IF(Y36="kWh",SUMPRODUCT(D38:D193,Y38:Y193))</f>
        <v>68412</v>
      </c>
      <c r="Z195" s="329">
        <f>IF(Z36="kWh",SUMPRODUCT(D38:D193,Z38:Z193))</f>
        <v>22523</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247730</v>
      </c>
      <c r="Z196" s="392">
        <f>HLOOKUP(Z35,'2. LRAMVA Threshold'!$B$42:$Q$53,7,FALSE)</f>
        <v>7795</v>
      </c>
      <c r="AA196" s="392">
        <f>HLOOKUP(AA35,'2. LRAMVA Threshold'!$B$42:$Q$53,7,FALSE)</f>
        <v>3</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1.4999999999999999E-2</v>
      </c>
      <c r="Z198" s="341">
        <f>HLOOKUP(Z$35,'3.  Distribution Rates'!$C$122:$P$133,7,FALSE)</f>
        <v>9.5999999999999992E-3</v>
      </c>
      <c r="AA198" s="341">
        <f>HLOOKUP(AA$35,'3.  Distribution Rates'!$C$122:$P$133,7,FALSE)</f>
        <v>1.4209000000000001</v>
      </c>
      <c r="AB198" s="341">
        <f>HLOOKUP(AB$35,'3.  Distribution Rates'!$C$122:$P$133,7,FALSE)</f>
        <v>7.0811999999999999</v>
      </c>
      <c r="AC198" s="341">
        <f>HLOOKUP(AC$35,'3.  Distribution Rates'!$C$122:$P$133,7,FALSE)</f>
        <v>4.2999999999999997E-2</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891.01741601351489</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891.01741601351489</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351.165243612898</v>
      </c>
      <c r="Z200" s="378">
        <f>'4.  2011-2014 LRAM'!Z267*Z198</f>
        <v>1054.1344328627035</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1405.2996764756015</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969.49051036544722</v>
      </c>
      <c r="Z201" s="378">
        <f>'4.  2011-2014 LRAM'!Z396*Z198</f>
        <v>903.28778555819508</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1872.7782959236424</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938.72070354505377</v>
      </c>
      <c r="Z202" s="378">
        <f>'4.  2011-2014 LRAM'!Z526*Z198</f>
        <v>0.25939334918399998</v>
      </c>
      <c r="AA202" s="378">
        <f>'4.  2011-2014 LRAM'!AA526*AA198</f>
        <v>0</v>
      </c>
      <c r="AB202" s="378">
        <f>'4.  2011-2014 LRAM'!AB526*AB198</f>
        <v>574.87738080316319</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1513.857477697401</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1026.18</v>
      </c>
      <c r="Z203" s="378">
        <f>Z195*Z198</f>
        <v>216.22079999999997</v>
      </c>
      <c r="AA203" s="378">
        <f>AA195*AA198</f>
        <v>0</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9">
        <f>SUM(Y203:AL203)</f>
        <v>1242.4008000000001</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4176.5738735369141</v>
      </c>
      <c r="Z204" s="346">
        <f>SUM(Z199:Z203)</f>
        <v>2173.9024117700824</v>
      </c>
      <c r="AA204" s="346">
        <f t="shared" ref="AA204:AE204" si="556">SUM(AA199:AA203)</f>
        <v>0</v>
      </c>
      <c r="AB204" s="346">
        <f t="shared" si="556"/>
        <v>574.87738080316319</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6925.3536661101607</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3715.95</v>
      </c>
      <c r="Z205" s="347">
        <f t="shared" ref="Z205:AE205" si="558">Z196*Z198</f>
        <v>74.831999999999994</v>
      </c>
      <c r="AA205" s="347">
        <f t="shared" si="558"/>
        <v>4.2627000000000006</v>
      </c>
      <c r="AB205" s="347">
        <f t="shared" si="558"/>
        <v>0</v>
      </c>
      <c r="AC205" s="347">
        <f t="shared" si="558"/>
        <v>0</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3795.0446999999999</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3130.3089661101608</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66984</v>
      </c>
      <c r="Z208" s="291">
        <f>SUMPRODUCT(E38:E193,Z38:Z193)</f>
        <v>22519</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66905</v>
      </c>
      <c r="Z209" s="291">
        <f>SUMPRODUCT(F38:F193,Z38:Z193)</f>
        <v>20410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66722</v>
      </c>
      <c r="Z210" s="291">
        <f>SUMPRODUCT(G38:G193,Z38:Z193)</f>
        <v>20410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66722</v>
      </c>
      <c r="Z211" s="291">
        <f>SUMPRODUCT(H38:H193,Z38:Z193)</f>
        <v>20410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64280</v>
      </c>
      <c r="Z212" s="326">
        <f>SUMPRODUCT(I38:I193,Z38:Z193)</f>
        <v>20410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589</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528</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03" t="s">
        <v>211</v>
      </c>
      <c r="C217" s="805" t="s">
        <v>33</v>
      </c>
      <c r="D217" s="284" t="s">
        <v>422</v>
      </c>
      <c r="E217" s="807" t="s">
        <v>209</v>
      </c>
      <c r="F217" s="808"/>
      <c r="G217" s="808"/>
      <c r="H217" s="808"/>
      <c r="I217" s="808"/>
      <c r="J217" s="808"/>
      <c r="K217" s="808"/>
      <c r="L217" s="808"/>
      <c r="M217" s="809"/>
      <c r="N217" s="810" t="s">
        <v>213</v>
      </c>
      <c r="O217" s="284" t="s">
        <v>423</v>
      </c>
      <c r="P217" s="807" t="s">
        <v>212</v>
      </c>
      <c r="Q217" s="808"/>
      <c r="R217" s="808"/>
      <c r="S217" s="808"/>
      <c r="T217" s="808"/>
      <c r="U217" s="808"/>
      <c r="V217" s="808"/>
      <c r="W217" s="808"/>
      <c r="X217" s="809"/>
      <c r="Y217" s="800" t="s">
        <v>243</v>
      </c>
      <c r="Z217" s="801"/>
      <c r="AA217" s="801"/>
      <c r="AB217" s="801"/>
      <c r="AC217" s="801"/>
      <c r="AD217" s="801"/>
      <c r="AE217" s="801"/>
      <c r="AF217" s="801"/>
      <c r="AG217" s="801"/>
      <c r="AH217" s="801"/>
      <c r="AI217" s="801"/>
      <c r="AJ217" s="801"/>
      <c r="AK217" s="801"/>
      <c r="AL217" s="801"/>
      <c r="AM217" s="802"/>
    </row>
    <row r="218" spans="1:39" ht="60.75" customHeight="1">
      <c r="B218" s="804"/>
      <c r="C218" s="806"/>
      <c r="D218" s="285">
        <v>2016</v>
      </c>
      <c r="E218" s="285">
        <v>2017</v>
      </c>
      <c r="F218" s="285">
        <v>2018</v>
      </c>
      <c r="G218" s="285">
        <v>2019</v>
      </c>
      <c r="H218" s="285">
        <v>2020</v>
      </c>
      <c r="I218" s="285">
        <v>2021</v>
      </c>
      <c r="J218" s="285">
        <v>2022</v>
      </c>
      <c r="K218" s="285">
        <v>2023</v>
      </c>
      <c r="L218" s="285">
        <v>2024</v>
      </c>
      <c r="M218" s="285">
        <v>2025</v>
      </c>
      <c r="N218" s="811"/>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v>
      </c>
      <c r="AB218" s="285" t="str">
        <f>'1.  LRAMVA Summary'!G52</f>
        <v>Street Lighting</v>
      </c>
      <c r="AC218" s="285" t="str">
        <f>'1.  LRAMVA Summary'!H52</f>
        <v>Unmetered Scattered Load</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60">Z221</f>
        <v>0</v>
      </c>
      <c r="AA222" s="411">
        <f t="shared" ref="AA222" si="561">AA221</f>
        <v>0</v>
      </c>
      <c r="AB222" s="411">
        <f t="shared" ref="AB222" si="562">AB221</f>
        <v>0</v>
      </c>
      <c r="AC222" s="411">
        <f t="shared" ref="AC222" si="563">AC221</f>
        <v>0</v>
      </c>
      <c r="AD222" s="411">
        <f t="shared" ref="AD222" si="564">AD221</f>
        <v>0</v>
      </c>
      <c r="AE222" s="411">
        <f t="shared" ref="AE222" si="565">AE221</f>
        <v>0</v>
      </c>
      <c r="AF222" s="411">
        <f t="shared" ref="AF222" si="566">AF221</f>
        <v>0</v>
      </c>
      <c r="AG222" s="411">
        <f t="shared" ref="AG222" si="567">AG221</f>
        <v>0</v>
      </c>
      <c r="AH222" s="411">
        <f t="shared" ref="AH222" si="568">AH221</f>
        <v>0</v>
      </c>
      <c r="AI222" s="411">
        <f t="shared" ref="AI222" si="569">AI221</f>
        <v>0</v>
      </c>
      <c r="AJ222" s="411">
        <f t="shared" ref="AJ222" si="570">AJ221</f>
        <v>0</v>
      </c>
      <c r="AK222" s="411">
        <f t="shared" ref="AK222" si="571">AK221</f>
        <v>0</v>
      </c>
      <c r="AL222" s="411">
        <f t="shared" ref="AL222" si="572">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3">Z224</f>
        <v>0</v>
      </c>
      <c r="AA225" s="411">
        <f t="shared" ref="AA225" si="574">AA224</f>
        <v>0</v>
      </c>
      <c r="AB225" s="411">
        <f t="shared" ref="AB225" si="575">AB224</f>
        <v>0</v>
      </c>
      <c r="AC225" s="411">
        <f t="shared" ref="AC225" si="576">AC224</f>
        <v>0</v>
      </c>
      <c r="AD225" s="411">
        <f t="shared" ref="AD225" si="577">AD224</f>
        <v>0</v>
      </c>
      <c r="AE225" s="411">
        <f t="shared" ref="AE225" si="578">AE224</f>
        <v>0</v>
      </c>
      <c r="AF225" s="411">
        <f t="shared" ref="AF225" si="579">AF224</f>
        <v>0</v>
      </c>
      <c r="AG225" s="411">
        <f t="shared" ref="AG225" si="580">AG224</f>
        <v>0</v>
      </c>
      <c r="AH225" s="411">
        <f t="shared" ref="AH225" si="581">AH224</f>
        <v>0</v>
      </c>
      <c r="AI225" s="411">
        <f t="shared" ref="AI225" si="582">AI224</f>
        <v>0</v>
      </c>
      <c r="AJ225" s="411">
        <f t="shared" ref="AJ225" si="583">AJ224</f>
        <v>0</v>
      </c>
      <c r="AK225" s="411">
        <f t="shared" ref="AK225" si="584">AK224</f>
        <v>0</v>
      </c>
      <c r="AL225" s="411">
        <f t="shared" ref="AL225" si="585">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6">Z227</f>
        <v>0</v>
      </c>
      <c r="AA228" s="411">
        <f t="shared" ref="AA228" si="587">AA227</f>
        <v>0</v>
      </c>
      <c r="AB228" s="411">
        <f t="shared" ref="AB228" si="588">AB227</f>
        <v>0</v>
      </c>
      <c r="AC228" s="411">
        <f t="shared" ref="AC228" si="589">AC227</f>
        <v>0</v>
      </c>
      <c r="AD228" s="411">
        <f t="shared" ref="AD228" si="590">AD227</f>
        <v>0</v>
      </c>
      <c r="AE228" s="411">
        <f t="shared" ref="AE228" si="591">AE227</f>
        <v>0</v>
      </c>
      <c r="AF228" s="411">
        <f t="shared" ref="AF228" si="592">AF227</f>
        <v>0</v>
      </c>
      <c r="AG228" s="411">
        <f t="shared" ref="AG228" si="593">AG227</f>
        <v>0</v>
      </c>
      <c r="AH228" s="411">
        <f t="shared" ref="AH228" si="594">AH227</f>
        <v>0</v>
      </c>
      <c r="AI228" s="411">
        <f t="shared" ref="AI228" si="595">AI227</f>
        <v>0</v>
      </c>
      <c r="AJ228" s="411">
        <f t="shared" ref="AJ228" si="596">AJ227</f>
        <v>0</v>
      </c>
      <c r="AK228" s="411">
        <f t="shared" ref="AK228" si="597">AK227</f>
        <v>0</v>
      </c>
      <c r="AL228" s="411">
        <f t="shared" ref="AL228" si="598">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682</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9">Z230</f>
        <v>0</v>
      </c>
      <c r="AA231" s="411">
        <f t="shared" ref="AA231" si="600">AA230</f>
        <v>0</v>
      </c>
      <c r="AB231" s="411">
        <f t="shared" ref="AB231" si="601">AB230</f>
        <v>0</v>
      </c>
      <c r="AC231" s="411">
        <f t="shared" ref="AC231" si="602">AC230</f>
        <v>0</v>
      </c>
      <c r="AD231" s="411">
        <f t="shared" ref="AD231" si="603">AD230</f>
        <v>0</v>
      </c>
      <c r="AE231" s="411">
        <f t="shared" ref="AE231" si="604">AE230</f>
        <v>0</v>
      </c>
      <c r="AF231" s="411">
        <f t="shared" ref="AF231" si="605">AF230</f>
        <v>0</v>
      </c>
      <c r="AG231" s="411">
        <f t="shared" ref="AG231" si="606">AG230</f>
        <v>0</v>
      </c>
      <c r="AH231" s="411">
        <f t="shared" ref="AH231" si="607">AH230</f>
        <v>0</v>
      </c>
      <c r="AI231" s="411">
        <f t="shared" ref="AI231" si="608">AI230</f>
        <v>0</v>
      </c>
      <c r="AJ231" s="411">
        <f t="shared" ref="AJ231" si="609">AJ230</f>
        <v>0</v>
      </c>
      <c r="AK231" s="411">
        <f t="shared" ref="AK231" si="610">AK230</f>
        <v>0</v>
      </c>
      <c r="AL231" s="411">
        <f t="shared" ref="AL231" si="611">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2">Z233</f>
        <v>0</v>
      </c>
      <c r="AA234" s="411">
        <f t="shared" ref="AA234" si="613">AA233</f>
        <v>0</v>
      </c>
      <c r="AB234" s="411">
        <f t="shared" ref="AB234" si="614">AB233</f>
        <v>0</v>
      </c>
      <c r="AC234" s="411">
        <f t="shared" ref="AC234" si="615">AC233</f>
        <v>0</v>
      </c>
      <c r="AD234" s="411">
        <f t="shared" ref="AD234" si="616">AD233</f>
        <v>0</v>
      </c>
      <c r="AE234" s="411">
        <f t="shared" ref="AE234" si="617">AE233</f>
        <v>0</v>
      </c>
      <c r="AF234" s="411">
        <f t="shared" ref="AF234" si="618">AF233</f>
        <v>0</v>
      </c>
      <c r="AG234" s="411">
        <f t="shared" ref="AG234" si="619">AG233</f>
        <v>0</v>
      </c>
      <c r="AH234" s="411">
        <f t="shared" ref="AH234" si="620">AH233</f>
        <v>0</v>
      </c>
      <c r="AI234" s="411">
        <f t="shared" ref="AI234" si="621">AI233</f>
        <v>0</v>
      </c>
      <c r="AJ234" s="411">
        <f t="shared" ref="AJ234" si="622">AJ233</f>
        <v>0</v>
      </c>
      <c r="AK234" s="411">
        <f t="shared" ref="AK234" si="623">AK233</f>
        <v>0</v>
      </c>
      <c r="AL234" s="411">
        <f t="shared" ref="AL234" si="624">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5">Z237</f>
        <v>0</v>
      </c>
      <c r="AA238" s="411">
        <f t="shared" ref="AA238" si="626">AA237</f>
        <v>0</v>
      </c>
      <c r="AB238" s="411">
        <f t="shared" ref="AB238" si="627">AB237</f>
        <v>0</v>
      </c>
      <c r="AC238" s="411">
        <f t="shared" ref="AC238" si="628">AC237</f>
        <v>0</v>
      </c>
      <c r="AD238" s="411">
        <f t="shared" ref="AD238" si="629">AD237</f>
        <v>0</v>
      </c>
      <c r="AE238" s="411">
        <f t="shared" ref="AE238" si="630">AE237</f>
        <v>0</v>
      </c>
      <c r="AF238" s="411">
        <f t="shared" ref="AF238" si="631">AF237</f>
        <v>0</v>
      </c>
      <c r="AG238" s="411">
        <f t="shared" ref="AG238" si="632">AG237</f>
        <v>0</v>
      </c>
      <c r="AH238" s="411">
        <f t="shared" ref="AH238" si="633">AH237</f>
        <v>0</v>
      </c>
      <c r="AI238" s="411">
        <f t="shared" ref="AI238" si="634">AI237</f>
        <v>0</v>
      </c>
      <c r="AJ238" s="411">
        <f t="shared" ref="AJ238" si="635">AJ237</f>
        <v>0</v>
      </c>
      <c r="AK238" s="411">
        <f t="shared" ref="AK238" si="636">AK237</f>
        <v>0</v>
      </c>
      <c r="AL238" s="411">
        <f t="shared" ref="AL238" si="637">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8">Z240</f>
        <v>0</v>
      </c>
      <c r="AA241" s="411">
        <f t="shared" ref="AA241" si="639">AA240</f>
        <v>0</v>
      </c>
      <c r="AB241" s="411">
        <f t="shared" ref="AB241" si="640">AB240</f>
        <v>0</v>
      </c>
      <c r="AC241" s="411">
        <f t="shared" ref="AC241" si="641">AC240</f>
        <v>0</v>
      </c>
      <c r="AD241" s="411">
        <f t="shared" ref="AD241" si="642">AD240</f>
        <v>0</v>
      </c>
      <c r="AE241" s="411">
        <f t="shared" ref="AE241" si="643">AE240</f>
        <v>0</v>
      </c>
      <c r="AF241" s="411">
        <f t="shared" ref="AF241" si="644">AF240</f>
        <v>0</v>
      </c>
      <c r="AG241" s="411">
        <f t="shared" ref="AG241" si="645">AG240</f>
        <v>0</v>
      </c>
      <c r="AH241" s="411">
        <f t="shared" ref="AH241" si="646">AH240</f>
        <v>0</v>
      </c>
      <c r="AI241" s="411">
        <f t="shared" ref="AI241" si="647">AI240</f>
        <v>0</v>
      </c>
      <c r="AJ241" s="411">
        <f t="shared" ref="AJ241" si="648">AJ240</f>
        <v>0</v>
      </c>
      <c r="AK241" s="411">
        <f t="shared" ref="AK241" si="649">AK240</f>
        <v>0</v>
      </c>
      <c r="AL241" s="411">
        <f t="shared" ref="AL241" si="650">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1">Z243</f>
        <v>0</v>
      </c>
      <c r="AA244" s="411">
        <f t="shared" ref="AA244" si="652">AA243</f>
        <v>0</v>
      </c>
      <c r="AB244" s="411">
        <f t="shared" ref="AB244" si="653">AB243</f>
        <v>0</v>
      </c>
      <c r="AC244" s="411">
        <f t="shared" ref="AC244" si="654">AC243</f>
        <v>0</v>
      </c>
      <c r="AD244" s="411">
        <f t="shared" ref="AD244" si="655">AD243</f>
        <v>0</v>
      </c>
      <c r="AE244" s="411">
        <f t="shared" ref="AE244" si="656">AE243</f>
        <v>0</v>
      </c>
      <c r="AF244" s="411">
        <f t="shared" ref="AF244" si="657">AF243</f>
        <v>0</v>
      </c>
      <c r="AG244" s="411">
        <f t="shared" ref="AG244" si="658">AG243</f>
        <v>0</v>
      </c>
      <c r="AH244" s="411">
        <f t="shared" ref="AH244" si="659">AH243</f>
        <v>0</v>
      </c>
      <c r="AI244" s="411">
        <f t="shared" ref="AI244" si="660">AI243</f>
        <v>0</v>
      </c>
      <c r="AJ244" s="411">
        <f t="shared" ref="AJ244" si="661">AJ243</f>
        <v>0</v>
      </c>
      <c r="AK244" s="411">
        <f t="shared" ref="AK244" si="662">AK243</f>
        <v>0</v>
      </c>
      <c r="AL244" s="411">
        <f t="shared" ref="AL244" si="663">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4">Z246</f>
        <v>0</v>
      </c>
      <c r="AA247" s="411">
        <f t="shared" ref="AA247" si="665">AA246</f>
        <v>0</v>
      </c>
      <c r="AB247" s="411">
        <f t="shared" ref="AB247" si="666">AB246</f>
        <v>0</v>
      </c>
      <c r="AC247" s="411">
        <f t="shared" ref="AC247" si="667">AC246</f>
        <v>0</v>
      </c>
      <c r="AD247" s="411">
        <f t="shared" ref="AD247" si="668">AD246</f>
        <v>0</v>
      </c>
      <c r="AE247" s="411">
        <f t="shared" ref="AE247" si="669">AE246</f>
        <v>0</v>
      </c>
      <c r="AF247" s="411">
        <f t="shared" ref="AF247" si="670">AF246</f>
        <v>0</v>
      </c>
      <c r="AG247" s="411">
        <f t="shared" ref="AG247" si="671">AG246</f>
        <v>0</v>
      </c>
      <c r="AH247" s="411">
        <f t="shared" ref="AH247" si="672">AH246</f>
        <v>0</v>
      </c>
      <c r="AI247" s="411">
        <f t="shared" ref="AI247" si="673">AI246</f>
        <v>0</v>
      </c>
      <c r="AJ247" s="411">
        <f t="shared" ref="AJ247" si="674">AJ246</f>
        <v>0</v>
      </c>
      <c r="AK247" s="411">
        <f t="shared" ref="AK247" si="675">AK246</f>
        <v>0</v>
      </c>
      <c r="AL247" s="411">
        <f t="shared" ref="AL247" si="676">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7">Z249</f>
        <v>0</v>
      </c>
      <c r="AA250" s="411">
        <f t="shared" ref="AA250" si="678">AA249</f>
        <v>0</v>
      </c>
      <c r="AB250" s="411">
        <f t="shared" ref="AB250" si="679">AB249</f>
        <v>0</v>
      </c>
      <c r="AC250" s="411">
        <f t="shared" ref="AC250" si="680">AC249</f>
        <v>0</v>
      </c>
      <c r="AD250" s="411">
        <f t="shared" ref="AD250" si="681">AD249</f>
        <v>0</v>
      </c>
      <c r="AE250" s="411">
        <f t="shared" ref="AE250" si="682">AE249</f>
        <v>0</v>
      </c>
      <c r="AF250" s="411">
        <f t="shared" ref="AF250" si="683">AF249</f>
        <v>0</v>
      </c>
      <c r="AG250" s="411">
        <f t="shared" ref="AG250" si="684">AG249</f>
        <v>0</v>
      </c>
      <c r="AH250" s="411">
        <f t="shared" ref="AH250" si="685">AH249</f>
        <v>0</v>
      </c>
      <c r="AI250" s="411">
        <f t="shared" ref="AI250" si="686">AI249</f>
        <v>0</v>
      </c>
      <c r="AJ250" s="411">
        <f t="shared" ref="AJ250" si="687">AJ249</f>
        <v>0</v>
      </c>
      <c r="AK250" s="411">
        <f t="shared" ref="AK250" si="688">AK249</f>
        <v>0</v>
      </c>
      <c r="AL250" s="411">
        <f t="shared" ref="AL250" si="689">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0">Z253</f>
        <v>0</v>
      </c>
      <c r="AA254" s="411">
        <f t="shared" ref="AA254" si="691">AA253</f>
        <v>0</v>
      </c>
      <c r="AB254" s="411">
        <f t="shared" ref="AB254" si="692">AB253</f>
        <v>0</v>
      </c>
      <c r="AC254" s="411">
        <f t="shared" ref="AC254" si="693">AC253</f>
        <v>0</v>
      </c>
      <c r="AD254" s="411">
        <f t="shared" ref="AD254" si="694">AD253</f>
        <v>0</v>
      </c>
      <c r="AE254" s="411">
        <f t="shared" ref="AE254" si="695">AE253</f>
        <v>0</v>
      </c>
      <c r="AF254" s="411">
        <f t="shared" ref="AF254" si="696">AF253</f>
        <v>0</v>
      </c>
      <c r="AG254" s="411">
        <f t="shared" ref="AG254" si="697">AG253</f>
        <v>0</v>
      </c>
      <c r="AH254" s="411">
        <f t="shared" ref="AH254" si="698">AH253</f>
        <v>0</v>
      </c>
      <c r="AI254" s="411">
        <f t="shared" ref="AI254" si="699">AI253</f>
        <v>0</v>
      </c>
      <c r="AJ254" s="411">
        <f t="shared" ref="AJ254" si="700">AJ253</f>
        <v>0</v>
      </c>
      <c r="AK254" s="411">
        <f t="shared" ref="AK254" si="701">AK253</f>
        <v>0</v>
      </c>
      <c r="AL254" s="411">
        <f t="shared" ref="AL254" si="702">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3">Z256</f>
        <v>0</v>
      </c>
      <c r="AA257" s="411">
        <f t="shared" ref="AA257" si="704">AA256</f>
        <v>0</v>
      </c>
      <c r="AB257" s="411">
        <f t="shared" ref="AB257" si="705">AB256</f>
        <v>0</v>
      </c>
      <c r="AC257" s="411">
        <f t="shared" ref="AC257" si="706">AC256</f>
        <v>0</v>
      </c>
      <c r="AD257" s="411">
        <f t="shared" ref="AD257" si="707">AD256</f>
        <v>0</v>
      </c>
      <c r="AE257" s="411">
        <f t="shared" ref="AE257" si="708">AE256</f>
        <v>0</v>
      </c>
      <c r="AF257" s="411">
        <f t="shared" ref="AF257" si="709">AF256</f>
        <v>0</v>
      </c>
      <c r="AG257" s="411">
        <f t="shared" ref="AG257" si="710">AG256</f>
        <v>0</v>
      </c>
      <c r="AH257" s="411">
        <f t="shared" ref="AH257" si="711">AH256</f>
        <v>0</v>
      </c>
      <c r="AI257" s="411">
        <f t="shared" ref="AI257" si="712">AI256</f>
        <v>0</v>
      </c>
      <c r="AJ257" s="411">
        <f t="shared" ref="AJ257" si="713">AJ256</f>
        <v>0</v>
      </c>
      <c r="AK257" s="411">
        <f t="shared" ref="AK257" si="714">AK256</f>
        <v>0</v>
      </c>
      <c r="AL257" s="411">
        <f t="shared" ref="AL257" si="715">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6">Z259</f>
        <v>0</v>
      </c>
      <c r="AA260" s="411">
        <f t="shared" ref="AA260" si="717">AA259</f>
        <v>0</v>
      </c>
      <c r="AB260" s="411">
        <f t="shared" ref="AB260" si="718">AB259</f>
        <v>0</v>
      </c>
      <c r="AC260" s="411">
        <f t="shared" ref="AC260" si="719">AC259</f>
        <v>0</v>
      </c>
      <c r="AD260" s="411">
        <f t="shared" ref="AD260" si="720">AD259</f>
        <v>0</v>
      </c>
      <c r="AE260" s="411">
        <f t="shared" ref="AE260" si="721">AE259</f>
        <v>0</v>
      </c>
      <c r="AF260" s="411">
        <f t="shared" ref="AF260" si="722">AF259</f>
        <v>0</v>
      </c>
      <c r="AG260" s="411">
        <f t="shared" ref="AG260" si="723">AG259</f>
        <v>0</v>
      </c>
      <c r="AH260" s="411">
        <f t="shared" ref="AH260" si="724">AH259</f>
        <v>0</v>
      </c>
      <c r="AI260" s="411">
        <f t="shared" ref="AI260" si="725">AI259</f>
        <v>0</v>
      </c>
      <c r="AJ260" s="411">
        <f t="shared" ref="AJ260" si="726">AJ259</f>
        <v>0</v>
      </c>
      <c r="AK260" s="411">
        <f t="shared" ref="AK260" si="727">AK259</f>
        <v>0</v>
      </c>
      <c r="AL260" s="411">
        <f t="shared" ref="AL260" si="728">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9">Z263</f>
        <v>0</v>
      </c>
      <c r="AA264" s="411">
        <f t="shared" ref="AA264" si="730">AA263</f>
        <v>0</v>
      </c>
      <c r="AB264" s="411">
        <f t="shared" ref="AB264" si="731">AB263</f>
        <v>0</v>
      </c>
      <c r="AC264" s="411">
        <f t="shared" ref="AC264" si="732">AC263</f>
        <v>0</v>
      </c>
      <c r="AD264" s="411">
        <f t="shared" ref="AD264" si="733">AD263</f>
        <v>0</v>
      </c>
      <c r="AE264" s="411">
        <f t="shared" ref="AE264" si="734">AE263</f>
        <v>0</v>
      </c>
      <c r="AF264" s="411">
        <f t="shared" ref="AF264" si="735">AF263</f>
        <v>0</v>
      </c>
      <c r="AG264" s="411">
        <f t="shared" ref="AG264" si="736">AG263</f>
        <v>0</v>
      </c>
      <c r="AH264" s="411">
        <f t="shared" ref="AH264" si="737">AH263</f>
        <v>0</v>
      </c>
      <c r="AI264" s="411">
        <f t="shared" ref="AI264" si="738">AI263</f>
        <v>0</v>
      </c>
      <c r="AJ264" s="411">
        <f t="shared" ref="AJ264" si="739">AJ263</f>
        <v>0</v>
      </c>
      <c r="AK264" s="411">
        <f t="shared" ref="AK264" si="740">AK263</f>
        <v>0</v>
      </c>
      <c r="AL264" s="411">
        <f t="shared" ref="AL264" si="741">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2">Z267</f>
        <v>0</v>
      </c>
      <c r="AA268" s="411">
        <f t="shared" si="742"/>
        <v>0</v>
      </c>
      <c r="AB268" s="411">
        <f t="shared" si="742"/>
        <v>0</v>
      </c>
      <c r="AC268" s="411">
        <f t="shared" si="742"/>
        <v>0</v>
      </c>
      <c r="AD268" s="411">
        <f t="shared" si="742"/>
        <v>0</v>
      </c>
      <c r="AE268" s="411">
        <f t="shared" si="742"/>
        <v>0</v>
      </c>
      <c r="AF268" s="411">
        <f t="shared" si="742"/>
        <v>0</v>
      </c>
      <c r="AG268" s="411">
        <f t="shared" si="742"/>
        <v>0</v>
      </c>
      <c r="AH268" s="411">
        <f t="shared" si="742"/>
        <v>0</v>
      </c>
      <c r="AI268" s="411">
        <f t="shared" si="742"/>
        <v>0</v>
      </c>
      <c r="AJ268" s="411">
        <f t="shared" si="742"/>
        <v>0</v>
      </c>
      <c r="AK268" s="411">
        <f t="shared" si="742"/>
        <v>0</v>
      </c>
      <c r="AL268" s="411">
        <f t="shared" si="742"/>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3">Z270</f>
        <v>0</v>
      </c>
      <c r="AA271" s="411">
        <f t="shared" si="743"/>
        <v>0</v>
      </c>
      <c r="AB271" s="411">
        <f t="shared" si="743"/>
        <v>0</v>
      </c>
      <c r="AC271" s="411">
        <f t="shared" si="743"/>
        <v>0</v>
      </c>
      <c r="AD271" s="411">
        <f t="shared" si="743"/>
        <v>0</v>
      </c>
      <c r="AE271" s="411">
        <f t="shared" si="743"/>
        <v>0</v>
      </c>
      <c r="AF271" s="411">
        <f t="shared" si="743"/>
        <v>0</v>
      </c>
      <c r="AG271" s="411">
        <f t="shared" si="743"/>
        <v>0</v>
      </c>
      <c r="AH271" s="411">
        <f t="shared" si="743"/>
        <v>0</v>
      </c>
      <c r="AI271" s="411">
        <f t="shared" si="743"/>
        <v>0</v>
      </c>
      <c r="AJ271" s="411">
        <f t="shared" si="743"/>
        <v>0</v>
      </c>
      <c r="AK271" s="411">
        <f t="shared" si="743"/>
        <v>0</v>
      </c>
      <c r="AL271" s="411">
        <f t="shared" si="743"/>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4">Z274</f>
        <v>0</v>
      </c>
      <c r="AA275" s="411">
        <f t="shared" si="744"/>
        <v>0</v>
      </c>
      <c r="AB275" s="411">
        <f t="shared" si="744"/>
        <v>0</v>
      </c>
      <c r="AC275" s="411">
        <f t="shared" si="744"/>
        <v>0</v>
      </c>
      <c r="AD275" s="411">
        <f t="shared" si="744"/>
        <v>0</v>
      </c>
      <c r="AE275" s="411">
        <f t="shared" si="744"/>
        <v>0</v>
      </c>
      <c r="AF275" s="411">
        <f t="shared" si="744"/>
        <v>0</v>
      </c>
      <c r="AG275" s="411">
        <f t="shared" si="744"/>
        <v>0</v>
      </c>
      <c r="AH275" s="411">
        <f t="shared" si="744"/>
        <v>0</v>
      </c>
      <c r="AI275" s="411">
        <f t="shared" si="744"/>
        <v>0</v>
      </c>
      <c r="AJ275" s="411">
        <f t="shared" si="744"/>
        <v>0</v>
      </c>
      <c r="AK275" s="411">
        <f t="shared" si="744"/>
        <v>0</v>
      </c>
      <c r="AL275" s="411">
        <f t="shared" si="744"/>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5">Z277</f>
        <v>0</v>
      </c>
      <c r="AA278" s="411">
        <f t="shared" si="745"/>
        <v>0</v>
      </c>
      <c r="AB278" s="411">
        <f t="shared" si="745"/>
        <v>0</v>
      </c>
      <c r="AC278" s="411">
        <f t="shared" si="745"/>
        <v>0</v>
      </c>
      <c r="AD278" s="411">
        <f t="shared" si="745"/>
        <v>0</v>
      </c>
      <c r="AE278" s="411">
        <f t="shared" si="745"/>
        <v>0</v>
      </c>
      <c r="AF278" s="411">
        <f t="shared" si="745"/>
        <v>0</v>
      </c>
      <c r="AG278" s="411">
        <f t="shared" si="745"/>
        <v>0</v>
      </c>
      <c r="AH278" s="411">
        <f t="shared" si="745"/>
        <v>0</v>
      </c>
      <c r="AI278" s="411">
        <f t="shared" si="745"/>
        <v>0</v>
      </c>
      <c r="AJ278" s="411">
        <f t="shared" si="745"/>
        <v>0</v>
      </c>
      <c r="AK278" s="411">
        <f t="shared" si="745"/>
        <v>0</v>
      </c>
      <c r="AL278" s="411">
        <f t="shared" si="745"/>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6">Z280</f>
        <v>0</v>
      </c>
      <c r="AA281" s="411">
        <f t="shared" si="746"/>
        <v>0</v>
      </c>
      <c r="AB281" s="411">
        <f t="shared" si="746"/>
        <v>0</v>
      </c>
      <c r="AC281" s="411">
        <f t="shared" si="746"/>
        <v>0</v>
      </c>
      <c r="AD281" s="411">
        <f t="shared" si="746"/>
        <v>0</v>
      </c>
      <c r="AE281" s="411">
        <f t="shared" si="746"/>
        <v>0</v>
      </c>
      <c r="AF281" s="411">
        <f t="shared" si="746"/>
        <v>0</v>
      </c>
      <c r="AG281" s="411">
        <f t="shared" si="746"/>
        <v>0</v>
      </c>
      <c r="AH281" s="411">
        <f t="shared" si="746"/>
        <v>0</v>
      </c>
      <c r="AI281" s="411">
        <f t="shared" si="746"/>
        <v>0</v>
      </c>
      <c r="AJ281" s="411">
        <f t="shared" si="746"/>
        <v>0</v>
      </c>
      <c r="AK281" s="411">
        <f t="shared" si="746"/>
        <v>0</v>
      </c>
      <c r="AL281" s="411">
        <f t="shared" si="746"/>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7">Y283</f>
        <v>0</v>
      </c>
      <c r="Z284" s="411">
        <f t="shared" si="747"/>
        <v>0</v>
      </c>
      <c r="AA284" s="411">
        <f t="shared" si="747"/>
        <v>0</v>
      </c>
      <c r="AB284" s="411">
        <f t="shared" si="747"/>
        <v>0</v>
      </c>
      <c r="AC284" s="411">
        <f t="shared" si="747"/>
        <v>0</v>
      </c>
      <c r="AD284" s="411">
        <f t="shared" si="747"/>
        <v>0</v>
      </c>
      <c r="AE284" s="411">
        <f t="shared" si="747"/>
        <v>0</v>
      </c>
      <c r="AF284" s="411">
        <f t="shared" si="747"/>
        <v>0</v>
      </c>
      <c r="AG284" s="411">
        <f t="shared" si="747"/>
        <v>0</v>
      </c>
      <c r="AH284" s="411">
        <f t="shared" si="747"/>
        <v>0</v>
      </c>
      <c r="AI284" s="411">
        <f t="shared" si="747"/>
        <v>0</v>
      </c>
      <c r="AJ284" s="411">
        <f t="shared" si="747"/>
        <v>0</v>
      </c>
      <c r="AK284" s="411">
        <f t="shared" si="747"/>
        <v>0</v>
      </c>
      <c r="AL284" s="411">
        <f t="shared" si="747"/>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191487</v>
      </c>
      <c r="E288" s="295">
        <v>191487</v>
      </c>
      <c r="F288" s="295">
        <v>191487</v>
      </c>
      <c r="G288" s="295">
        <v>191487</v>
      </c>
      <c r="H288" s="295">
        <v>191487</v>
      </c>
      <c r="I288" s="295">
        <v>191487</v>
      </c>
      <c r="J288" s="295">
        <v>191487</v>
      </c>
      <c r="K288" s="295">
        <v>191464</v>
      </c>
      <c r="L288" s="295">
        <v>191464</v>
      </c>
      <c r="M288" s="295">
        <v>190619</v>
      </c>
      <c r="N288" s="291"/>
      <c r="O288" s="295">
        <v>12</v>
      </c>
      <c r="P288" s="295">
        <v>12</v>
      </c>
      <c r="Q288" s="295">
        <v>12</v>
      </c>
      <c r="R288" s="295">
        <v>12</v>
      </c>
      <c r="S288" s="295">
        <v>12</v>
      </c>
      <c r="T288" s="295">
        <v>12</v>
      </c>
      <c r="U288" s="295">
        <v>12</v>
      </c>
      <c r="V288" s="295">
        <v>12</v>
      </c>
      <c r="W288" s="295">
        <v>12</v>
      </c>
      <c r="X288" s="295">
        <v>12</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21418</v>
      </c>
      <c r="E289" s="295">
        <v>21418</v>
      </c>
      <c r="F289" s="295">
        <v>21418</v>
      </c>
      <c r="G289" s="295">
        <v>21418</v>
      </c>
      <c r="H289" s="295">
        <v>21418</v>
      </c>
      <c r="I289" s="295">
        <v>21418</v>
      </c>
      <c r="J289" s="295">
        <v>21418</v>
      </c>
      <c r="K289" s="295">
        <v>21418</v>
      </c>
      <c r="L289" s="295">
        <v>21418</v>
      </c>
      <c r="M289" s="295">
        <v>21451</v>
      </c>
      <c r="N289" s="291"/>
      <c r="O289" s="295">
        <v>1</v>
      </c>
      <c r="P289" s="295">
        <v>1</v>
      </c>
      <c r="Q289" s="295">
        <v>1</v>
      </c>
      <c r="R289" s="295">
        <v>1</v>
      </c>
      <c r="S289" s="295">
        <v>1</v>
      </c>
      <c r="T289" s="295">
        <v>1</v>
      </c>
      <c r="U289" s="295">
        <v>1</v>
      </c>
      <c r="V289" s="295">
        <v>1</v>
      </c>
      <c r="W289" s="295">
        <v>1</v>
      </c>
      <c r="X289" s="295">
        <v>1</v>
      </c>
      <c r="Y289" s="411">
        <f>Y288</f>
        <v>1</v>
      </c>
      <c r="Z289" s="411">
        <f t="shared" ref="Z289" si="748">Z288</f>
        <v>0</v>
      </c>
      <c r="AA289" s="411">
        <f t="shared" ref="AA289" si="749">AA288</f>
        <v>0</v>
      </c>
      <c r="AB289" s="411">
        <f t="shared" ref="AB289" si="750">AB288</f>
        <v>0</v>
      </c>
      <c r="AC289" s="411">
        <f t="shared" ref="AC289" si="751">AC288</f>
        <v>0</v>
      </c>
      <c r="AD289" s="411">
        <f t="shared" ref="AD289" si="752">AD288</f>
        <v>0</v>
      </c>
      <c r="AE289" s="411">
        <f t="shared" ref="AE289" si="753">AE288</f>
        <v>0</v>
      </c>
      <c r="AF289" s="411">
        <f t="shared" ref="AF289" si="754">AF288</f>
        <v>0</v>
      </c>
      <c r="AG289" s="411">
        <f t="shared" ref="AG289" si="755">AG288</f>
        <v>0</v>
      </c>
      <c r="AH289" s="411">
        <f t="shared" ref="AH289" si="756">AH288</f>
        <v>0</v>
      </c>
      <c r="AI289" s="411">
        <f t="shared" ref="AI289" si="757">AI288</f>
        <v>0</v>
      </c>
      <c r="AJ289" s="411">
        <f t="shared" ref="AJ289" si="758">AJ288</f>
        <v>0</v>
      </c>
      <c r="AK289" s="411">
        <f t="shared" ref="AK289" si="759">AK288</f>
        <v>0</v>
      </c>
      <c r="AL289" s="411">
        <f t="shared" ref="AL289" si="760">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2870</v>
      </c>
      <c r="E291" s="295">
        <v>2870</v>
      </c>
      <c r="F291" s="295">
        <v>2870</v>
      </c>
      <c r="G291" s="295">
        <v>2870</v>
      </c>
      <c r="H291" s="295">
        <v>2870</v>
      </c>
      <c r="I291" s="295">
        <v>2870</v>
      </c>
      <c r="J291" s="295">
        <v>2870</v>
      </c>
      <c r="K291" s="295">
        <v>2870</v>
      </c>
      <c r="L291" s="295">
        <v>2870</v>
      </c>
      <c r="M291" s="295">
        <v>2870</v>
      </c>
      <c r="N291" s="291"/>
      <c r="O291" s="295">
        <v>1</v>
      </c>
      <c r="P291" s="295">
        <v>1</v>
      </c>
      <c r="Q291" s="295">
        <v>1</v>
      </c>
      <c r="R291" s="295">
        <v>1</v>
      </c>
      <c r="S291" s="295">
        <v>1</v>
      </c>
      <c r="T291" s="295">
        <v>1</v>
      </c>
      <c r="U291" s="295">
        <v>1</v>
      </c>
      <c r="V291" s="295">
        <v>1</v>
      </c>
      <c r="W291" s="295">
        <v>1</v>
      </c>
      <c r="X291" s="295">
        <v>1</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957</v>
      </c>
      <c r="E292" s="295">
        <v>957</v>
      </c>
      <c r="F292" s="295">
        <v>957</v>
      </c>
      <c r="G292" s="295">
        <v>957</v>
      </c>
      <c r="H292" s="295">
        <v>957</v>
      </c>
      <c r="I292" s="295">
        <v>957</v>
      </c>
      <c r="J292" s="295">
        <v>957</v>
      </c>
      <c r="K292" s="295">
        <v>957</v>
      </c>
      <c r="L292" s="295">
        <v>957</v>
      </c>
      <c r="M292" s="295">
        <v>957</v>
      </c>
      <c r="N292" s="291"/>
      <c r="O292" s="295"/>
      <c r="P292" s="295"/>
      <c r="Q292" s="295"/>
      <c r="R292" s="295"/>
      <c r="S292" s="295"/>
      <c r="T292" s="295"/>
      <c r="U292" s="295"/>
      <c r="V292" s="295"/>
      <c r="W292" s="295"/>
      <c r="X292" s="295"/>
      <c r="Y292" s="411">
        <f>Y291</f>
        <v>1</v>
      </c>
      <c r="Z292" s="411">
        <f t="shared" ref="Z292" si="761">Z291</f>
        <v>0</v>
      </c>
      <c r="AA292" s="411">
        <f t="shared" ref="AA292" si="762">AA291</f>
        <v>0</v>
      </c>
      <c r="AB292" s="411">
        <f t="shared" ref="AB292" si="763">AB291</f>
        <v>0</v>
      </c>
      <c r="AC292" s="411">
        <f t="shared" ref="AC292" si="764">AC291</f>
        <v>0</v>
      </c>
      <c r="AD292" s="411">
        <f t="shared" ref="AD292" si="765">AD291</f>
        <v>0</v>
      </c>
      <c r="AE292" s="411">
        <f t="shared" ref="AE292" si="766">AE291</f>
        <v>0</v>
      </c>
      <c r="AF292" s="411">
        <f t="shared" ref="AF292" si="767">AF291</f>
        <v>0</v>
      </c>
      <c r="AG292" s="411">
        <f t="shared" ref="AG292" si="768">AG291</f>
        <v>0</v>
      </c>
      <c r="AH292" s="411">
        <f t="shared" ref="AH292" si="769">AH291</f>
        <v>0</v>
      </c>
      <c r="AI292" s="411">
        <f t="shared" ref="AI292" si="770">AI291</f>
        <v>0</v>
      </c>
      <c r="AJ292" s="411">
        <f t="shared" ref="AJ292" si="771">AJ291</f>
        <v>0</v>
      </c>
      <c r="AK292" s="411">
        <f t="shared" ref="AK292" si="772">AK291</f>
        <v>0</v>
      </c>
      <c r="AL292" s="411">
        <f t="shared" ref="AL292" si="773">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4">Z294</f>
        <v>0</v>
      </c>
      <c r="AA295" s="411">
        <f t="shared" ref="AA295" si="775">AA294</f>
        <v>0</v>
      </c>
      <c r="AB295" s="411">
        <f t="shared" ref="AB295" si="776">AB294</f>
        <v>0</v>
      </c>
      <c r="AC295" s="411">
        <f t="shared" ref="AC295" si="777">AC294</f>
        <v>0</v>
      </c>
      <c r="AD295" s="411">
        <f t="shared" ref="AD295" si="778">AD294</f>
        <v>0</v>
      </c>
      <c r="AE295" s="411">
        <f t="shared" ref="AE295" si="779">AE294</f>
        <v>0</v>
      </c>
      <c r="AF295" s="411">
        <f t="shared" ref="AF295" si="780">AF294</f>
        <v>0</v>
      </c>
      <c r="AG295" s="411">
        <f t="shared" ref="AG295" si="781">AG294</f>
        <v>0</v>
      </c>
      <c r="AH295" s="411">
        <f t="shared" ref="AH295" si="782">AH294</f>
        <v>0</v>
      </c>
      <c r="AI295" s="411">
        <f t="shared" ref="AI295" si="783">AI294</f>
        <v>0</v>
      </c>
      <c r="AJ295" s="411">
        <f t="shared" ref="AJ295" si="784">AJ294</f>
        <v>0</v>
      </c>
      <c r="AK295" s="411">
        <f t="shared" ref="AK295" si="785">AK294</f>
        <v>0</v>
      </c>
      <c r="AL295" s="411">
        <f t="shared" ref="AL295" si="786">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2854</v>
      </c>
      <c r="E297" s="295">
        <v>2792</v>
      </c>
      <c r="F297" s="295">
        <v>2730</v>
      </c>
      <c r="G297" s="295">
        <v>2730</v>
      </c>
      <c r="H297" s="295">
        <v>2730</v>
      </c>
      <c r="I297" s="295">
        <v>2584</v>
      </c>
      <c r="J297" s="295">
        <v>2584</v>
      </c>
      <c r="K297" s="295">
        <v>2584</v>
      </c>
      <c r="L297" s="295">
        <v>2144</v>
      </c>
      <c r="M297" s="295">
        <v>2144</v>
      </c>
      <c r="N297" s="291"/>
      <c r="O297" s="295">
        <v>1</v>
      </c>
      <c r="P297" s="295">
        <v>1</v>
      </c>
      <c r="Q297" s="295">
        <v>1</v>
      </c>
      <c r="R297" s="295">
        <v>1</v>
      </c>
      <c r="S297" s="295">
        <v>1</v>
      </c>
      <c r="T297" s="295">
        <v>1</v>
      </c>
      <c r="U297" s="295">
        <v>1</v>
      </c>
      <c r="V297" s="295">
        <v>1</v>
      </c>
      <c r="W297" s="295">
        <v>0</v>
      </c>
      <c r="X297" s="295">
        <v>0</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7">Z297</f>
        <v>0</v>
      </c>
      <c r="AA298" s="411">
        <f t="shared" ref="AA298" si="788">AA297</f>
        <v>0</v>
      </c>
      <c r="AB298" s="411">
        <f t="shared" ref="AB298" si="789">AB297</f>
        <v>0</v>
      </c>
      <c r="AC298" s="411">
        <f t="shared" ref="AC298" si="790">AC297</f>
        <v>0</v>
      </c>
      <c r="AD298" s="411">
        <f t="shared" ref="AD298" si="791">AD297</f>
        <v>0</v>
      </c>
      <c r="AE298" s="411">
        <f t="shared" ref="AE298" si="792">AE297</f>
        <v>0</v>
      </c>
      <c r="AF298" s="411">
        <f t="shared" ref="AF298" si="793">AF297</f>
        <v>0</v>
      </c>
      <c r="AG298" s="411">
        <f t="shared" ref="AG298" si="794">AG297</f>
        <v>0</v>
      </c>
      <c r="AH298" s="411">
        <f t="shared" ref="AH298" si="795">AH297</f>
        <v>0</v>
      </c>
      <c r="AI298" s="411">
        <f t="shared" ref="AI298" si="796">AI297</f>
        <v>0</v>
      </c>
      <c r="AJ298" s="411">
        <f t="shared" ref="AJ298" si="797">AJ297</f>
        <v>0</v>
      </c>
      <c r="AK298" s="411">
        <f t="shared" ref="AK298" si="798">AK297</f>
        <v>0</v>
      </c>
      <c r="AL298" s="411">
        <f t="shared" ref="AL298" si="799">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800">Z301</f>
        <v>0</v>
      </c>
      <c r="AA302" s="411">
        <f t="shared" ref="AA302" si="801">AA301</f>
        <v>0</v>
      </c>
      <c r="AB302" s="411">
        <f t="shared" ref="AB302" si="802">AB301</f>
        <v>0</v>
      </c>
      <c r="AC302" s="411">
        <f t="shared" ref="AC302" si="803">AC301</f>
        <v>0</v>
      </c>
      <c r="AD302" s="411">
        <f t="shared" ref="AD302" si="804">AD301</f>
        <v>0</v>
      </c>
      <c r="AE302" s="411">
        <f t="shared" ref="AE302" si="805">AE301</f>
        <v>0</v>
      </c>
      <c r="AF302" s="411">
        <f t="shared" ref="AF302" si="806">AF301</f>
        <v>0</v>
      </c>
      <c r="AG302" s="411">
        <f t="shared" ref="AG302" si="807">AG301</f>
        <v>0</v>
      </c>
      <c r="AH302" s="411">
        <f t="shared" ref="AH302" si="808">AH301</f>
        <v>0</v>
      </c>
      <c r="AI302" s="411">
        <f t="shared" ref="AI302" si="809">AI301</f>
        <v>0</v>
      </c>
      <c r="AJ302" s="411">
        <f t="shared" ref="AJ302" si="810">AJ301</f>
        <v>0</v>
      </c>
      <c r="AK302" s="411">
        <f t="shared" ref="AK302" si="811">AK301</f>
        <v>0</v>
      </c>
      <c r="AL302" s="411">
        <f t="shared" ref="AL302" si="812">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747" t="s">
        <v>118</v>
      </c>
      <c r="C304" s="291" t="s">
        <v>25</v>
      </c>
      <c r="D304" s="295">
        <v>62716</v>
      </c>
      <c r="E304" s="295">
        <v>60663</v>
      </c>
      <c r="F304" s="295">
        <v>60663</v>
      </c>
      <c r="G304" s="295">
        <v>60663</v>
      </c>
      <c r="H304" s="295">
        <v>60663</v>
      </c>
      <c r="I304" s="295">
        <v>60663</v>
      </c>
      <c r="J304" s="295">
        <v>60663</v>
      </c>
      <c r="K304" s="295">
        <v>60663</v>
      </c>
      <c r="L304" s="295">
        <v>60663</v>
      </c>
      <c r="M304" s="295">
        <v>60663</v>
      </c>
      <c r="N304" s="295">
        <v>12</v>
      </c>
      <c r="O304" s="295">
        <v>7</v>
      </c>
      <c r="P304" s="295">
        <v>7</v>
      </c>
      <c r="Q304" s="295">
        <v>7</v>
      </c>
      <c r="R304" s="295">
        <v>7</v>
      </c>
      <c r="S304" s="295">
        <v>7</v>
      </c>
      <c r="T304" s="295">
        <v>7</v>
      </c>
      <c r="U304" s="295">
        <v>7</v>
      </c>
      <c r="V304" s="295">
        <v>7</v>
      </c>
      <c r="W304" s="295">
        <v>7</v>
      </c>
      <c r="X304" s="295">
        <v>7</v>
      </c>
      <c r="Y304" s="426"/>
      <c r="Z304" s="426"/>
      <c r="AA304" s="748">
        <v>1</v>
      </c>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v>2152</v>
      </c>
      <c r="E305" s="295">
        <v>4206</v>
      </c>
      <c r="F305" s="295">
        <v>4206</v>
      </c>
      <c r="G305" s="295">
        <v>4206</v>
      </c>
      <c r="H305" s="295">
        <v>4206</v>
      </c>
      <c r="I305" s="295">
        <v>4206</v>
      </c>
      <c r="J305" s="295">
        <v>4206</v>
      </c>
      <c r="K305" s="295">
        <v>4206</v>
      </c>
      <c r="L305" s="295">
        <v>4206</v>
      </c>
      <c r="M305" s="295">
        <v>4206</v>
      </c>
      <c r="N305" s="295">
        <f>N304</f>
        <v>12</v>
      </c>
      <c r="O305" s="295">
        <v>1</v>
      </c>
      <c r="P305" s="295">
        <v>1</v>
      </c>
      <c r="Q305" s="295">
        <v>1</v>
      </c>
      <c r="R305" s="295">
        <v>1</v>
      </c>
      <c r="S305" s="295">
        <v>1</v>
      </c>
      <c r="T305" s="295">
        <v>1</v>
      </c>
      <c r="U305" s="295">
        <v>1</v>
      </c>
      <c r="V305" s="295">
        <v>1</v>
      </c>
      <c r="W305" s="295">
        <v>1</v>
      </c>
      <c r="X305" s="295">
        <v>1</v>
      </c>
      <c r="Y305" s="411">
        <f>Y304</f>
        <v>0</v>
      </c>
      <c r="Z305" s="411">
        <f t="shared" ref="Z305" si="813">Z304</f>
        <v>0</v>
      </c>
      <c r="AA305" s="411">
        <f t="shared" ref="AA305" si="814">AA304</f>
        <v>1</v>
      </c>
      <c r="AB305" s="411">
        <f t="shared" ref="AB305" si="815">AB304</f>
        <v>0</v>
      </c>
      <c r="AC305" s="411">
        <f t="shared" ref="AC305" si="816">AC304</f>
        <v>0</v>
      </c>
      <c r="AD305" s="411">
        <f t="shared" ref="AD305" si="817">AD304</f>
        <v>0</v>
      </c>
      <c r="AE305" s="411">
        <f t="shared" ref="AE305" si="818">AE304</f>
        <v>0</v>
      </c>
      <c r="AF305" s="411">
        <f t="shared" ref="AF305" si="819">AF304</f>
        <v>0</v>
      </c>
      <c r="AG305" s="411">
        <f t="shared" ref="AG305" si="820">AG304</f>
        <v>0</v>
      </c>
      <c r="AH305" s="411">
        <f t="shared" ref="AH305" si="821">AH304</f>
        <v>0</v>
      </c>
      <c r="AI305" s="411">
        <f t="shared" ref="AI305" si="822">AI304</f>
        <v>0</v>
      </c>
      <c r="AJ305" s="411">
        <f t="shared" ref="AJ305" si="823">AJ304</f>
        <v>0</v>
      </c>
      <c r="AK305" s="411">
        <f t="shared" ref="AK305" si="824">AK304</f>
        <v>0</v>
      </c>
      <c r="AL305" s="411">
        <f t="shared" ref="AL305" si="825">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6">Z307</f>
        <v>0</v>
      </c>
      <c r="AA308" s="411">
        <f t="shared" ref="AA308" si="827">AA307</f>
        <v>0</v>
      </c>
      <c r="AB308" s="411">
        <f t="shared" ref="AB308" si="828">AB307</f>
        <v>0</v>
      </c>
      <c r="AC308" s="411">
        <f t="shared" ref="AC308" si="829">AC307</f>
        <v>0</v>
      </c>
      <c r="AD308" s="411">
        <f t="shared" ref="AD308" si="830">AD307</f>
        <v>0</v>
      </c>
      <c r="AE308" s="411">
        <f t="shared" ref="AE308" si="831">AE307</f>
        <v>0</v>
      </c>
      <c r="AF308" s="411">
        <f t="shared" ref="AF308" si="832">AF307</f>
        <v>0</v>
      </c>
      <c r="AG308" s="411">
        <f t="shared" ref="AG308" si="833">AG307</f>
        <v>0</v>
      </c>
      <c r="AH308" s="411">
        <f t="shared" ref="AH308" si="834">AH307</f>
        <v>0</v>
      </c>
      <c r="AI308" s="411">
        <f t="shared" ref="AI308" si="835">AI307</f>
        <v>0</v>
      </c>
      <c r="AJ308" s="411">
        <f t="shared" ref="AJ308" si="836">AJ307</f>
        <v>0</v>
      </c>
      <c r="AK308" s="411">
        <f t="shared" ref="AK308" si="837">AK307</f>
        <v>0</v>
      </c>
      <c r="AL308" s="411">
        <f t="shared" ref="AL308" si="838">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9">Z310</f>
        <v>0</v>
      </c>
      <c r="AA311" s="411">
        <f t="shared" ref="AA311" si="840">AA310</f>
        <v>0</v>
      </c>
      <c r="AB311" s="411">
        <f t="shared" ref="AB311" si="841">AB310</f>
        <v>0</v>
      </c>
      <c r="AC311" s="411">
        <f t="shared" ref="AC311" si="842">AC310</f>
        <v>0</v>
      </c>
      <c r="AD311" s="411">
        <f t="shared" ref="AD311" si="843">AD310</f>
        <v>0</v>
      </c>
      <c r="AE311" s="411">
        <f t="shared" ref="AE311" si="844">AE310</f>
        <v>0</v>
      </c>
      <c r="AF311" s="411">
        <f t="shared" ref="AF311" si="845">AF310</f>
        <v>0</v>
      </c>
      <c r="AG311" s="411">
        <f t="shared" ref="AG311" si="846">AG310</f>
        <v>0</v>
      </c>
      <c r="AH311" s="411">
        <f t="shared" ref="AH311" si="847">AH310</f>
        <v>0</v>
      </c>
      <c r="AI311" s="411">
        <f t="shared" ref="AI311" si="848">AI310</f>
        <v>0</v>
      </c>
      <c r="AJ311" s="411">
        <f t="shared" ref="AJ311" si="849">AJ310</f>
        <v>0</v>
      </c>
      <c r="AK311" s="411">
        <f t="shared" ref="AK311" si="850">AK310</f>
        <v>0</v>
      </c>
      <c r="AL311" s="411">
        <f t="shared" ref="AL311" si="851">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2">Z313</f>
        <v>0</v>
      </c>
      <c r="AA314" s="411">
        <f t="shared" ref="AA314" si="853">AA313</f>
        <v>0</v>
      </c>
      <c r="AB314" s="411">
        <f t="shared" ref="AB314" si="854">AB313</f>
        <v>0</v>
      </c>
      <c r="AC314" s="411">
        <f t="shared" ref="AC314" si="855">AC313</f>
        <v>0</v>
      </c>
      <c r="AD314" s="411">
        <f t="shared" ref="AD314" si="856">AD313</f>
        <v>0</v>
      </c>
      <c r="AE314" s="411">
        <f t="shared" ref="AE314" si="857">AE313</f>
        <v>0</v>
      </c>
      <c r="AF314" s="411">
        <f t="shared" ref="AF314" si="858">AF313</f>
        <v>0</v>
      </c>
      <c r="AG314" s="411">
        <f t="shared" ref="AG314" si="859">AG313</f>
        <v>0</v>
      </c>
      <c r="AH314" s="411">
        <f t="shared" ref="AH314" si="860">AH313</f>
        <v>0</v>
      </c>
      <c r="AI314" s="411">
        <f t="shared" ref="AI314" si="861">AI313</f>
        <v>0</v>
      </c>
      <c r="AJ314" s="411">
        <f t="shared" ref="AJ314" si="862">AJ313</f>
        <v>0</v>
      </c>
      <c r="AK314" s="411">
        <f t="shared" ref="AK314" si="863">AK313</f>
        <v>0</v>
      </c>
      <c r="AL314" s="411">
        <f t="shared" ref="AL314" si="864">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5">Z316</f>
        <v>0</v>
      </c>
      <c r="AA317" s="411">
        <f t="shared" ref="AA317" si="866">AA316</f>
        <v>0</v>
      </c>
      <c r="AB317" s="411">
        <f t="shared" ref="AB317" si="867">AB316</f>
        <v>0</v>
      </c>
      <c r="AC317" s="411">
        <f t="shared" ref="AC317" si="868">AC316</f>
        <v>0</v>
      </c>
      <c r="AD317" s="411">
        <f t="shared" ref="AD317" si="869">AD316</f>
        <v>0</v>
      </c>
      <c r="AE317" s="411">
        <f t="shared" ref="AE317" si="870">AE316</f>
        <v>0</v>
      </c>
      <c r="AF317" s="411">
        <f t="shared" ref="AF317" si="871">AF316</f>
        <v>0</v>
      </c>
      <c r="AG317" s="411">
        <f t="shared" ref="AG317" si="872">AG316</f>
        <v>0</v>
      </c>
      <c r="AH317" s="411">
        <f t="shared" ref="AH317" si="873">AH316</f>
        <v>0</v>
      </c>
      <c r="AI317" s="411">
        <f t="shared" ref="AI317" si="874">AI316</f>
        <v>0</v>
      </c>
      <c r="AJ317" s="411">
        <f t="shared" ref="AJ317" si="875">AJ316</f>
        <v>0</v>
      </c>
      <c r="AK317" s="411">
        <f t="shared" ref="AK317" si="876">AK316</f>
        <v>0</v>
      </c>
      <c r="AL317" s="411">
        <f t="shared" ref="AL317" si="877">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8">Z319</f>
        <v>0</v>
      </c>
      <c r="AA320" s="411">
        <f t="shared" ref="AA320" si="879">AA319</f>
        <v>0</v>
      </c>
      <c r="AB320" s="411">
        <f t="shared" ref="AB320" si="880">AB319</f>
        <v>0</v>
      </c>
      <c r="AC320" s="411">
        <f t="shared" ref="AC320" si="881">AC319</f>
        <v>0</v>
      </c>
      <c r="AD320" s="411">
        <f t="shared" ref="AD320" si="882">AD319</f>
        <v>0</v>
      </c>
      <c r="AE320" s="411">
        <f t="shared" ref="AE320" si="883">AE319</f>
        <v>0</v>
      </c>
      <c r="AF320" s="411">
        <f t="shared" ref="AF320" si="884">AF319</f>
        <v>0</v>
      </c>
      <c r="AG320" s="411">
        <f t="shared" ref="AG320" si="885">AG319</f>
        <v>0</v>
      </c>
      <c r="AH320" s="411">
        <f t="shared" ref="AH320" si="886">AH319</f>
        <v>0</v>
      </c>
      <c r="AI320" s="411">
        <f t="shared" ref="AI320" si="887">AI319</f>
        <v>0</v>
      </c>
      <c r="AJ320" s="411">
        <f t="shared" ref="AJ320" si="888">AJ319</f>
        <v>0</v>
      </c>
      <c r="AK320" s="411">
        <f t="shared" ref="AK320" si="889">AK319</f>
        <v>0</v>
      </c>
      <c r="AL320" s="411">
        <f t="shared" ref="AL320" si="890">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91">Z322</f>
        <v>0</v>
      </c>
      <c r="AA323" s="411">
        <f t="shared" ref="AA323" si="892">AA322</f>
        <v>0</v>
      </c>
      <c r="AB323" s="411">
        <f t="shared" ref="AB323" si="893">AB322</f>
        <v>0</v>
      </c>
      <c r="AC323" s="411">
        <f t="shared" ref="AC323" si="894">AC322</f>
        <v>0</v>
      </c>
      <c r="AD323" s="411">
        <f t="shared" ref="AD323" si="895">AD322</f>
        <v>0</v>
      </c>
      <c r="AE323" s="411">
        <f t="shared" ref="AE323" si="896">AE322</f>
        <v>0</v>
      </c>
      <c r="AF323" s="411">
        <f t="shared" ref="AF323" si="897">AF322</f>
        <v>0</v>
      </c>
      <c r="AG323" s="411">
        <f t="shared" ref="AG323" si="898">AG322</f>
        <v>0</v>
      </c>
      <c r="AH323" s="411">
        <f t="shared" ref="AH323" si="899">AH322</f>
        <v>0</v>
      </c>
      <c r="AI323" s="411">
        <f t="shared" ref="AI323" si="900">AI322</f>
        <v>0</v>
      </c>
      <c r="AJ323" s="411">
        <f t="shared" ref="AJ323" si="901">AJ322</f>
        <v>0</v>
      </c>
      <c r="AK323" s="411">
        <f t="shared" ref="AK323" si="902">AK322</f>
        <v>0</v>
      </c>
      <c r="AL323" s="411">
        <f t="shared" ref="AL323" si="903">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4">Z326</f>
        <v>0</v>
      </c>
      <c r="AA327" s="411">
        <f t="shared" ref="AA327" si="905">AA326</f>
        <v>0</v>
      </c>
      <c r="AB327" s="411">
        <f t="shared" ref="AB327" si="906">AB326</f>
        <v>0</v>
      </c>
      <c r="AC327" s="411">
        <f t="shared" ref="AC327" si="907">AC326</f>
        <v>0</v>
      </c>
      <c r="AD327" s="411">
        <f t="shared" ref="AD327" si="908">AD326</f>
        <v>0</v>
      </c>
      <c r="AE327" s="411">
        <f t="shared" ref="AE327" si="909">AE326</f>
        <v>0</v>
      </c>
      <c r="AF327" s="411">
        <f t="shared" ref="AF327" si="910">AF326</f>
        <v>0</v>
      </c>
      <c r="AG327" s="411">
        <f t="shared" ref="AG327" si="911">AG326</f>
        <v>0</v>
      </c>
      <c r="AH327" s="411">
        <f t="shared" ref="AH327" si="912">AH326</f>
        <v>0</v>
      </c>
      <c r="AI327" s="411">
        <f t="shared" ref="AI327" si="913">AI326</f>
        <v>0</v>
      </c>
      <c r="AJ327" s="411">
        <f t="shared" ref="AJ327" si="914">AJ326</f>
        <v>0</v>
      </c>
      <c r="AK327" s="411">
        <f t="shared" ref="AK327" si="915">AK326</f>
        <v>0</v>
      </c>
      <c r="AL327" s="411">
        <f t="shared" ref="AL327" si="916">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7">Z329</f>
        <v>0</v>
      </c>
      <c r="AA330" s="411">
        <f t="shared" ref="AA330" si="918">AA329</f>
        <v>0</v>
      </c>
      <c r="AB330" s="411">
        <f t="shared" ref="AB330" si="919">AB329</f>
        <v>0</v>
      </c>
      <c r="AC330" s="411">
        <f t="shared" ref="AC330" si="920">AC329</f>
        <v>0</v>
      </c>
      <c r="AD330" s="411">
        <f t="shared" ref="AD330" si="921">AD329</f>
        <v>0</v>
      </c>
      <c r="AE330" s="411">
        <f t="shared" ref="AE330" si="922">AE329</f>
        <v>0</v>
      </c>
      <c r="AF330" s="411">
        <f t="shared" ref="AF330" si="923">AF329</f>
        <v>0</v>
      </c>
      <c r="AG330" s="411">
        <f t="shared" ref="AG330" si="924">AG329</f>
        <v>0</v>
      </c>
      <c r="AH330" s="411">
        <f t="shared" ref="AH330" si="925">AH329</f>
        <v>0</v>
      </c>
      <c r="AI330" s="411">
        <f t="shared" ref="AI330" si="926">AI329</f>
        <v>0</v>
      </c>
      <c r="AJ330" s="411">
        <f t="shared" ref="AJ330" si="927">AJ329</f>
        <v>0</v>
      </c>
      <c r="AK330" s="411">
        <f t="shared" ref="AK330" si="928">AK329</f>
        <v>0</v>
      </c>
      <c r="AL330" s="411">
        <f t="shared" ref="AL330" si="929">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30">Z332</f>
        <v>0</v>
      </c>
      <c r="AA333" s="411">
        <f t="shared" ref="AA333" si="931">AA332</f>
        <v>0</v>
      </c>
      <c r="AB333" s="411">
        <f t="shared" ref="AB333" si="932">AB332</f>
        <v>0</v>
      </c>
      <c r="AC333" s="411">
        <f t="shared" ref="AC333" si="933">AC332</f>
        <v>0</v>
      </c>
      <c r="AD333" s="411">
        <f t="shared" ref="AD333" si="934">AD332</f>
        <v>0</v>
      </c>
      <c r="AE333" s="411">
        <f t="shared" ref="AE333" si="935">AE332</f>
        <v>0</v>
      </c>
      <c r="AF333" s="411">
        <f t="shared" ref="AF333" si="936">AF332</f>
        <v>0</v>
      </c>
      <c r="AG333" s="411">
        <f t="shared" ref="AG333" si="937">AG332</f>
        <v>0</v>
      </c>
      <c r="AH333" s="411">
        <f t="shared" ref="AH333" si="938">AH332</f>
        <v>0</v>
      </c>
      <c r="AI333" s="411">
        <f t="shared" ref="AI333" si="939">AI332</f>
        <v>0</v>
      </c>
      <c r="AJ333" s="411">
        <f t="shared" ref="AJ333" si="940">AJ332</f>
        <v>0</v>
      </c>
      <c r="AK333" s="411">
        <f t="shared" ref="AK333" si="941">AK332</f>
        <v>0</v>
      </c>
      <c r="AL333" s="411">
        <f t="shared" ref="AL333" si="942">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3">Z336</f>
        <v>0</v>
      </c>
      <c r="AA337" s="411">
        <f t="shared" ref="AA337" si="944">AA336</f>
        <v>0</v>
      </c>
      <c r="AB337" s="411">
        <f t="shared" ref="AB337" si="945">AB336</f>
        <v>0</v>
      </c>
      <c r="AC337" s="411">
        <f t="shared" ref="AC337" si="946">AC336</f>
        <v>0</v>
      </c>
      <c r="AD337" s="411">
        <f t="shared" ref="AD337" si="947">AD336</f>
        <v>0</v>
      </c>
      <c r="AE337" s="411">
        <f t="shared" ref="AE337" si="948">AE336</f>
        <v>0</v>
      </c>
      <c r="AF337" s="411">
        <f t="shared" ref="AF337" si="949">AF336</f>
        <v>0</v>
      </c>
      <c r="AG337" s="411">
        <f t="shared" ref="AG337" si="950">AG336</f>
        <v>0</v>
      </c>
      <c r="AH337" s="411">
        <f t="shared" ref="AH337" si="951">AH336</f>
        <v>0</v>
      </c>
      <c r="AI337" s="411">
        <f t="shared" ref="AI337" si="952">AI336</f>
        <v>0</v>
      </c>
      <c r="AJ337" s="411">
        <f t="shared" ref="AJ337" si="953">AJ336</f>
        <v>0</v>
      </c>
      <c r="AK337" s="411">
        <f t="shared" ref="AK337" si="954">AK336</f>
        <v>0</v>
      </c>
      <c r="AL337" s="411">
        <f t="shared" ref="AL337" si="955">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6">Z339</f>
        <v>0</v>
      </c>
      <c r="AA340" s="411">
        <f t="shared" ref="AA340" si="957">AA339</f>
        <v>0</v>
      </c>
      <c r="AB340" s="411">
        <f t="shared" ref="AB340" si="958">AB339</f>
        <v>0</v>
      </c>
      <c r="AC340" s="411">
        <f t="shared" ref="AC340" si="959">AC339</f>
        <v>0</v>
      </c>
      <c r="AD340" s="411">
        <f t="shared" ref="AD340" si="960">AD339</f>
        <v>0</v>
      </c>
      <c r="AE340" s="411">
        <f t="shared" ref="AE340" si="961">AE339</f>
        <v>0</v>
      </c>
      <c r="AF340" s="411">
        <f t="shared" ref="AF340" si="962">AF339</f>
        <v>0</v>
      </c>
      <c r="AG340" s="411">
        <f t="shared" ref="AG340" si="963">AG339</f>
        <v>0</v>
      </c>
      <c r="AH340" s="411">
        <f t="shared" ref="AH340" si="964">AH339</f>
        <v>0</v>
      </c>
      <c r="AI340" s="411">
        <f t="shared" ref="AI340" si="965">AI339</f>
        <v>0</v>
      </c>
      <c r="AJ340" s="411">
        <f t="shared" ref="AJ340" si="966">AJ339</f>
        <v>0</v>
      </c>
      <c r="AK340" s="411">
        <f t="shared" ref="AK340" si="967">AK339</f>
        <v>0</v>
      </c>
      <c r="AL340" s="411">
        <f t="shared" ref="AL340" si="968">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9">Z342</f>
        <v>0</v>
      </c>
      <c r="AA343" s="411">
        <f t="shared" ref="AA343" si="970">AA342</f>
        <v>0</v>
      </c>
      <c r="AB343" s="411">
        <f t="shared" ref="AB343" si="971">AB342</f>
        <v>0</v>
      </c>
      <c r="AC343" s="411">
        <f t="shared" ref="AC343" si="972">AC342</f>
        <v>0</v>
      </c>
      <c r="AD343" s="411">
        <f t="shared" ref="AD343" si="973">AD342</f>
        <v>0</v>
      </c>
      <c r="AE343" s="411">
        <f t="shared" ref="AE343" si="974">AE342</f>
        <v>0</v>
      </c>
      <c r="AF343" s="411">
        <f t="shared" ref="AF343" si="975">AF342</f>
        <v>0</v>
      </c>
      <c r="AG343" s="411">
        <f t="shared" ref="AG343" si="976">AG342</f>
        <v>0</v>
      </c>
      <c r="AH343" s="411">
        <f t="shared" ref="AH343" si="977">AH342</f>
        <v>0</v>
      </c>
      <c r="AI343" s="411">
        <f t="shared" ref="AI343" si="978">AI342</f>
        <v>0</v>
      </c>
      <c r="AJ343" s="411">
        <f t="shared" ref="AJ343" si="979">AJ342</f>
        <v>0</v>
      </c>
      <c r="AK343" s="411">
        <f t="shared" ref="AK343" si="980">AK342</f>
        <v>0</v>
      </c>
      <c r="AL343" s="411">
        <f t="shared" ref="AL343" si="981">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2">Z345</f>
        <v>0</v>
      </c>
      <c r="AA346" s="411">
        <f t="shared" ref="AA346" si="983">AA345</f>
        <v>0</v>
      </c>
      <c r="AB346" s="411">
        <f t="shared" ref="AB346" si="984">AB345</f>
        <v>0</v>
      </c>
      <c r="AC346" s="411">
        <f t="shared" ref="AC346" si="985">AC345</f>
        <v>0</v>
      </c>
      <c r="AD346" s="411">
        <f t="shared" ref="AD346" si="986">AD345</f>
        <v>0</v>
      </c>
      <c r="AE346" s="411">
        <f t="shared" ref="AE346" si="987">AE345</f>
        <v>0</v>
      </c>
      <c r="AF346" s="411">
        <f t="shared" ref="AF346" si="988">AF345</f>
        <v>0</v>
      </c>
      <c r="AG346" s="411">
        <f t="shared" ref="AG346" si="989">AG345</f>
        <v>0</v>
      </c>
      <c r="AH346" s="411">
        <f t="shared" ref="AH346" si="990">AH345</f>
        <v>0</v>
      </c>
      <c r="AI346" s="411">
        <f t="shared" ref="AI346" si="991">AI345</f>
        <v>0</v>
      </c>
      <c r="AJ346" s="411">
        <f t="shared" ref="AJ346" si="992">AJ345</f>
        <v>0</v>
      </c>
      <c r="AK346" s="411">
        <f t="shared" ref="AK346" si="993">AK345</f>
        <v>0</v>
      </c>
      <c r="AL346" s="411">
        <f t="shared" ref="AL346" si="994">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5">Z348</f>
        <v>0</v>
      </c>
      <c r="AA349" s="411">
        <f t="shared" ref="AA349" si="996">AA348</f>
        <v>0</v>
      </c>
      <c r="AB349" s="411">
        <f t="shared" ref="AB349" si="997">AB348</f>
        <v>0</v>
      </c>
      <c r="AC349" s="411">
        <f t="shared" ref="AC349" si="998">AC348</f>
        <v>0</v>
      </c>
      <c r="AD349" s="411">
        <f t="shared" ref="AD349" si="999">AD348</f>
        <v>0</v>
      </c>
      <c r="AE349" s="411">
        <f t="shared" ref="AE349" si="1000">AE348</f>
        <v>0</v>
      </c>
      <c r="AF349" s="411">
        <f t="shared" ref="AF349" si="1001">AF348</f>
        <v>0</v>
      </c>
      <c r="AG349" s="411">
        <f t="shared" ref="AG349" si="1002">AG348</f>
        <v>0</v>
      </c>
      <c r="AH349" s="411">
        <f t="shared" ref="AH349" si="1003">AH348</f>
        <v>0</v>
      </c>
      <c r="AI349" s="411">
        <f t="shared" ref="AI349" si="1004">AI348</f>
        <v>0</v>
      </c>
      <c r="AJ349" s="411">
        <f t="shared" ref="AJ349" si="1005">AJ348</f>
        <v>0</v>
      </c>
      <c r="AK349" s="411">
        <f t="shared" ref="AK349" si="1006">AK348</f>
        <v>0</v>
      </c>
      <c r="AL349" s="411">
        <f t="shared" ref="AL349" si="1007">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8">Z351</f>
        <v>0</v>
      </c>
      <c r="AA352" s="411">
        <f t="shared" ref="AA352" si="1009">AA351</f>
        <v>0</v>
      </c>
      <c r="AB352" s="411">
        <f t="shared" ref="AB352" si="1010">AB351</f>
        <v>0</v>
      </c>
      <c r="AC352" s="411">
        <f t="shared" ref="AC352" si="1011">AC351</f>
        <v>0</v>
      </c>
      <c r="AD352" s="411">
        <f t="shared" ref="AD352" si="1012">AD351</f>
        <v>0</v>
      </c>
      <c r="AE352" s="411">
        <f t="shared" ref="AE352" si="1013">AE351</f>
        <v>0</v>
      </c>
      <c r="AF352" s="411">
        <f t="shared" ref="AF352" si="1014">AF351</f>
        <v>0</v>
      </c>
      <c r="AG352" s="411">
        <f t="shared" ref="AG352" si="1015">AG351</f>
        <v>0</v>
      </c>
      <c r="AH352" s="411">
        <f t="shared" ref="AH352" si="1016">AH351</f>
        <v>0</v>
      </c>
      <c r="AI352" s="411">
        <f t="shared" ref="AI352" si="1017">AI351</f>
        <v>0</v>
      </c>
      <c r="AJ352" s="411">
        <f t="shared" ref="AJ352" si="1018">AJ351</f>
        <v>0</v>
      </c>
      <c r="AK352" s="411">
        <f t="shared" ref="AK352" si="1019">AK351</f>
        <v>0</v>
      </c>
      <c r="AL352" s="411">
        <f t="shared" ref="AL352" si="1020">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21">Z354</f>
        <v>0</v>
      </c>
      <c r="AA355" s="411">
        <f t="shared" ref="AA355" si="1022">AA354</f>
        <v>0</v>
      </c>
      <c r="AB355" s="411">
        <f t="shared" ref="AB355" si="1023">AB354</f>
        <v>0</v>
      </c>
      <c r="AC355" s="411">
        <f t="shared" ref="AC355" si="1024">AC354</f>
        <v>0</v>
      </c>
      <c r="AD355" s="411">
        <f t="shared" ref="AD355" si="1025">AD354</f>
        <v>0</v>
      </c>
      <c r="AE355" s="411">
        <f t="shared" ref="AE355" si="1026">AE354</f>
        <v>0</v>
      </c>
      <c r="AF355" s="411">
        <f t="shared" ref="AF355" si="1027">AF354</f>
        <v>0</v>
      </c>
      <c r="AG355" s="411">
        <f t="shared" ref="AG355" si="1028">AG354</f>
        <v>0</v>
      </c>
      <c r="AH355" s="411">
        <f t="shared" ref="AH355" si="1029">AH354</f>
        <v>0</v>
      </c>
      <c r="AI355" s="411">
        <f t="shared" ref="AI355" si="1030">AI354</f>
        <v>0</v>
      </c>
      <c r="AJ355" s="411">
        <f t="shared" ref="AJ355" si="1031">AJ354</f>
        <v>0</v>
      </c>
      <c r="AK355" s="411">
        <f t="shared" ref="AK355" si="1032">AK354</f>
        <v>0</v>
      </c>
      <c r="AL355" s="411">
        <f t="shared" ref="AL355" si="1033">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4">Z357</f>
        <v>0</v>
      </c>
      <c r="AA358" s="411">
        <f t="shared" ref="AA358" si="1035">AA357</f>
        <v>0</v>
      </c>
      <c r="AB358" s="411">
        <f t="shared" ref="AB358" si="1036">AB357</f>
        <v>0</v>
      </c>
      <c r="AC358" s="411">
        <f t="shared" ref="AC358" si="1037">AC357</f>
        <v>0</v>
      </c>
      <c r="AD358" s="411">
        <f t="shared" ref="AD358" si="1038">AD357</f>
        <v>0</v>
      </c>
      <c r="AE358" s="411">
        <f t="shared" ref="AE358" si="1039">AE357</f>
        <v>0</v>
      </c>
      <c r="AF358" s="411">
        <f t="shared" ref="AF358" si="1040">AF357</f>
        <v>0</v>
      </c>
      <c r="AG358" s="411">
        <f t="shared" ref="AG358" si="1041">AG357</f>
        <v>0</v>
      </c>
      <c r="AH358" s="411">
        <f t="shared" ref="AH358" si="1042">AH357</f>
        <v>0</v>
      </c>
      <c r="AI358" s="411">
        <f t="shared" ref="AI358" si="1043">AI357</f>
        <v>0</v>
      </c>
      <c r="AJ358" s="411">
        <f t="shared" ref="AJ358" si="1044">AJ357</f>
        <v>0</v>
      </c>
      <c r="AK358" s="411">
        <f t="shared" ref="AK358" si="1045">AK357</f>
        <v>0</v>
      </c>
      <c r="AL358" s="411">
        <f t="shared" ref="AL358" si="1046">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7">Z360</f>
        <v>0</v>
      </c>
      <c r="AA361" s="411">
        <f t="shared" ref="AA361" si="1048">AA360</f>
        <v>0</v>
      </c>
      <c r="AB361" s="411">
        <f t="shared" ref="AB361" si="1049">AB360</f>
        <v>0</v>
      </c>
      <c r="AC361" s="411">
        <f t="shared" ref="AC361" si="1050">AC360</f>
        <v>0</v>
      </c>
      <c r="AD361" s="411">
        <f t="shared" ref="AD361" si="1051">AD360</f>
        <v>0</v>
      </c>
      <c r="AE361" s="411">
        <f t="shared" ref="AE361" si="1052">AE360</f>
        <v>0</v>
      </c>
      <c r="AF361" s="411">
        <f t="shared" ref="AF361" si="1053">AF360</f>
        <v>0</v>
      </c>
      <c r="AG361" s="411">
        <f t="shared" ref="AG361" si="1054">AG360</f>
        <v>0</v>
      </c>
      <c r="AH361" s="411">
        <f t="shared" ref="AH361" si="1055">AH360</f>
        <v>0</v>
      </c>
      <c r="AI361" s="411">
        <f t="shared" ref="AI361" si="1056">AI360</f>
        <v>0</v>
      </c>
      <c r="AJ361" s="411">
        <f t="shared" ref="AJ361" si="1057">AJ360</f>
        <v>0</v>
      </c>
      <c r="AK361" s="411">
        <f t="shared" ref="AK361" si="1058">AK360</f>
        <v>0</v>
      </c>
      <c r="AL361" s="411">
        <f t="shared" ref="AL361" si="1059">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60">Z363</f>
        <v>0</v>
      </c>
      <c r="AA364" s="411">
        <f t="shared" ref="AA364" si="1061">AA363</f>
        <v>0</v>
      </c>
      <c r="AB364" s="411">
        <f t="shared" ref="AB364" si="1062">AB363</f>
        <v>0</v>
      </c>
      <c r="AC364" s="411">
        <f t="shared" ref="AC364" si="1063">AC363</f>
        <v>0</v>
      </c>
      <c r="AD364" s="411">
        <f t="shared" ref="AD364" si="1064">AD363</f>
        <v>0</v>
      </c>
      <c r="AE364" s="411">
        <f t="shared" ref="AE364" si="1065">AE363</f>
        <v>0</v>
      </c>
      <c r="AF364" s="411">
        <f t="shared" ref="AF364" si="1066">AF363</f>
        <v>0</v>
      </c>
      <c r="AG364" s="411">
        <f t="shared" ref="AG364" si="1067">AG363</f>
        <v>0</v>
      </c>
      <c r="AH364" s="411">
        <f t="shared" ref="AH364" si="1068">AH363</f>
        <v>0</v>
      </c>
      <c r="AI364" s="411">
        <f t="shared" ref="AI364" si="1069">AI363</f>
        <v>0</v>
      </c>
      <c r="AJ364" s="411">
        <f t="shared" ref="AJ364" si="1070">AJ363</f>
        <v>0</v>
      </c>
      <c r="AK364" s="411">
        <f t="shared" ref="AK364" si="1071">AK363</f>
        <v>0</v>
      </c>
      <c r="AL364" s="411">
        <f t="shared" ref="AL364" si="1072">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3">Z366</f>
        <v>0</v>
      </c>
      <c r="AA367" s="411">
        <f t="shared" ref="AA367" si="1074">AA366</f>
        <v>0</v>
      </c>
      <c r="AB367" s="411">
        <f t="shared" ref="AB367" si="1075">AB366</f>
        <v>0</v>
      </c>
      <c r="AC367" s="411">
        <f t="shared" ref="AC367" si="1076">AC366</f>
        <v>0</v>
      </c>
      <c r="AD367" s="411">
        <f t="shared" ref="AD367" si="1077">AD366</f>
        <v>0</v>
      </c>
      <c r="AE367" s="411">
        <f t="shared" ref="AE367" si="1078">AE366</f>
        <v>0</v>
      </c>
      <c r="AF367" s="411">
        <f t="shared" ref="AF367" si="1079">AF366</f>
        <v>0</v>
      </c>
      <c r="AG367" s="411">
        <f t="shared" ref="AG367" si="1080">AG366</f>
        <v>0</v>
      </c>
      <c r="AH367" s="411">
        <f t="shared" ref="AH367" si="1081">AH366</f>
        <v>0</v>
      </c>
      <c r="AI367" s="411">
        <f t="shared" ref="AI367" si="1082">AI366</f>
        <v>0</v>
      </c>
      <c r="AJ367" s="411">
        <f t="shared" ref="AJ367" si="1083">AJ366</f>
        <v>0</v>
      </c>
      <c r="AK367" s="411">
        <f t="shared" ref="AK367" si="1084">AK366</f>
        <v>0</v>
      </c>
      <c r="AL367" s="411">
        <f t="shared" ref="AL367" si="1085">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6">Z369</f>
        <v>0</v>
      </c>
      <c r="AA370" s="411">
        <f t="shared" ref="AA370" si="1087">AA369</f>
        <v>0</v>
      </c>
      <c r="AB370" s="411">
        <f t="shared" ref="AB370" si="1088">AB369</f>
        <v>0</v>
      </c>
      <c r="AC370" s="411">
        <f t="shared" ref="AC370" si="1089">AC369</f>
        <v>0</v>
      </c>
      <c r="AD370" s="411">
        <f t="shared" ref="AD370" si="1090">AD369</f>
        <v>0</v>
      </c>
      <c r="AE370" s="411">
        <f t="shared" ref="AE370" si="1091">AE369</f>
        <v>0</v>
      </c>
      <c r="AF370" s="411">
        <f t="shared" ref="AF370" si="1092">AF369</f>
        <v>0</v>
      </c>
      <c r="AG370" s="411">
        <f t="shared" ref="AG370" si="1093">AG369</f>
        <v>0</v>
      </c>
      <c r="AH370" s="411">
        <f t="shared" ref="AH370" si="1094">AH369</f>
        <v>0</v>
      </c>
      <c r="AI370" s="411">
        <f t="shared" ref="AI370" si="1095">AI369</f>
        <v>0</v>
      </c>
      <c r="AJ370" s="411">
        <f t="shared" ref="AJ370" si="1096">AJ369</f>
        <v>0</v>
      </c>
      <c r="AK370" s="411">
        <f t="shared" ref="AK370" si="1097">AK369</f>
        <v>0</v>
      </c>
      <c r="AL370" s="411">
        <f t="shared" ref="AL370" si="1098">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9">Z372</f>
        <v>0</v>
      </c>
      <c r="AA373" s="411">
        <f t="shared" ref="AA373" si="1100">AA372</f>
        <v>0</v>
      </c>
      <c r="AB373" s="411">
        <f t="shared" ref="AB373" si="1101">AB372</f>
        <v>0</v>
      </c>
      <c r="AC373" s="411">
        <f t="shared" ref="AC373" si="1102">AC372</f>
        <v>0</v>
      </c>
      <c r="AD373" s="411">
        <f t="shared" ref="AD373" si="1103">AD372</f>
        <v>0</v>
      </c>
      <c r="AE373" s="411">
        <f t="shared" ref="AE373" si="1104">AE372</f>
        <v>0</v>
      </c>
      <c r="AF373" s="411">
        <f t="shared" ref="AF373" si="1105">AF372</f>
        <v>0</v>
      </c>
      <c r="AG373" s="411">
        <f t="shared" ref="AG373" si="1106">AG372</f>
        <v>0</v>
      </c>
      <c r="AH373" s="411">
        <f t="shared" ref="AH373" si="1107">AH372</f>
        <v>0</v>
      </c>
      <c r="AI373" s="411">
        <f t="shared" ref="AI373" si="1108">AI372</f>
        <v>0</v>
      </c>
      <c r="AJ373" s="411">
        <f t="shared" ref="AJ373" si="1109">AJ372</f>
        <v>0</v>
      </c>
      <c r="AK373" s="411">
        <f t="shared" ref="AK373" si="1110">AK372</f>
        <v>0</v>
      </c>
      <c r="AL373" s="411">
        <f t="shared" ref="AL373" si="1111">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2">Z375</f>
        <v>0</v>
      </c>
      <c r="AA376" s="411">
        <f t="shared" ref="AA376" si="1113">AA375</f>
        <v>0</v>
      </c>
      <c r="AB376" s="411">
        <f t="shared" ref="AB376" si="1114">AB375</f>
        <v>0</v>
      </c>
      <c r="AC376" s="411">
        <f t="shared" ref="AC376" si="1115">AC375</f>
        <v>0</v>
      </c>
      <c r="AD376" s="411">
        <f t="shared" ref="AD376" si="1116">AD375</f>
        <v>0</v>
      </c>
      <c r="AE376" s="411">
        <f t="shared" ref="AE376" si="1117">AE375</f>
        <v>0</v>
      </c>
      <c r="AF376" s="411">
        <f t="shared" ref="AF376" si="1118">AF375</f>
        <v>0</v>
      </c>
      <c r="AG376" s="411">
        <f t="shared" ref="AG376" si="1119">AG375</f>
        <v>0</v>
      </c>
      <c r="AH376" s="411">
        <f t="shared" ref="AH376" si="1120">AH375</f>
        <v>0</v>
      </c>
      <c r="AI376" s="411">
        <f t="shared" ref="AI376" si="1121">AI375</f>
        <v>0</v>
      </c>
      <c r="AJ376" s="411">
        <f t="shared" ref="AJ376" si="1122">AJ375</f>
        <v>0</v>
      </c>
      <c r="AK376" s="411">
        <f t="shared" ref="AK376" si="1123">AK375</f>
        <v>0</v>
      </c>
      <c r="AL376" s="411">
        <f t="shared" ref="AL376" si="1124">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284454</v>
      </c>
      <c r="E378" s="329">
        <f t="shared" ref="E378:M378" si="1125">SUM(E221:E376)</f>
        <v>284393</v>
      </c>
      <c r="F378" s="329">
        <f t="shared" si="1125"/>
        <v>284331</v>
      </c>
      <c r="G378" s="329">
        <f t="shared" si="1125"/>
        <v>284331</v>
      </c>
      <c r="H378" s="329">
        <f t="shared" si="1125"/>
        <v>284331</v>
      </c>
      <c r="I378" s="329">
        <f t="shared" si="1125"/>
        <v>284185</v>
      </c>
      <c r="J378" s="329">
        <f t="shared" si="1125"/>
        <v>284185</v>
      </c>
      <c r="K378" s="329">
        <f t="shared" si="1125"/>
        <v>284162</v>
      </c>
      <c r="L378" s="329">
        <f t="shared" si="1125"/>
        <v>283722</v>
      </c>
      <c r="M378" s="329">
        <f t="shared" si="1125"/>
        <v>282910</v>
      </c>
      <c r="N378" s="329"/>
      <c r="O378" s="329">
        <f>SUM(O221:O376)</f>
        <v>23</v>
      </c>
      <c r="P378" s="329">
        <f t="shared" ref="P378:X378" si="1126">SUM(P221:P376)</f>
        <v>23</v>
      </c>
      <c r="Q378" s="329">
        <f t="shared" si="1126"/>
        <v>23</v>
      </c>
      <c r="R378" s="329">
        <f t="shared" si="1126"/>
        <v>23</v>
      </c>
      <c r="S378" s="329">
        <f t="shared" si="1126"/>
        <v>23</v>
      </c>
      <c r="T378" s="329">
        <f t="shared" si="1126"/>
        <v>23</v>
      </c>
      <c r="U378" s="329">
        <f t="shared" si="1126"/>
        <v>23</v>
      </c>
      <c r="V378" s="329">
        <f t="shared" si="1126"/>
        <v>23</v>
      </c>
      <c r="W378" s="329">
        <f t="shared" si="1126"/>
        <v>22</v>
      </c>
      <c r="X378" s="329">
        <f t="shared" si="1126"/>
        <v>22</v>
      </c>
      <c r="Y378" s="329">
        <f>IF(Y219="kWh",SUMPRODUCT(D221:D376,Y221:Y376))</f>
        <v>219586</v>
      </c>
      <c r="Z378" s="329">
        <f>IF(Z219="kWh",SUMPRODUCT(D221:D376,Z221:Z376))</f>
        <v>0</v>
      </c>
      <c r="AA378" s="329">
        <f>IF(AA219="kw",SUMPRODUCT(N221:N376,O221:O376,AA221:AA376),SUMPRODUCT(D221:D376,AA221:AA376))</f>
        <v>96</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247730</v>
      </c>
      <c r="Z379" s="392">
        <f>HLOOKUP(Z218,'2. LRAMVA Threshold'!$B$42:$Q$53,8,FALSE)</f>
        <v>7795</v>
      </c>
      <c r="AA379" s="392">
        <f>HLOOKUP(AA218,'2. LRAMVA Threshold'!$B$42:$Q$53,8,FALSE)</f>
        <v>3</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1.2E-2</v>
      </c>
      <c r="Z381" s="341">
        <f>HLOOKUP(Z$35,'3.  Distribution Rates'!$C$122:$P$133,8,FALSE)</f>
        <v>9.5999999999999992E-3</v>
      </c>
      <c r="AA381" s="341">
        <f>HLOOKUP(AA$35,'3.  Distribution Rates'!$C$122:$P$133,8,FALSE)</f>
        <v>1.4209000000000001</v>
      </c>
      <c r="AB381" s="341">
        <f>HLOOKUP(AB$35,'3.  Distribution Rates'!$C$122:$P$133,8,FALSE)</f>
        <v>7.0811999999999999</v>
      </c>
      <c r="AC381" s="341">
        <f>HLOOKUP(AC$35,'3.  Distribution Rates'!$C$122:$P$133,8,FALSE)</f>
        <v>4.2999999999999997E-2</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576.25678402878862</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7">SUM(Y382:AL382)</f>
        <v>576.25678402878862</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230.89790774563005</v>
      </c>
      <c r="Z383" s="378">
        <f>'4.  2011-2014 LRAM'!Z268*Z381</f>
        <v>1051.4453031578626</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7"/>
        <v>1282.3432109034925</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706.50169928082983</v>
      </c>
      <c r="Z384" s="378">
        <f>'4.  2011-2014 LRAM'!Z397*Z381</f>
        <v>675.06729280681918</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7"/>
        <v>1381.5689920876489</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705.232064356043</v>
      </c>
      <c r="Z385" s="378">
        <f>'4.  2011-2014 LRAM'!Z527*Z381</f>
        <v>0.24252567782399997</v>
      </c>
      <c r="AA385" s="378">
        <f>'4.  2011-2014 LRAM'!AA527*AA381</f>
        <v>0</v>
      </c>
      <c r="AB385" s="378">
        <f>'4.  2011-2014 LRAM'!AB527*AB381</f>
        <v>574.87738080316319</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7"/>
        <v>1280.3519708370302</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8">Y208*Y381</f>
        <v>803.80799999999999</v>
      </c>
      <c r="Z386" s="378">
        <f t="shared" si="1128"/>
        <v>216.18239999999997</v>
      </c>
      <c r="AA386" s="378">
        <f t="shared" si="1128"/>
        <v>0</v>
      </c>
      <c r="AB386" s="378">
        <f t="shared" si="1128"/>
        <v>0</v>
      </c>
      <c r="AC386" s="378">
        <f t="shared" si="1128"/>
        <v>0</v>
      </c>
      <c r="AD386" s="378">
        <f t="shared" si="1128"/>
        <v>0</v>
      </c>
      <c r="AE386" s="378">
        <f t="shared" si="1128"/>
        <v>0</v>
      </c>
      <c r="AF386" s="378">
        <f t="shared" si="1128"/>
        <v>0</v>
      </c>
      <c r="AG386" s="378">
        <f t="shared" si="1128"/>
        <v>0</v>
      </c>
      <c r="AH386" s="378">
        <f t="shared" si="1128"/>
        <v>0</v>
      </c>
      <c r="AI386" s="378">
        <f t="shared" si="1128"/>
        <v>0</v>
      </c>
      <c r="AJ386" s="378">
        <f t="shared" si="1128"/>
        <v>0</v>
      </c>
      <c r="AK386" s="378">
        <f t="shared" si="1128"/>
        <v>0</v>
      </c>
      <c r="AL386" s="378">
        <f t="shared" si="1128"/>
        <v>0</v>
      </c>
      <c r="AM386" s="629">
        <f t="shared" si="1127"/>
        <v>1019.9903999999999</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2635.0320000000002</v>
      </c>
      <c r="Z387" s="378">
        <f t="shared" ref="Z387:AL387" si="1129">Z378*Z381</f>
        <v>0</v>
      </c>
      <c r="AA387" s="378">
        <f t="shared" si="1129"/>
        <v>136.40640000000002</v>
      </c>
      <c r="AB387" s="378">
        <f t="shared" si="1129"/>
        <v>0</v>
      </c>
      <c r="AC387" s="378">
        <f t="shared" si="1129"/>
        <v>0</v>
      </c>
      <c r="AD387" s="378">
        <f t="shared" si="1129"/>
        <v>0</v>
      </c>
      <c r="AE387" s="378">
        <f t="shared" si="1129"/>
        <v>0</v>
      </c>
      <c r="AF387" s="378">
        <f t="shared" si="1129"/>
        <v>0</v>
      </c>
      <c r="AG387" s="378">
        <f t="shared" si="1129"/>
        <v>0</v>
      </c>
      <c r="AH387" s="378">
        <f t="shared" si="1129"/>
        <v>0</v>
      </c>
      <c r="AI387" s="378">
        <f t="shared" si="1129"/>
        <v>0</v>
      </c>
      <c r="AJ387" s="378">
        <f t="shared" si="1129"/>
        <v>0</v>
      </c>
      <c r="AK387" s="378">
        <f t="shared" si="1129"/>
        <v>0</v>
      </c>
      <c r="AL387" s="378">
        <f t="shared" si="1129"/>
        <v>0</v>
      </c>
      <c r="AM387" s="629">
        <f t="shared" si="1127"/>
        <v>2771.4384</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5657.7284554112921</v>
      </c>
      <c r="Z388" s="346">
        <f t="shared" ref="Z388:AE388" si="1130">SUM(Z382:Z387)</f>
        <v>1942.9375216425055</v>
      </c>
      <c r="AA388" s="346">
        <f t="shared" si="1130"/>
        <v>136.40640000000002</v>
      </c>
      <c r="AB388" s="346">
        <f t="shared" si="1130"/>
        <v>574.87738080316319</v>
      </c>
      <c r="AC388" s="346">
        <f t="shared" si="1130"/>
        <v>0</v>
      </c>
      <c r="AD388" s="346">
        <f t="shared" si="1130"/>
        <v>0</v>
      </c>
      <c r="AE388" s="346">
        <f t="shared" si="1130"/>
        <v>0</v>
      </c>
      <c r="AF388" s="346">
        <f>SUM(AF382:AF387)</f>
        <v>0</v>
      </c>
      <c r="AG388" s="346">
        <f t="shared" ref="AG388:AL388" si="1131">SUM(AG382:AG387)</f>
        <v>0</v>
      </c>
      <c r="AH388" s="346">
        <f t="shared" si="1131"/>
        <v>0</v>
      </c>
      <c r="AI388" s="346">
        <f t="shared" si="1131"/>
        <v>0</v>
      </c>
      <c r="AJ388" s="346">
        <f t="shared" si="1131"/>
        <v>0</v>
      </c>
      <c r="AK388" s="346">
        <f t="shared" si="1131"/>
        <v>0</v>
      </c>
      <c r="AL388" s="346">
        <f t="shared" si="1131"/>
        <v>0</v>
      </c>
      <c r="AM388" s="407">
        <f>SUM(AM382:AM387)</f>
        <v>8311.9497578569608</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2972.76</v>
      </c>
      <c r="Z389" s="347">
        <f t="shared" ref="Z389:AE389" si="1132">Z379*Z381</f>
        <v>74.831999999999994</v>
      </c>
      <c r="AA389" s="347">
        <f t="shared" si="1132"/>
        <v>4.2627000000000006</v>
      </c>
      <c r="AB389" s="347">
        <f t="shared" si="1132"/>
        <v>0</v>
      </c>
      <c r="AC389" s="347">
        <f t="shared" si="1132"/>
        <v>0</v>
      </c>
      <c r="AD389" s="347">
        <f t="shared" si="1132"/>
        <v>0</v>
      </c>
      <c r="AE389" s="347">
        <f t="shared" si="1132"/>
        <v>0</v>
      </c>
      <c r="AF389" s="347">
        <f>AF379*AF381</f>
        <v>0</v>
      </c>
      <c r="AG389" s="347">
        <f t="shared" ref="AG389:AL389" si="1133">AG379*AG381</f>
        <v>0</v>
      </c>
      <c r="AH389" s="347">
        <f t="shared" si="1133"/>
        <v>0</v>
      </c>
      <c r="AI389" s="347">
        <f t="shared" si="1133"/>
        <v>0</v>
      </c>
      <c r="AJ389" s="347">
        <f t="shared" si="1133"/>
        <v>0</v>
      </c>
      <c r="AK389" s="347">
        <f t="shared" si="1133"/>
        <v>0</v>
      </c>
      <c r="AL389" s="347">
        <f t="shared" si="1133"/>
        <v>0</v>
      </c>
      <c r="AM389" s="407">
        <f>SUM(Y389:AL389)</f>
        <v>3051.8547000000003</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5260.0950578569609</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219524</v>
      </c>
      <c r="Z392" s="291">
        <f>SUMPRODUCT(E221:E376,Z221:Z376)</f>
        <v>0</v>
      </c>
      <c r="AA392" s="291">
        <f t="shared" ref="AA392:AL392" si="1134">IF(AA219="kw",SUMPRODUCT($N$221:$N$376,$P$221:$P$376,AA221:AA376),SUMPRODUCT($E$221:$E$376,AA221:AA376))</f>
        <v>96</v>
      </c>
      <c r="AB392" s="291">
        <f t="shared" si="1134"/>
        <v>0</v>
      </c>
      <c r="AC392" s="291">
        <f t="shared" si="1134"/>
        <v>0</v>
      </c>
      <c r="AD392" s="291">
        <f t="shared" si="1134"/>
        <v>0</v>
      </c>
      <c r="AE392" s="291">
        <f t="shared" si="1134"/>
        <v>0</v>
      </c>
      <c r="AF392" s="291">
        <f t="shared" si="1134"/>
        <v>0</v>
      </c>
      <c r="AG392" s="291">
        <f t="shared" si="1134"/>
        <v>0</v>
      </c>
      <c r="AH392" s="291">
        <f t="shared" si="1134"/>
        <v>0</v>
      </c>
      <c r="AI392" s="291">
        <f t="shared" si="1134"/>
        <v>0</v>
      </c>
      <c r="AJ392" s="291">
        <f t="shared" si="1134"/>
        <v>0</v>
      </c>
      <c r="AK392" s="291">
        <f t="shared" si="1134"/>
        <v>0</v>
      </c>
      <c r="AL392" s="291">
        <f t="shared" si="1134"/>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219462</v>
      </c>
      <c r="Z393" s="291">
        <f>SUMPRODUCT(F221:F376,Z221:Z376)</f>
        <v>0</v>
      </c>
      <c r="AA393" s="291">
        <f t="shared" ref="AA393:AL393" si="1135">IF(AA219="kw",SUMPRODUCT($N$221:$N$376,$Q$221:$Q$376,AA221:AA376),SUMPRODUCT($F$221:$F$376,AA221:AA376))</f>
        <v>96</v>
      </c>
      <c r="AB393" s="291">
        <f t="shared" si="1135"/>
        <v>0</v>
      </c>
      <c r="AC393" s="291">
        <f t="shared" si="1135"/>
        <v>0</v>
      </c>
      <c r="AD393" s="291">
        <f t="shared" si="1135"/>
        <v>0</v>
      </c>
      <c r="AE393" s="291">
        <f t="shared" si="1135"/>
        <v>0</v>
      </c>
      <c r="AF393" s="291">
        <f t="shared" si="1135"/>
        <v>0</v>
      </c>
      <c r="AG393" s="291">
        <f t="shared" si="1135"/>
        <v>0</v>
      </c>
      <c r="AH393" s="291">
        <f t="shared" si="1135"/>
        <v>0</v>
      </c>
      <c r="AI393" s="291">
        <f t="shared" si="1135"/>
        <v>0</v>
      </c>
      <c r="AJ393" s="291">
        <f t="shared" si="1135"/>
        <v>0</v>
      </c>
      <c r="AK393" s="291">
        <f t="shared" si="1135"/>
        <v>0</v>
      </c>
      <c r="AL393" s="291">
        <f t="shared" si="1135"/>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219462</v>
      </c>
      <c r="Z394" s="291">
        <f>SUMPRODUCT(G221:G376,Z221:Z376)</f>
        <v>0</v>
      </c>
      <c r="AA394" s="291">
        <f t="shared" ref="AA394:AL394" si="1136">IF(AA219="kw",SUMPRODUCT($N$221:$N$376,$R$221:$R$376,AA221:AA376),SUMPRODUCT($G$221:$G$376,AA221:AA376))</f>
        <v>96</v>
      </c>
      <c r="AB394" s="291">
        <f t="shared" si="1136"/>
        <v>0</v>
      </c>
      <c r="AC394" s="291">
        <f t="shared" si="1136"/>
        <v>0</v>
      </c>
      <c r="AD394" s="291">
        <f t="shared" si="1136"/>
        <v>0</v>
      </c>
      <c r="AE394" s="291">
        <f t="shared" si="1136"/>
        <v>0</v>
      </c>
      <c r="AF394" s="291">
        <f t="shared" si="1136"/>
        <v>0</v>
      </c>
      <c r="AG394" s="291">
        <f t="shared" si="1136"/>
        <v>0</v>
      </c>
      <c r="AH394" s="291">
        <f t="shared" si="1136"/>
        <v>0</v>
      </c>
      <c r="AI394" s="291">
        <f t="shared" si="1136"/>
        <v>0</v>
      </c>
      <c r="AJ394" s="291">
        <f t="shared" si="1136"/>
        <v>0</v>
      </c>
      <c r="AK394" s="291">
        <f t="shared" si="1136"/>
        <v>0</v>
      </c>
      <c r="AL394" s="291">
        <f t="shared" si="1136"/>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219462</v>
      </c>
      <c r="Z395" s="326">
        <f>SUMPRODUCT(H221:H376,Z221:Z376)</f>
        <v>0</v>
      </c>
      <c r="AA395" s="326">
        <f t="shared" ref="AA395:AL395" si="1137">IF(AA219="kw",SUMPRODUCT($N$221:$N$376,$S$221:$S$376,AA221:AA376),SUMPRODUCT($H$221:$H$376,AA221:AA376))</f>
        <v>96</v>
      </c>
      <c r="AB395" s="326">
        <f t="shared" si="1137"/>
        <v>0</v>
      </c>
      <c r="AC395" s="326">
        <f t="shared" si="1137"/>
        <v>0</v>
      </c>
      <c r="AD395" s="326">
        <f t="shared" si="1137"/>
        <v>0</v>
      </c>
      <c r="AE395" s="326">
        <f t="shared" si="1137"/>
        <v>0</v>
      </c>
      <c r="AF395" s="326">
        <f t="shared" si="1137"/>
        <v>0</v>
      </c>
      <c r="AG395" s="326">
        <f t="shared" si="1137"/>
        <v>0</v>
      </c>
      <c r="AH395" s="326">
        <f t="shared" si="1137"/>
        <v>0</v>
      </c>
      <c r="AI395" s="326">
        <f t="shared" si="1137"/>
        <v>0</v>
      </c>
      <c r="AJ395" s="326">
        <f t="shared" si="1137"/>
        <v>0</v>
      </c>
      <c r="AK395" s="326">
        <f t="shared" si="1137"/>
        <v>0</v>
      </c>
      <c r="AL395" s="326">
        <f t="shared" si="1137"/>
        <v>0</v>
      </c>
      <c r="AM395" s="386"/>
    </row>
    <row r="396" spans="2:39" ht="21" customHeight="1">
      <c r="B396" s="368" t="s">
        <v>589</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528</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03" t="s">
        <v>211</v>
      </c>
      <c r="C400" s="805" t="s">
        <v>33</v>
      </c>
      <c r="D400" s="284" t="s">
        <v>422</v>
      </c>
      <c r="E400" s="807" t="s">
        <v>209</v>
      </c>
      <c r="F400" s="808"/>
      <c r="G400" s="808"/>
      <c r="H400" s="808"/>
      <c r="I400" s="808"/>
      <c r="J400" s="808"/>
      <c r="K400" s="808"/>
      <c r="L400" s="808"/>
      <c r="M400" s="809"/>
      <c r="N400" s="810" t="s">
        <v>213</v>
      </c>
      <c r="O400" s="284" t="s">
        <v>423</v>
      </c>
      <c r="P400" s="807" t="s">
        <v>212</v>
      </c>
      <c r="Q400" s="808"/>
      <c r="R400" s="808"/>
      <c r="S400" s="808"/>
      <c r="T400" s="808"/>
      <c r="U400" s="808"/>
      <c r="V400" s="808"/>
      <c r="W400" s="808"/>
      <c r="X400" s="809"/>
      <c r="Y400" s="800" t="s">
        <v>243</v>
      </c>
      <c r="Z400" s="801"/>
      <c r="AA400" s="801"/>
      <c r="AB400" s="801"/>
      <c r="AC400" s="801"/>
      <c r="AD400" s="801"/>
      <c r="AE400" s="801"/>
      <c r="AF400" s="801"/>
      <c r="AG400" s="801"/>
      <c r="AH400" s="801"/>
      <c r="AI400" s="801"/>
      <c r="AJ400" s="801"/>
      <c r="AK400" s="801"/>
      <c r="AL400" s="801"/>
      <c r="AM400" s="802"/>
    </row>
    <row r="401" spans="1:39" ht="61.5" customHeight="1">
      <c r="B401" s="804"/>
      <c r="C401" s="806"/>
      <c r="D401" s="285">
        <v>2017</v>
      </c>
      <c r="E401" s="285">
        <v>2018</v>
      </c>
      <c r="F401" s="285">
        <v>2019</v>
      </c>
      <c r="G401" s="285">
        <v>2020</v>
      </c>
      <c r="H401" s="285">
        <v>2021</v>
      </c>
      <c r="I401" s="285">
        <v>2022</v>
      </c>
      <c r="J401" s="285">
        <v>2023</v>
      </c>
      <c r="K401" s="285">
        <v>2024</v>
      </c>
      <c r="L401" s="285">
        <v>2025</v>
      </c>
      <c r="M401" s="285">
        <v>2026</v>
      </c>
      <c r="N401" s="811"/>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v>
      </c>
      <c r="AB401" s="285" t="str">
        <f>'1.  LRAMVA Summary'!G52</f>
        <v>Street Lighting</v>
      </c>
      <c r="AC401" s="285" t="str">
        <f>'1.  LRAMVA Summary'!H52</f>
        <v>Unmetered Scattered Load</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8">Z404</f>
        <v>0</v>
      </c>
      <c r="AA405" s="411">
        <f t="shared" ref="AA405" si="1139">AA404</f>
        <v>0</v>
      </c>
      <c r="AB405" s="411">
        <f t="shared" ref="AB405" si="1140">AB404</f>
        <v>0</v>
      </c>
      <c r="AC405" s="411">
        <f t="shared" ref="AC405" si="1141">AC404</f>
        <v>0</v>
      </c>
      <c r="AD405" s="411">
        <f t="shared" ref="AD405" si="1142">AD404</f>
        <v>0</v>
      </c>
      <c r="AE405" s="411">
        <f t="shared" ref="AE405" si="1143">AE404</f>
        <v>0</v>
      </c>
      <c r="AF405" s="411">
        <f t="shared" ref="AF405" si="1144">AF404</f>
        <v>0</v>
      </c>
      <c r="AG405" s="411">
        <f t="shared" ref="AG405" si="1145">AG404</f>
        <v>0</v>
      </c>
      <c r="AH405" s="411">
        <f t="shared" ref="AH405" si="1146">AH404</f>
        <v>0</v>
      </c>
      <c r="AI405" s="411">
        <f t="shared" ref="AI405" si="1147">AI404</f>
        <v>0</v>
      </c>
      <c r="AJ405" s="411">
        <f t="shared" ref="AJ405" si="1148">AJ404</f>
        <v>0</v>
      </c>
      <c r="AK405" s="411">
        <f t="shared" ref="AK405" si="1149">AK404</f>
        <v>0</v>
      </c>
      <c r="AL405" s="411">
        <f t="shared" ref="AL405" si="1150">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51">Z407</f>
        <v>0</v>
      </c>
      <c r="AA408" s="411">
        <f t="shared" ref="AA408" si="1152">AA407</f>
        <v>0</v>
      </c>
      <c r="AB408" s="411">
        <f t="shared" ref="AB408" si="1153">AB407</f>
        <v>0</v>
      </c>
      <c r="AC408" s="411">
        <f t="shared" ref="AC408" si="1154">AC407</f>
        <v>0</v>
      </c>
      <c r="AD408" s="411">
        <f t="shared" ref="AD408" si="1155">AD407</f>
        <v>0</v>
      </c>
      <c r="AE408" s="411">
        <f t="shared" ref="AE408" si="1156">AE407</f>
        <v>0</v>
      </c>
      <c r="AF408" s="411">
        <f t="shared" ref="AF408" si="1157">AF407</f>
        <v>0</v>
      </c>
      <c r="AG408" s="411">
        <f t="shared" ref="AG408" si="1158">AG407</f>
        <v>0</v>
      </c>
      <c r="AH408" s="411">
        <f t="shared" ref="AH408" si="1159">AH407</f>
        <v>0</v>
      </c>
      <c r="AI408" s="411">
        <f t="shared" ref="AI408" si="1160">AI407</f>
        <v>0</v>
      </c>
      <c r="AJ408" s="411">
        <f t="shared" ref="AJ408" si="1161">AJ407</f>
        <v>0</v>
      </c>
      <c r="AK408" s="411">
        <f t="shared" ref="AK408" si="1162">AK407</f>
        <v>0</v>
      </c>
      <c r="AL408" s="411">
        <f t="shared" ref="AL408" si="1163">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4">Z410</f>
        <v>0</v>
      </c>
      <c r="AA411" s="411">
        <f t="shared" ref="AA411" si="1165">AA410</f>
        <v>0</v>
      </c>
      <c r="AB411" s="411">
        <f t="shared" ref="AB411" si="1166">AB410</f>
        <v>0</v>
      </c>
      <c r="AC411" s="411">
        <f t="shared" ref="AC411" si="1167">AC410</f>
        <v>0</v>
      </c>
      <c r="AD411" s="411">
        <f t="shared" ref="AD411" si="1168">AD410</f>
        <v>0</v>
      </c>
      <c r="AE411" s="411">
        <f t="shared" ref="AE411" si="1169">AE410</f>
        <v>0</v>
      </c>
      <c r="AF411" s="411">
        <f t="shared" ref="AF411" si="1170">AF410</f>
        <v>0</v>
      </c>
      <c r="AG411" s="411">
        <f t="shared" ref="AG411" si="1171">AG410</f>
        <v>0</v>
      </c>
      <c r="AH411" s="411">
        <f t="shared" ref="AH411" si="1172">AH410</f>
        <v>0</v>
      </c>
      <c r="AI411" s="411">
        <f t="shared" ref="AI411" si="1173">AI410</f>
        <v>0</v>
      </c>
      <c r="AJ411" s="411">
        <f t="shared" ref="AJ411" si="1174">AJ410</f>
        <v>0</v>
      </c>
      <c r="AK411" s="411">
        <f t="shared" ref="AK411" si="1175">AK410</f>
        <v>0</v>
      </c>
      <c r="AL411" s="411">
        <f t="shared" ref="AL411" si="1176">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682</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7">Z413</f>
        <v>0</v>
      </c>
      <c r="AA414" s="411">
        <f t="shared" ref="AA414" si="1178">AA413</f>
        <v>0</v>
      </c>
      <c r="AB414" s="411">
        <f t="shared" ref="AB414" si="1179">AB413</f>
        <v>0</v>
      </c>
      <c r="AC414" s="411">
        <f t="shared" ref="AC414" si="1180">AC413</f>
        <v>0</v>
      </c>
      <c r="AD414" s="411">
        <f t="shared" ref="AD414" si="1181">AD413</f>
        <v>0</v>
      </c>
      <c r="AE414" s="411">
        <f t="shared" ref="AE414" si="1182">AE413</f>
        <v>0</v>
      </c>
      <c r="AF414" s="411">
        <f t="shared" ref="AF414" si="1183">AF413</f>
        <v>0</v>
      </c>
      <c r="AG414" s="411">
        <f t="shared" ref="AG414" si="1184">AG413</f>
        <v>0</v>
      </c>
      <c r="AH414" s="411">
        <f t="shared" ref="AH414" si="1185">AH413</f>
        <v>0</v>
      </c>
      <c r="AI414" s="411">
        <f t="shared" ref="AI414" si="1186">AI413</f>
        <v>0</v>
      </c>
      <c r="AJ414" s="411">
        <f t="shared" ref="AJ414" si="1187">AJ413</f>
        <v>0</v>
      </c>
      <c r="AK414" s="411">
        <f t="shared" ref="AK414" si="1188">AK413</f>
        <v>0</v>
      </c>
      <c r="AL414" s="411">
        <f t="shared" ref="AL414" si="1189">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90">Z416</f>
        <v>0</v>
      </c>
      <c r="AA417" s="411">
        <f t="shared" ref="AA417" si="1191">AA416</f>
        <v>0</v>
      </c>
      <c r="AB417" s="411">
        <f t="shared" ref="AB417" si="1192">AB416</f>
        <v>0</v>
      </c>
      <c r="AC417" s="411">
        <f t="shared" ref="AC417" si="1193">AC416</f>
        <v>0</v>
      </c>
      <c r="AD417" s="411">
        <f t="shared" ref="AD417" si="1194">AD416</f>
        <v>0</v>
      </c>
      <c r="AE417" s="411">
        <f t="shared" ref="AE417" si="1195">AE416</f>
        <v>0</v>
      </c>
      <c r="AF417" s="411">
        <f t="shared" ref="AF417" si="1196">AF416</f>
        <v>0</v>
      </c>
      <c r="AG417" s="411">
        <f t="shared" ref="AG417" si="1197">AG416</f>
        <v>0</v>
      </c>
      <c r="AH417" s="411">
        <f t="shared" ref="AH417" si="1198">AH416</f>
        <v>0</v>
      </c>
      <c r="AI417" s="411">
        <f t="shared" ref="AI417" si="1199">AI416</f>
        <v>0</v>
      </c>
      <c r="AJ417" s="411">
        <f t="shared" ref="AJ417" si="1200">AJ416</f>
        <v>0</v>
      </c>
      <c r="AK417" s="411">
        <f t="shared" ref="AK417" si="1201">AK416</f>
        <v>0</v>
      </c>
      <c r="AL417" s="411">
        <f t="shared" ref="AL417" si="1202">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3">Z420</f>
        <v>0</v>
      </c>
      <c r="AA421" s="411">
        <f t="shared" ref="AA421" si="1204">AA420</f>
        <v>0</v>
      </c>
      <c r="AB421" s="411">
        <f t="shared" ref="AB421" si="1205">AB420</f>
        <v>0</v>
      </c>
      <c r="AC421" s="411">
        <f t="shared" ref="AC421" si="1206">AC420</f>
        <v>0</v>
      </c>
      <c r="AD421" s="411">
        <f t="shared" ref="AD421" si="1207">AD420</f>
        <v>0</v>
      </c>
      <c r="AE421" s="411">
        <f t="shared" ref="AE421" si="1208">AE420</f>
        <v>0</v>
      </c>
      <c r="AF421" s="411">
        <f t="shared" ref="AF421" si="1209">AF420</f>
        <v>0</v>
      </c>
      <c r="AG421" s="411">
        <f t="shared" ref="AG421" si="1210">AG420</f>
        <v>0</v>
      </c>
      <c r="AH421" s="411">
        <f t="shared" ref="AH421" si="1211">AH420</f>
        <v>0</v>
      </c>
      <c r="AI421" s="411">
        <f t="shared" ref="AI421" si="1212">AI420</f>
        <v>0</v>
      </c>
      <c r="AJ421" s="411">
        <f t="shared" ref="AJ421" si="1213">AJ420</f>
        <v>0</v>
      </c>
      <c r="AK421" s="411">
        <f t="shared" ref="AK421" si="1214">AK420</f>
        <v>0</v>
      </c>
      <c r="AL421" s="411">
        <f t="shared" ref="AL421" si="1215">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6">Z423</f>
        <v>0</v>
      </c>
      <c r="AA424" s="411">
        <f t="shared" ref="AA424" si="1217">AA423</f>
        <v>0</v>
      </c>
      <c r="AB424" s="411">
        <f t="shared" ref="AB424" si="1218">AB423</f>
        <v>0</v>
      </c>
      <c r="AC424" s="411">
        <f t="shared" ref="AC424" si="1219">AC423</f>
        <v>0</v>
      </c>
      <c r="AD424" s="411">
        <f t="shared" ref="AD424" si="1220">AD423</f>
        <v>0</v>
      </c>
      <c r="AE424" s="411">
        <f t="shared" ref="AE424" si="1221">AE423</f>
        <v>0</v>
      </c>
      <c r="AF424" s="411">
        <f t="shared" ref="AF424" si="1222">AF423</f>
        <v>0</v>
      </c>
      <c r="AG424" s="411">
        <f t="shared" ref="AG424" si="1223">AG423</f>
        <v>0</v>
      </c>
      <c r="AH424" s="411">
        <f t="shared" ref="AH424" si="1224">AH423</f>
        <v>0</v>
      </c>
      <c r="AI424" s="411">
        <f t="shared" ref="AI424" si="1225">AI423</f>
        <v>0</v>
      </c>
      <c r="AJ424" s="411">
        <f t="shared" ref="AJ424" si="1226">AJ423</f>
        <v>0</v>
      </c>
      <c r="AK424" s="411">
        <f t="shared" ref="AK424" si="1227">AK423</f>
        <v>0</v>
      </c>
      <c r="AL424" s="411">
        <f t="shared" ref="AL424" si="1228">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9">Z426</f>
        <v>0</v>
      </c>
      <c r="AA427" s="411">
        <f t="shared" ref="AA427" si="1230">AA426</f>
        <v>0</v>
      </c>
      <c r="AB427" s="411">
        <f t="shared" ref="AB427" si="1231">AB426</f>
        <v>0</v>
      </c>
      <c r="AC427" s="411">
        <f t="shared" ref="AC427" si="1232">AC426</f>
        <v>0</v>
      </c>
      <c r="AD427" s="411">
        <f t="shared" ref="AD427" si="1233">AD426</f>
        <v>0</v>
      </c>
      <c r="AE427" s="411">
        <f t="shared" ref="AE427" si="1234">AE426</f>
        <v>0</v>
      </c>
      <c r="AF427" s="411">
        <f t="shared" ref="AF427" si="1235">AF426</f>
        <v>0</v>
      </c>
      <c r="AG427" s="411">
        <f t="shared" ref="AG427" si="1236">AG426</f>
        <v>0</v>
      </c>
      <c r="AH427" s="411">
        <f t="shared" ref="AH427" si="1237">AH426</f>
        <v>0</v>
      </c>
      <c r="AI427" s="411">
        <f t="shared" ref="AI427" si="1238">AI426</f>
        <v>0</v>
      </c>
      <c r="AJ427" s="411">
        <f t="shared" ref="AJ427" si="1239">AJ426</f>
        <v>0</v>
      </c>
      <c r="AK427" s="411">
        <f t="shared" ref="AK427" si="1240">AK426</f>
        <v>0</v>
      </c>
      <c r="AL427" s="411">
        <f t="shared" ref="AL427" si="1241">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2">Z429</f>
        <v>0</v>
      </c>
      <c r="AA430" s="411">
        <f t="shared" ref="AA430" si="1243">AA429</f>
        <v>0</v>
      </c>
      <c r="AB430" s="411">
        <f t="shared" ref="AB430" si="1244">AB429</f>
        <v>0</v>
      </c>
      <c r="AC430" s="411">
        <f t="shared" ref="AC430" si="1245">AC429</f>
        <v>0</v>
      </c>
      <c r="AD430" s="411">
        <f t="shared" ref="AD430" si="1246">AD429</f>
        <v>0</v>
      </c>
      <c r="AE430" s="411">
        <f t="shared" ref="AE430" si="1247">AE429</f>
        <v>0</v>
      </c>
      <c r="AF430" s="411">
        <f t="shared" ref="AF430" si="1248">AF429</f>
        <v>0</v>
      </c>
      <c r="AG430" s="411">
        <f t="shared" ref="AG430" si="1249">AG429</f>
        <v>0</v>
      </c>
      <c r="AH430" s="411">
        <f t="shared" ref="AH430" si="1250">AH429</f>
        <v>0</v>
      </c>
      <c r="AI430" s="411">
        <f t="shared" ref="AI430" si="1251">AI429</f>
        <v>0</v>
      </c>
      <c r="AJ430" s="411">
        <f t="shared" ref="AJ430" si="1252">AJ429</f>
        <v>0</v>
      </c>
      <c r="AK430" s="411">
        <f t="shared" ref="AK430" si="1253">AK429</f>
        <v>0</v>
      </c>
      <c r="AL430" s="411">
        <f t="shared" ref="AL430" si="1254">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5">Z432</f>
        <v>0</v>
      </c>
      <c r="AA433" s="411">
        <f t="shared" ref="AA433" si="1256">AA432</f>
        <v>0</v>
      </c>
      <c r="AB433" s="411">
        <f t="shared" ref="AB433" si="1257">AB432</f>
        <v>0</v>
      </c>
      <c r="AC433" s="411">
        <f t="shared" ref="AC433" si="1258">AC432</f>
        <v>0</v>
      </c>
      <c r="AD433" s="411">
        <f t="shared" ref="AD433" si="1259">AD432</f>
        <v>0</v>
      </c>
      <c r="AE433" s="411">
        <f t="shared" ref="AE433" si="1260">AE432</f>
        <v>0</v>
      </c>
      <c r="AF433" s="411">
        <f t="shared" ref="AF433" si="1261">AF432</f>
        <v>0</v>
      </c>
      <c r="AG433" s="411">
        <f t="shared" ref="AG433" si="1262">AG432</f>
        <v>0</v>
      </c>
      <c r="AH433" s="411">
        <f t="shared" ref="AH433" si="1263">AH432</f>
        <v>0</v>
      </c>
      <c r="AI433" s="411">
        <f t="shared" ref="AI433" si="1264">AI432</f>
        <v>0</v>
      </c>
      <c r="AJ433" s="411">
        <f t="shared" ref="AJ433" si="1265">AJ432</f>
        <v>0</v>
      </c>
      <c r="AK433" s="411">
        <f t="shared" ref="AK433" si="1266">AK432</f>
        <v>0</v>
      </c>
      <c r="AL433" s="411">
        <f t="shared" ref="AL433" si="1267">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8">Z436</f>
        <v>0</v>
      </c>
      <c r="AA437" s="411">
        <f t="shared" ref="AA437" si="1269">AA436</f>
        <v>0</v>
      </c>
      <c r="AB437" s="411">
        <f t="shared" ref="AB437" si="1270">AB436</f>
        <v>0</v>
      </c>
      <c r="AC437" s="411">
        <f t="shared" ref="AC437" si="1271">AC436</f>
        <v>0</v>
      </c>
      <c r="AD437" s="411">
        <f t="shared" ref="AD437" si="1272">AD436</f>
        <v>0</v>
      </c>
      <c r="AE437" s="411">
        <f t="shared" ref="AE437" si="1273">AE436</f>
        <v>0</v>
      </c>
      <c r="AF437" s="411">
        <f t="shared" ref="AF437" si="1274">AF436</f>
        <v>0</v>
      </c>
      <c r="AG437" s="411">
        <f t="shared" ref="AG437" si="1275">AG436</f>
        <v>0</v>
      </c>
      <c r="AH437" s="411">
        <f t="shared" ref="AH437" si="1276">AH436</f>
        <v>0</v>
      </c>
      <c r="AI437" s="411">
        <f t="shared" ref="AI437" si="1277">AI436</f>
        <v>0</v>
      </c>
      <c r="AJ437" s="411">
        <f t="shared" ref="AJ437" si="1278">AJ436</f>
        <v>0</v>
      </c>
      <c r="AK437" s="411">
        <f t="shared" ref="AK437" si="1279">AK436</f>
        <v>0</v>
      </c>
      <c r="AL437" s="411">
        <f t="shared" ref="AL437" si="1280">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81">Z439</f>
        <v>0</v>
      </c>
      <c r="AA440" s="411">
        <f t="shared" ref="AA440" si="1282">AA439</f>
        <v>0</v>
      </c>
      <c r="AB440" s="411">
        <f t="shared" ref="AB440" si="1283">AB439</f>
        <v>0</v>
      </c>
      <c r="AC440" s="411">
        <f t="shared" ref="AC440" si="1284">AC439</f>
        <v>0</v>
      </c>
      <c r="AD440" s="411">
        <f t="shared" ref="AD440" si="1285">AD439</f>
        <v>0</v>
      </c>
      <c r="AE440" s="411">
        <f t="shared" ref="AE440" si="1286">AE439</f>
        <v>0</v>
      </c>
      <c r="AF440" s="411">
        <f t="shared" ref="AF440" si="1287">AF439</f>
        <v>0</v>
      </c>
      <c r="AG440" s="411">
        <f t="shared" ref="AG440" si="1288">AG439</f>
        <v>0</v>
      </c>
      <c r="AH440" s="411">
        <f t="shared" ref="AH440" si="1289">AH439</f>
        <v>0</v>
      </c>
      <c r="AI440" s="411">
        <f t="shared" ref="AI440" si="1290">AI439</f>
        <v>0</v>
      </c>
      <c r="AJ440" s="411">
        <f t="shared" ref="AJ440" si="1291">AJ439</f>
        <v>0</v>
      </c>
      <c r="AK440" s="411">
        <f t="shared" ref="AK440" si="1292">AK439</f>
        <v>0</v>
      </c>
      <c r="AL440" s="411">
        <f t="shared" ref="AL440" si="1293">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4">Z442</f>
        <v>0</v>
      </c>
      <c r="AA443" s="411">
        <f t="shared" ref="AA443" si="1295">AA442</f>
        <v>0</v>
      </c>
      <c r="AB443" s="411">
        <f t="shared" ref="AB443" si="1296">AB442</f>
        <v>0</v>
      </c>
      <c r="AC443" s="411">
        <f t="shared" ref="AC443" si="1297">AC442</f>
        <v>0</v>
      </c>
      <c r="AD443" s="411">
        <f t="shared" ref="AD443" si="1298">AD442</f>
        <v>0</v>
      </c>
      <c r="AE443" s="411">
        <f t="shared" ref="AE443" si="1299">AE442</f>
        <v>0</v>
      </c>
      <c r="AF443" s="411">
        <f t="shared" ref="AF443" si="1300">AF442</f>
        <v>0</v>
      </c>
      <c r="AG443" s="411">
        <f t="shared" ref="AG443" si="1301">AG442</f>
        <v>0</v>
      </c>
      <c r="AH443" s="411">
        <f t="shared" ref="AH443" si="1302">AH442</f>
        <v>0</v>
      </c>
      <c r="AI443" s="411">
        <f t="shared" ref="AI443" si="1303">AI442</f>
        <v>0</v>
      </c>
      <c r="AJ443" s="411">
        <f t="shared" ref="AJ443" si="1304">AJ442</f>
        <v>0</v>
      </c>
      <c r="AK443" s="411">
        <f t="shared" ref="AK443" si="1305">AK442</f>
        <v>0</v>
      </c>
      <c r="AL443" s="411">
        <f t="shared" ref="AL443" si="1306">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7">Z446</f>
        <v>0</v>
      </c>
      <c r="AA447" s="411">
        <f t="shared" ref="AA447" si="1308">AA446</f>
        <v>0</v>
      </c>
      <c r="AB447" s="411">
        <f t="shared" ref="AB447" si="1309">AB446</f>
        <v>0</v>
      </c>
      <c r="AC447" s="411">
        <f t="shared" ref="AC447" si="1310">AC446</f>
        <v>0</v>
      </c>
      <c r="AD447" s="411">
        <f t="shared" ref="AD447" si="1311">AD446</f>
        <v>0</v>
      </c>
      <c r="AE447" s="411">
        <f t="shared" ref="AE447" si="1312">AE446</f>
        <v>0</v>
      </c>
      <c r="AF447" s="411">
        <f t="shared" ref="AF447" si="1313">AF446</f>
        <v>0</v>
      </c>
      <c r="AG447" s="411">
        <f t="shared" ref="AG447" si="1314">AG446</f>
        <v>0</v>
      </c>
      <c r="AH447" s="411">
        <f t="shared" ref="AH447" si="1315">AH446</f>
        <v>0</v>
      </c>
      <c r="AI447" s="411">
        <f t="shared" ref="AI447" si="1316">AI446</f>
        <v>0</v>
      </c>
      <c r="AJ447" s="411">
        <f t="shared" ref="AJ447" si="1317">AJ446</f>
        <v>0</v>
      </c>
      <c r="AK447" s="411">
        <f t="shared" ref="AK447" si="1318">AK446</f>
        <v>0</v>
      </c>
      <c r="AL447" s="411">
        <f t="shared" ref="AL447" si="1319">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20">Z450</f>
        <v>0</v>
      </c>
      <c r="AA451" s="411">
        <f t="shared" si="1320"/>
        <v>0</v>
      </c>
      <c r="AB451" s="411">
        <f t="shared" si="1320"/>
        <v>0</v>
      </c>
      <c r="AC451" s="411">
        <f t="shared" si="1320"/>
        <v>0</v>
      </c>
      <c r="AD451" s="411">
        <f t="shared" si="1320"/>
        <v>0</v>
      </c>
      <c r="AE451" s="411">
        <f t="shared" si="1320"/>
        <v>0</v>
      </c>
      <c r="AF451" s="411">
        <f t="shared" si="1320"/>
        <v>0</v>
      </c>
      <c r="AG451" s="411">
        <f t="shared" si="1320"/>
        <v>0</v>
      </c>
      <c r="AH451" s="411">
        <f t="shared" si="1320"/>
        <v>0</v>
      </c>
      <c r="AI451" s="411">
        <f t="shared" si="1320"/>
        <v>0</v>
      </c>
      <c r="AJ451" s="411">
        <f t="shared" si="1320"/>
        <v>0</v>
      </c>
      <c r="AK451" s="411">
        <f t="shared" si="1320"/>
        <v>0</v>
      </c>
      <c r="AL451" s="411">
        <f t="shared" si="1320"/>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21">Z453</f>
        <v>0</v>
      </c>
      <c r="AA454" s="411">
        <f t="shared" si="1321"/>
        <v>0</v>
      </c>
      <c r="AB454" s="411">
        <f t="shared" si="1321"/>
        <v>0</v>
      </c>
      <c r="AC454" s="411">
        <f t="shared" si="1321"/>
        <v>0</v>
      </c>
      <c r="AD454" s="411">
        <f t="shared" si="1321"/>
        <v>0</v>
      </c>
      <c r="AE454" s="411">
        <f t="shared" si="1321"/>
        <v>0</v>
      </c>
      <c r="AF454" s="411">
        <f t="shared" si="1321"/>
        <v>0</v>
      </c>
      <c r="AG454" s="411">
        <f t="shared" si="1321"/>
        <v>0</v>
      </c>
      <c r="AH454" s="411">
        <f t="shared" si="1321"/>
        <v>0</v>
      </c>
      <c r="AI454" s="411">
        <f t="shared" si="1321"/>
        <v>0</v>
      </c>
      <c r="AJ454" s="411">
        <f t="shared" si="1321"/>
        <v>0</v>
      </c>
      <c r="AK454" s="411">
        <f t="shared" si="1321"/>
        <v>0</v>
      </c>
      <c r="AL454" s="411">
        <f t="shared" si="1321"/>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2">Z457</f>
        <v>0</v>
      </c>
      <c r="AA458" s="411">
        <f t="shared" si="1322"/>
        <v>0</v>
      </c>
      <c r="AB458" s="411">
        <f t="shared" si="1322"/>
        <v>0</v>
      </c>
      <c r="AC458" s="411">
        <f t="shared" si="1322"/>
        <v>0</v>
      </c>
      <c r="AD458" s="411">
        <f t="shared" si="1322"/>
        <v>0</v>
      </c>
      <c r="AE458" s="411">
        <f t="shared" si="1322"/>
        <v>0</v>
      </c>
      <c r="AF458" s="411">
        <f t="shared" si="1322"/>
        <v>0</v>
      </c>
      <c r="AG458" s="411">
        <f t="shared" si="1322"/>
        <v>0</v>
      </c>
      <c r="AH458" s="411">
        <f t="shared" si="1322"/>
        <v>0</v>
      </c>
      <c r="AI458" s="411">
        <f t="shared" si="1322"/>
        <v>0</v>
      </c>
      <c r="AJ458" s="411">
        <f t="shared" si="1322"/>
        <v>0</v>
      </c>
      <c r="AK458" s="411">
        <f t="shared" si="1322"/>
        <v>0</v>
      </c>
      <c r="AL458" s="411">
        <f t="shared" si="1322"/>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3">Z460</f>
        <v>0</v>
      </c>
      <c r="AA461" s="411">
        <f t="shared" si="1323"/>
        <v>0</v>
      </c>
      <c r="AB461" s="411">
        <f t="shared" si="1323"/>
        <v>0</v>
      </c>
      <c r="AC461" s="411">
        <f t="shared" si="1323"/>
        <v>0</v>
      </c>
      <c r="AD461" s="411">
        <f t="shared" si="1323"/>
        <v>0</v>
      </c>
      <c r="AE461" s="411">
        <f t="shared" si="1323"/>
        <v>0</v>
      </c>
      <c r="AF461" s="411">
        <f t="shared" si="1323"/>
        <v>0</v>
      </c>
      <c r="AG461" s="411">
        <f t="shared" si="1323"/>
        <v>0</v>
      </c>
      <c r="AH461" s="411">
        <f t="shared" si="1323"/>
        <v>0</v>
      </c>
      <c r="AI461" s="411">
        <f t="shared" si="1323"/>
        <v>0</v>
      </c>
      <c r="AJ461" s="411">
        <f t="shared" si="1323"/>
        <v>0</v>
      </c>
      <c r="AK461" s="411">
        <f t="shared" si="1323"/>
        <v>0</v>
      </c>
      <c r="AL461" s="411">
        <f t="shared" si="1323"/>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4">Z463</f>
        <v>0</v>
      </c>
      <c r="AA464" s="411">
        <f t="shared" si="1324"/>
        <v>0</v>
      </c>
      <c r="AB464" s="411">
        <f t="shared" si="1324"/>
        <v>0</v>
      </c>
      <c r="AC464" s="411">
        <f t="shared" si="1324"/>
        <v>0</v>
      </c>
      <c r="AD464" s="411">
        <f t="shared" si="1324"/>
        <v>0</v>
      </c>
      <c r="AE464" s="411">
        <f t="shared" si="1324"/>
        <v>0</v>
      </c>
      <c r="AF464" s="411">
        <f t="shared" si="1324"/>
        <v>0</v>
      </c>
      <c r="AG464" s="411">
        <f t="shared" si="1324"/>
        <v>0</v>
      </c>
      <c r="AH464" s="411">
        <f t="shared" si="1324"/>
        <v>0</v>
      </c>
      <c r="AI464" s="411">
        <f t="shared" si="1324"/>
        <v>0</v>
      </c>
      <c r="AJ464" s="411">
        <f t="shared" si="1324"/>
        <v>0</v>
      </c>
      <c r="AK464" s="411">
        <f t="shared" si="1324"/>
        <v>0</v>
      </c>
      <c r="AL464" s="411">
        <f t="shared" si="1324"/>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5">Y466</f>
        <v>0</v>
      </c>
      <c r="Z467" s="411">
        <f t="shared" si="1325"/>
        <v>0</v>
      </c>
      <c r="AA467" s="411">
        <f t="shared" si="1325"/>
        <v>0</v>
      </c>
      <c r="AB467" s="411">
        <f t="shared" si="1325"/>
        <v>0</v>
      </c>
      <c r="AC467" s="411">
        <f t="shared" si="1325"/>
        <v>0</v>
      </c>
      <c r="AD467" s="411">
        <f t="shared" si="1325"/>
        <v>0</v>
      </c>
      <c r="AE467" s="411">
        <f t="shared" si="1325"/>
        <v>0</v>
      </c>
      <c r="AF467" s="411">
        <f t="shared" si="1325"/>
        <v>0</v>
      </c>
      <c r="AG467" s="411">
        <f t="shared" si="1325"/>
        <v>0</v>
      </c>
      <c r="AH467" s="411">
        <f t="shared" si="1325"/>
        <v>0</v>
      </c>
      <c r="AI467" s="411">
        <f t="shared" si="1325"/>
        <v>0</v>
      </c>
      <c r="AJ467" s="411">
        <f t="shared" si="1325"/>
        <v>0</v>
      </c>
      <c r="AK467" s="411">
        <f t="shared" si="1325"/>
        <v>0</v>
      </c>
      <c r="AL467" s="411">
        <f t="shared" si="1325"/>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185245</v>
      </c>
      <c r="E471" s="295">
        <v>149097</v>
      </c>
      <c r="F471" s="295">
        <v>149097</v>
      </c>
      <c r="G471" s="295">
        <v>149097</v>
      </c>
      <c r="H471" s="295">
        <v>149097</v>
      </c>
      <c r="I471" s="295">
        <v>149097</v>
      </c>
      <c r="J471" s="295">
        <v>149097</v>
      </c>
      <c r="K471" s="295">
        <v>149096</v>
      </c>
      <c r="L471" s="295">
        <v>149096</v>
      </c>
      <c r="M471" s="295">
        <v>148727</v>
      </c>
      <c r="N471" s="291"/>
      <c r="O471" s="295">
        <v>13</v>
      </c>
      <c r="P471" s="295">
        <v>10</v>
      </c>
      <c r="Q471" s="295">
        <v>10</v>
      </c>
      <c r="R471" s="295">
        <v>10</v>
      </c>
      <c r="S471" s="295">
        <v>10</v>
      </c>
      <c r="T471" s="295">
        <v>10</v>
      </c>
      <c r="U471" s="295">
        <v>10</v>
      </c>
      <c r="V471" s="295">
        <v>10</v>
      </c>
      <c r="W471" s="295">
        <v>10</v>
      </c>
      <c r="X471" s="295">
        <v>10</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6">Z471</f>
        <v>0</v>
      </c>
      <c r="AA472" s="411">
        <f t="shared" ref="AA472" si="1327">AA471</f>
        <v>0</v>
      </c>
      <c r="AB472" s="411">
        <f t="shared" ref="AB472" si="1328">AB471</f>
        <v>0</v>
      </c>
      <c r="AC472" s="411">
        <f t="shared" ref="AC472" si="1329">AC471</f>
        <v>0</v>
      </c>
      <c r="AD472" s="411">
        <f t="shared" ref="AD472" si="1330">AD471</f>
        <v>0</v>
      </c>
      <c r="AE472" s="411">
        <f t="shared" ref="AE472" si="1331">AE471</f>
        <v>0</v>
      </c>
      <c r="AF472" s="411">
        <f t="shared" ref="AF472" si="1332">AF471</f>
        <v>0</v>
      </c>
      <c r="AG472" s="411">
        <f t="shared" ref="AG472" si="1333">AG471</f>
        <v>0</v>
      </c>
      <c r="AH472" s="411">
        <f t="shared" ref="AH472" si="1334">AH471</f>
        <v>0</v>
      </c>
      <c r="AI472" s="411">
        <f t="shared" ref="AI472" si="1335">AI471</f>
        <v>0</v>
      </c>
      <c r="AJ472" s="411">
        <f t="shared" ref="AJ472" si="1336">AJ471</f>
        <v>0</v>
      </c>
      <c r="AK472" s="411">
        <f t="shared" ref="AK472" si="1337">AK471</f>
        <v>0</v>
      </c>
      <c r="AL472" s="411">
        <f t="shared" ref="AL472" si="1338">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12053</v>
      </c>
      <c r="E474" s="295">
        <v>12053</v>
      </c>
      <c r="F474" s="295">
        <v>12053</v>
      </c>
      <c r="G474" s="295">
        <v>12053</v>
      </c>
      <c r="H474" s="295">
        <v>12053</v>
      </c>
      <c r="I474" s="295">
        <v>12053</v>
      </c>
      <c r="J474" s="295">
        <v>12053</v>
      </c>
      <c r="K474" s="295">
        <v>12053</v>
      </c>
      <c r="L474" s="295">
        <v>12053</v>
      </c>
      <c r="M474" s="295">
        <v>12053</v>
      </c>
      <c r="N474" s="291"/>
      <c r="O474" s="295"/>
      <c r="P474" s="295"/>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9">Z474</f>
        <v>0</v>
      </c>
      <c r="AA475" s="411">
        <f t="shared" ref="AA475" si="1340">AA474</f>
        <v>0</v>
      </c>
      <c r="AB475" s="411">
        <f t="shared" ref="AB475" si="1341">AB474</f>
        <v>0</v>
      </c>
      <c r="AC475" s="411">
        <f t="shared" ref="AC475" si="1342">AC474</f>
        <v>0</v>
      </c>
      <c r="AD475" s="411">
        <f t="shared" ref="AD475" si="1343">AD474</f>
        <v>0</v>
      </c>
      <c r="AE475" s="411">
        <f t="shared" ref="AE475" si="1344">AE474</f>
        <v>0</v>
      </c>
      <c r="AF475" s="411">
        <f t="shared" ref="AF475" si="1345">AF474</f>
        <v>0</v>
      </c>
      <c r="AG475" s="411">
        <f t="shared" ref="AG475" si="1346">AG474</f>
        <v>0</v>
      </c>
      <c r="AH475" s="411">
        <f t="shared" ref="AH475" si="1347">AH474</f>
        <v>0</v>
      </c>
      <c r="AI475" s="411">
        <f t="shared" ref="AI475" si="1348">AI474</f>
        <v>0</v>
      </c>
      <c r="AJ475" s="411">
        <f t="shared" ref="AJ475" si="1349">AJ474</f>
        <v>0</v>
      </c>
      <c r="AK475" s="411">
        <f t="shared" ref="AK475" si="1350">AK474</f>
        <v>0</v>
      </c>
      <c r="AL475" s="411">
        <f t="shared" ref="AL475" si="1351">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428" t="s">
        <v>687</v>
      </c>
      <c r="C477" s="291" t="s">
        <v>25</v>
      </c>
      <c r="D477" s="295">
        <v>174568</v>
      </c>
      <c r="E477" s="295">
        <v>126420</v>
      </c>
      <c r="F477" s="295">
        <v>126420</v>
      </c>
      <c r="G477" s="295">
        <v>126420</v>
      </c>
      <c r="H477" s="295">
        <v>126420</v>
      </c>
      <c r="I477" s="295">
        <v>126420</v>
      </c>
      <c r="J477" s="295">
        <v>126420</v>
      </c>
      <c r="K477" s="295">
        <v>126418</v>
      </c>
      <c r="L477" s="295">
        <v>126418</v>
      </c>
      <c r="M477" s="295">
        <v>126418</v>
      </c>
      <c r="N477" s="291"/>
      <c r="O477" s="295">
        <v>12</v>
      </c>
      <c r="P477" s="295">
        <v>9</v>
      </c>
      <c r="Q477" s="295">
        <v>9</v>
      </c>
      <c r="R477" s="295">
        <v>9</v>
      </c>
      <c r="S477" s="295">
        <v>9</v>
      </c>
      <c r="T477" s="295">
        <v>9</v>
      </c>
      <c r="U477" s="295">
        <v>9</v>
      </c>
      <c r="V477" s="295">
        <v>9</v>
      </c>
      <c r="W477" s="295">
        <v>9</v>
      </c>
      <c r="X477" s="295">
        <v>9</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52">Z477</f>
        <v>0</v>
      </c>
      <c r="AA478" s="411">
        <f t="shared" ref="AA478" si="1353">AA477</f>
        <v>0</v>
      </c>
      <c r="AB478" s="411">
        <f t="shared" ref="AB478" si="1354">AB477</f>
        <v>0</v>
      </c>
      <c r="AC478" s="411">
        <f t="shared" ref="AC478" si="1355">AC477</f>
        <v>0</v>
      </c>
      <c r="AD478" s="411">
        <f t="shared" ref="AD478" si="1356">AD477</f>
        <v>0</v>
      </c>
      <c r="AE478" s="411">
        <f t="shared" ref="AE478" si="1357">AE477</f>
        <v>0</v>
      </c>
      <c r="AF478" s="411">
        <f t="shared" ref="AF478" si="1358">AF477</f>
        <v>0</v>
      </c>
      <c r="AG478" s="411">
        <f t="shared" ref="AG478" si="1359">AG477</f>
        <v>0</v>
      </c>
      <c r="AH478" s="411">
        <f t="shared" ref="AH478" si="1360">AH477</f>
        <v>0</v>
      </c>
      <c r="AI478" s="411">
        <f t="shared" ref="AI478" si="1361">AI477</f>
        <v>0</v>
      </c>
      <c r="AJ478" s="411">
        <f t="shared" ref="AJ478" si="1362">AJ477</f>
        <v>0</v>
      </c>
      <c r="AK478" s="411">
        <f t="shared" ref="AK478" si="1363">AK477</f>
        <v>0</v>
      </c>
      <c r="AL478" s="411">
        <f t="shared" ref="AL478" si="1364">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867</v>
      </c>
      <c r="E480" s="295">
        <v>867</v>
      </c>
      <c r="F480" s="295">
        <v>867</v>
      </c>
      <c r="G480" s="295">
        <v>867</v>
      </c>
      <c r="H480" s="295">
        <v>867</v>
      </c>
      <c r="I480" s="295">
        <v>867</v>
      </c>
      <c r="J480" s="295">
        <v>867</v>
      </c>
      <c r="K480" s="295">
        <v>867</v>
      </c>
      <c r="L480" s="295">
        <v>867</v>
      </c>
      <c r="M480" s="295">
        <v>867</v>
      </c>
      <c r="N480" s="291"/>
      <c r="O480" s="295"/>
      <c r="P480" s="295"/>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5">Z480</f>
        <v>0</v>
      </c>
      <c r="AA481" s="411">
        <f t="shared" ref="AA481" si="1366">AA480</f>
        <v>0</v>
      </c>
      <c r="AB481" s="411">
        <f t="shared" ref="AB481" si="1367">AB480</f>
        <v>0</v>
      </c>
      <c r="AC481" s="411">
        <f t="shared" ref="AC481" si="1368">AC480</f>
        <v>0</v>
      </c>
      <c r="AD481" s="411">
        <f t="shared" ref="AD481" si="1369">AD480</f>
        <v>0</v>
      </c>
      <c r="AE481" s="411">
        <f t="shared" ref="AE481" si="1370">AE480</f>
        <v>0</v>
      </c>
      <c r="AF481" s="411">
        <f t="shared" ref="AF481" si="1371">AF480</f>
        <v>0</v>
      </c>
      <c r="AG481" s="411">
        <f t="shared" ref="AG481" si="1372">AG480</f>
        <v>0</v>
      </c>
      <c r="AH481" s="411">
        <f t="shared" ref="AH481" si="1373">AH480</f>
        <v>0</v>
      </c>
      <c r="AI481" s="411">
        <f t="shared" ref="AI481" si="1374">AI480</f>
        <v>0</v>
      </c>
      <c r="AJ481" s="411">
        <f t="shared" ref="AJ481" si="1375">AJ480</f>
        <v>0</v>
      </c>
      <c r="AK481" s="411">
        <f t="shared" ref="AK481" si="1376">AK480</f>
        <v>0</v>
      </c>
      <c r="AL481" s="411">
        <f t="shared" ref="AL481" si="1377">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8">Z484</f>
        <v>0</v>
      </c>
      <c r="AA485" s="411">
        <f t="shared" ref="AA485" si="1379">AA484</f>
        <v>0</v>
      </c>
      <c r="AB485" s="411">
        <f t="shared" ref="AB485" si="1380">AB484</f>
        <v>0</v>
      </c>
      <c r="AC485" s="411">
        <f t="shared" ref="AC485" si="1381">AC484</f>
        <v>0</v>
      </c>
      <c r="AD485" s="411">
        <f t="shared" ref="AD485" si="1382">AD484</f>
        <v>0</v>
      </c>
      <c r="AE485" s="411">
        <f t="shared" ref="AE485" si="1383">AE484</f>
        <v>0</v>
      </c>
      <c r="AF485" s="411">
        <f t="shared" ref="AF485" si="1384">AF484</f>
        <v>0</v>
      </c>
      <c r="AG485" s="411">
        <f t="shared" ref="AG485" si="1385">AG484</f>
        <v>0</v>
      </c>
      <c r="AH485" s="411">
        <f t="shared" ref="AH485" si="1386">AH484</f>
        <v>0</v>
      </c>
      <c r="AI485" s="411">
        <f t="shared" ref="AI485" si="1387">AI484</f>
        <v>0</v>
      </c>
      <c r="AJ485" s="411">
        <f t="shared" ref="AJ485" si="1388">AJ484</f>
        <v>0</v>
      </c>
      <c r="AK485" s="411">
        <f t="shared" ref="AK485" si="1389">AK484</f>
        <v>0</v>
      </c>
      <c r="AL485" s="411">
        <f t="shared" ref="AL485" si="1390">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742" t="s">
        <v>118</v>
      </c>
      <c r="C487" s="291" t="s">
        <v>25</v>
      </c>
      <c r="D487" s="295">
        <v>47119</v>
      </c>
      <c r="E487" s="295">
        <v>47119</v>
      </c>
      <c r="F487" s="295">
        <v>47119</v>
      </c>
      <c r="G487" s="295">
        <v>47119</v>
      </c>
      <c r="H487" s="295">
        <v>47119</v>
      </c>
      <c r="I487" s="295">
        <v>6229</v>
      </c>
      <c r="J487" s="295">
        <v>6229</v>
      </c>
      <c r="K487" s="295">
        <v>6229</v>
      </c>
      <c r="L487" s="295">
        <v>6229</v>
      </c>
      <c r="M487" s="295">
        <v>6229</v>
      </c>
      <c r="N487" s="295">
        <v>12</v>
      </c>
      <c r="O487" s="295">
        <v>11</v>
      </c>
      <c r="P487" s="295">
        <v>11</v>
      </c>
      <c r="Q487" s="295">
        <v>11</v>
      </c>
      <c r="R487" s="295">
        <v>11</v>
      </c>
      <c r="S487" s="295">
        <v>11</v>
      </c>
      <c r="T487" s="295">
        <v>3</v>
      </c>
      <c r="U487" s="295">
        <v>3</v>
      </c>
      <c r="V487" s="295">
        <v>3</v>
      </c>
      <c r="W487" s="295">
        <v>3</v>
      </c>
      <c r="X487" s="295">
        <v>3</v>
      </c>
      <c r="Y487" s="426"/>
      <c r="Z487" s="426"/>
      <c r="AA487" s="410">
        <v>1</v>
      </c>
      <c r="AB487" s="410"/>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91">Z487</f>
        <v>0</v>
      </c>
      <c r="AA488" s="411">
        <f t="shared" ref="AA488" si="1392">AA487</f>
        <v>1</v>
      </c>
      <c r="AB488" s="411">
        <f t="shared" ref="AB488" si="1393">AB487</f>
        <v>0</v>
      </c>
      <c r="AC488" s="411">
        <f t="shared" ref="AC488" si="1394">AC487</f>
        <v>0</v>
      </c>
      <c r="AD488" s="411">
        <f t="shared" ref="AD488" si="1395">AD487</f>
        <v>0</v>
      </c>
      <c r="AE488" s="411">
        <f t="shared" ref="AE488" si="1396">AE487</f>
        <v>0</v>
      </c>
      <c r="AF488" s="411">
        <f t="shared" ref="AF488" si="1397">AF487</f>
        <v>0</v>
      </c>
      <c r="AG488" s="411">
        <f t="shared" ref="AG488" si="1398">AG487</f>
        <v>0</v>
      </c>
      <c r="AH488" s="411">
        <f t="shared" ref="AH488" si="1399">AH487</f>
        <v>0</v>
      </c>
      <c r="AI488" s="411">
        <f t="shared" ref="AI488" si="1400">AI487</f>
        <v>0</v>
      </c>
      <c r="AJ488" s="411">
        <f t="shared" ref="AJ488" si="1401">AJ487</f>
        <v>0</v>
      </c>
      <c r="AK488" s="411">
        <f t="shared" ref="AK488" si="1402">AK487</f>
        <v>0</v>
      </c>
      <c r="AL488" s="411">
        <f t="shared" ref="AL488" si="1403">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4">Z490</f>
        <v>0</v>
      </c>
      <c r="AA491" s="411">
        <f t="shared" ref="AA491" si="1405">AA490</f>
        <v>0</v>
      </c>
      <c r="AB491" s="411">
        <f t="shared" ref="AB491" si="1406">AB490</f>
        <v>0</v>
      </c>
      <c r="AC491" s="411">
        <f t="shared" ref="AC491" si="1407">AC490</f>
        <v>0</v>
      </c>
      <c r="AD491" s="411">
        <f t="shared" ref="AD491" si="1408">AD490</f>
        <v>0</v>
      </c>
      <c r="AE491" s="411">
        <f t="shared" ref="AE491" si="1409">AE490</f>
        <v>0</v>
      </c>
      <c r="AF491" s="411">
        <f t="shared" ref="AF491" si="1410">AF490</f>
        <v>0</v>
      </c>
      <c r="AG491" s="411">
        <f t="shared" ref="AG491" si="1411">AG490</f>
        <v>0</v>
      </c>
      <c r="AH491" s="411">
        <f t="shared" ref="AH491" si="1412">AH490</f>
        <v>0</v>
      </c>
      <c r="AI491" s="411">
        <f t="shared" ref="AI491" si="1413">AI490</f>
        <v>0</v>
      </c>
      <c r="AJ491" s="411">
        <f t="shared" ref="AJ491" si="1414">AJ490</f>
        <v>0</v>
      </c>
      <c r="AK491" s="411">
        <f t="shared" ref="AK491" si="1415">AK490</f>
        <v>0</v>
      </c>
      <c r="AL491" s="411">
        <f t="shared" ref="AL491" si="1416">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7">Z493</f>
        <v>0</v>
      </c>
      <c r="AA494" s="411">
        <f t="shared" ref="AA494" si="1418">AA493</f>
        <v>0</v>
      </c>
      <c r="AB494" s="411">
        <f t="shared" ref="AB494" si="1419">AB493</f>
        <v>0</v>
      </c>
      <c r="AC494" s="411">
        <f t="shared" ref="AC494" si="1420">AC493</f>
        <v>0</v>
      </c>
      <c r="AD494" s="411">
        <f t="shared" ref="AD494" si="1421">AD493</f>
        <v>0</v>
      </c>
      <c r="AE494" s="411">
        <f t="shared" ref="AE494" si="1422">AE493</f>
        <v>0</v>
      </c>
      <c r="AF494" s="411">
        <f t="shared" ref="AF494" si="1423">AF493</f>
        <v>0</v>
      </c>
      <c r="AG494" s="411">
        <f t="shared" ref="AG494" si="1424">AG493</f>
        <v>0</v>
      </c>
      <c r="AH494" s="411">
        <f t="shared" ref="AH494" si="1425">AH493</f>
        <v>0</v>
      </c>
      <c r="AI494" s="411">
        <f t="shared" ref="AI494" si="1426">AI493</f>
        <v>0</v>
      </c>
      <c r="AJ494" s="411">
        <f t="shared" ref="AJ494" si="1427">AJ493</f>
        <v>0</v>
      </c>
      <c r="AK494" s="411">
        <f t="shared" ref="AK494" si="1428">AK493</f>
        <v>0</v>
      </c>
      <c r="AL494" s="411">
        <f t="shared" ref="AL494" si="1429">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30">Z496</f>
        <v>0</v>
      </c>
      <c r="AA497" s="411">
        <f t="shared" ref="AA497" si="1431">AA496</f>
        <v>0</v>
      </c>
      <c r="AB497" s="411">
        <f t="shared" ref="AB497" si="1432">AB496</f>
        <v>0</v>
      </c>
      <c r="AC497" s="411">
        <f t="shared" ref="AC497" si="1433">AC496</f>
        <v>0</v>
      </c>
      <c r="AD497" s="411">
        <f t="shared" ref="AD497" si="1434">AD496</f>
        <v>0</v>
      </c>
      <c r="AE497" s="411">
        <f t="shared" ref="AE497" si="1435">AE496</f>
        <v>0</v>
      </c>
      <c r="AF497" s="411">
        <f t="shared" ref="AF497" si="1436">AF496</f>
        <v>0</v>
      </c>
      <c r="AG497" s="411">
        <f t="shared" ref="AG497" si="1437">AG496</f>
        <v>0</v>
      </c>
      <c r="AH497" s="411">
        <f t="shared" ref="AH497" si="1438">AH496</f>
        <v>0</v>
      </c>
      <c r="AI497" s="411">
        <f t="shared" ref="AI497" si="1439">AI496</f>
        <v>0</v>
      </c>
      <c r="AJ497" s="411">
        <f t="shared" ref="AJ497" si="1440">AJ496</f>
        <v>0</v>
      </c>
      <c r="AK497" s="411">
        <f t="shared" ref="AK497" si="1441">AK496</f>
        <v>0</v>
      </c>
      <c r="AL497" s="411">
        <f t="shared" ref="AL497" si="1442">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3">Z499</f>
        <v>0</v>
      </c>
      <c r="AA500" s="411">
        <f t="shared" ref="AA500" si="1444">AA499</f>
        <v>0</v>
      </c>
      <c r="AB500" s="411">
        <f t="shared" ref="AB500" si="1445">AB499</f>
        <v>0</v>
      </c>
      <c r="AC500" s="411">
        <f t="shared" ref="AC500" si="1446">AC499</f>
        <v>0</v>
      </c>
      <c r="AD500" s="411">
        <f t="shared" ref="AD500" si="1447">AD499</f>
        <v>0</v>
      </c>
      <c r="AE500" s="411">
        <f t="shared" ref="AE500" si="1448">AE499</f>
        <v>0</v>
      </c>
      <c r="AF500" s="411">
        <f t="shared" ref="AF500" si="1449">AF499</f>
        <v>0</v>
      </c>
      <c r="AG500" s="411">
        <f t="shared" ref="AG500" si="1450">AG499</f>
        <v>0</v>
      </c>
      <c r="AH500" s="411">
        <f t="shared" ref="AH500" si="1451">AH499</f>
        <v>0</v>
      </c>
      <c r="AI500" s="411">
        <f t="shared" ref="AI500" si="1452">AI499</f>
        <v>0</v>
      </c>
      <c r="AJ500" s="411">
        <f t="shared" ref="AJ500" si="1453">AJ499</f>
        <v>0</v>
      </c>
      <c r="AK500" s="411">
        <f t="shared" ref="AK500" si="1454">AK499</f>
        <v>0</v>
      </c>
      <c r="AL500" s="411">
        <f t="shared" ref="AL500" si="1455">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6">Z502</f>
        <v>0</v>
      </c>
      <c r="AA503" s="411">
        <f t="shared" ref="AA503" si="1457">AA502</f>
        <v>0</v>
      </c>
      <c r="AB503" s="411">
        <f t="shared" ref="AB503" si="1458">AB502</f>
        <v>0</v>
      </c>
      <c r="AC503" s="411">
        <f t="shared" ref="AC503" si="1459">AC502</f>
        <v>0</v>
      </c>
      <c r="AD503" s="411">
        <f t="shared" ref="AD503" si="1460">AD502</f>
        <v>0</v>
      </c>
      <c r="AE503" s="411">
        <f t="shared" ref="AE503" si="1461">AE502</f>
        <v>0</v>
      </c>
      <c r="AF503" s="411">
        <f t="shared" ref="AF503" si="1462">AF502</f>
        <v>0</v>
      </c>
      <c r="AG503" s="411">
        <f t="shared" ref="AG503" si="1463">AG502</f>
        <v>0</v>
      </c>
      <c r="AH503" s="411">
        <f t="shared" ref="AH503" si="1464">AH502</f>
        <v>0</v>
      </c>
      <c r="AI503" s="411">
        <f t="shared" ref="AI503" si="1465">AI502</f>
        <v>0</v>
      </c>
      <c r="AJ503" s="411">
        <f t="shared" ref="AJ503" si="1466">AJ502</f>
        <v>0</v>
      </c>
      <c r="AK503" s="411">
        <f t="shared" ref="AK503" si="1467">AK502</f>
        <v>0</v>
      </c>
      <c r="AL503" s="411">
        <f t="shared" ref="AL503" si="1468">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9">Z505</f>
        <v>0</v>
      </c>
      <c r="AA506" s="411">
        <f t="shared" ref="AA506" si="1470">AA505</f>
        <v>0</v>
      </c>
      <c r="AB506" s="411">
        <f t="shared" ref="AB506" si="1471">AB505</f>
        <v>0</v>
      </c>
      <c r="AC506" s="411">
        <f t="shared" ref="AC506" si="1472">AC505</f>
        <v>0</v>
      </c>
      <c r="AD506" s="411">
        <f t="shared" ref="AD506" si="1473">AD505</f>
        <v>0</v>
      </c>
      <c r="AE506" s="411">
        <f t="shared" ref="AE506" si="1474">AE505</f>
        <v>0</v>
      </c>
      <c r="AF506" s="411">
        <f t="shared" ref="AF506" si="1475">AF505</f>
        <v>0</v>
      </c>
      <c r="AG506" s="411">
        <f t="shared" ref="AG506" si="1476">AG505</f>
        <v>0</v>
      </c>
      <c r="AH506" s="411">
        <f t="shared" ref="AH506" si="1477">AH505</f>
        <v>0</v>
      </c>
      <c r="AI506" s="411">
        <f t="shared" ref="AI506" si="1478">AI505</f>
        <v>0</v>
      </c>
      <c r="AJ506" s="411">
        <f t="shared" ref="AJ506" si="1479">AJ505</f>
        <v>0</v>
      </c>
      <c r="AK506" s="411">
        <f t="shared" ref="AK506" si="1480">AK505</f>
        <v>0</v>
      </c>
      <c r="AL506" s="411">
        <f t="shared" ref="AL506" si="1481">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2">Z509</f>
        <v>0</v>
      </c>
      <c r="AA510" s="411">
        <f t="shared" ref="AA510" si="1483">AA509</f>
        <v>0</v>
      </c>
      <c r="AB510" s="411">
        <f t="shared" ref="AB510" si="1484">AB509</f>
        <v>0</v>
      </c>
      <c r="AC510" s="411">
        <f t="shared" ref="AC510" si="1485">AC509</f>
        <v>0</v>
      </c>
      <c r="AD510" s="411">
        <f t="shared" ref="AD510" si="1486">AD509</f>
        <v>0</v>
      </c>
      <c r="AE510" s="411">
        <f t="shared" ref="AE510" si="1487">AE509</f>
        <v>0</v>
      </c>
      <c r="AF510" s="411">
        <f t="shared" ref="AF510" si="1488">AF509</f>
        <v>0</v>
      </c>
      <c r="AG510" s="411">
        <f t="shared" ref="AG510" si="1489">AG509</f>
        <v>0</v>
      </c>
      <c r="AH510" s="411">
        <f t="shared" ref="AH510" si="1490">AH509</f>
        <v>0</v>
      </c>
      <c r="AI510" s="411">
        <f t="shared" ref="AI510" si="1491">AI509</f>
        <v>0</v>
      </c>
      <c r="AJ510" s="411">
        <f t="shared" ref="AJ510" si="1492">AJ509</f>
        <v>0</v>
      </c>
      <c r="AK510" s="411">
        <f t="shared" ref="AK510" si="1493">AK509</f>
        <v>0</v>
      </c>
      <c r="AL510" s="411">
        <f t="shared" ref="AL510" si="1494">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5">Z512</f>
        <v>0</v>
      </c>
      <c r="AA513" s="411">
        <f t="shared" ref="AA513" si="1496">AA512</f>
        <v>0</v>
      </c>
      <c r="AB513" s="411">
        <f t="shared" ref="AB513" si="1497">AB512</f>
        <v>0</v>
      </c>
      <c r="AC513" s="411">
        <f t="shared" ref="AC513" si="1498">AC512</f>
        <v>0</v>
      </c>
      <c r="AD513" s="411">
        <f t="shared" ref="AD513" si="1499">AD512</f>
        <v>0</v>
      </c>
      <c r="AE513" s="411">
        <f t="shared" ref="AE513" si="1500">AE512</f>
        <v>0</v>
      </c>
      <c r="AF513" s="411">
        <f t="shared" ref="AF513" si="1501">AF512</f>
        <v>0</v>
      </c>
      <c r="AG513" s="411">
        <f t="shared" ref="AG513" si="1502">AG512</f>
        <v>0</v>
      </c>
      <c r="AH513" s="411">
        <f t="shared" ref="AH513" si="1503">AH512</f>
        <v>0</v>
      </c>
      <c r="AI513" s="411">
        <f t="shared" ref="AI513" si="1504">AI512</f>
        <v>0</v>
      </c>
      <c r="AJ513" s="411">
        <f t="shared" ref="AJ513" si="1505">AJ512</f>
        <v>0</v>
      </c>
      <c r="AK513" s="411">
        <f t="shared" ref="AK513" si="1506">AK512</f>
        <v>0</v>
      </c>
      <c r="AL513" s="411">
        <f t="shared" ref="AL513" si="1507">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8">Z515</f>
        <v>0</v>
      </c>
      <c r="AA516" s="411">
        <f t="shared" ref="AA516" si="1509">AA515</f>
        <v>0</v>
      </c>
      <c r="AB516" s="411">
        <f t="shared" ref="AB516" si="1510">AB515</f>
        <v>0</v>
      </c>
      <c r="AC516" s="411">
        <f t="shared" ref="AC516" si="1511">AC515</f>
        <v>0</v>
      </c>
      <c r="AD516" s="411">
        <f t="shared" ref="AD516" si="1512">AD515</f>
        <v>0</v>
      </c>
      <c r="AE516" s="411">
        <f t="shared" ref="AE516" si="1513">AE515</f>
        <v>0</v>
      </c>
      <c r="AF516" s="411">
        <f t="shared" ref="AF516" si="1514">AF515</f>
        <v>0</v>
      </c>
      <c r="AG516" s="411">
        <f t="shared" ref="AG516" si="1515">AG515</f>
        <v>0</v>
      </c>
      <c r="AH516" s="411">
        <f t="shared" ref="AH516" si="1516">AH515</f>
        <v>0</v>
      </c>
      <c r="AI516" s="411">
        <f t="shared" ref="AI516" si="1517">AI515</f>
        <v>0</v>
      </c>
      <c r="AJ516" s="411">
        <f t="shared" ref="AJ516" si="1518">AJ515</f>
        <v>0</v>
      </c>
      <c r="AK516" s="411">
        <f t="shared" ref="AK516" si="1519">AK515</f>
        <v>0</v>
      </c>
      <c r="AL516" s="411">
        <f t="shared" ref="AL516" si="1520">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outlineLevel="1">
      <c r="A519" s="532">
        <v>36</v>
      </c>
      <c r="B519" s="428" t="s">
        <v>688</v>
      </c>
      <c r="C519" s="291" t="s">
        <v>25</v>
      </c>
      <c r="D519" s="295">
        <v>7768</v>
      </c>
      <c r="E519" s="295">
        <v>7768</v>
      </c>
      <c r="F519" s="295">
        <v>7768</v>
      </c>
      <c r="G519" s="295">
        <v>7768</v>
      </c>
      <c r="H519" s="295">
        <v>7768</v>
      </c>
      <c r="I519" s="295">
        <v>7768</v>
      </c>
      <c r="J519" s="295">
        <v>7768</v>
      </c>
      <c r="K519" s="295">
        <v>7768</v>
      </c>
      <c r="L519" s="295">
        <v>7768</v>
      </c>
      <c r="M519" s="295">
        <v>7768</v>
      </c>
      <c r="N519" s="295">
        <v>12</v>
      </c>
      <c r="O519" s="295">
        <v>4</v>
      </c>
      <c r="P519" s="295">
        <v>4</v>
      </c>
      <c r="Q519" s="295">
        <v>4</v>
      </c>
      <c r="R519" s="295">
        <v>4</v>
      </c>
      <c r="S519" s="295">
        <v>4</v>
      </c>
      <c r="T519" s="295">
        <v>4</v>
      </c>
      <c r="U519" s="295">
        <v>4</v>
      </c>
      <c r="V519" s="295">
        <v>4</v>
      </c>
      <c r="W519" s="295">
        <v>4</v>
      </c>
      <c r="X519" s="295">
        <v>4</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21">Z519</f>
        <v>0</v>
      </c>
      <c r="AA520" s="411">
        <f t="shared" ref="AA520" si="1522">AA519</f>
        <v>0</v>
      </c>
      <c r="AB520" s="411">
        <f t="shared" ref="AB520" si="1523">AB519</f>
        <v>0</v>
      </c>
      <c r="AC520" s="411">
        <f t="shared" ref="AC520" si="1524">AC519</f>
        <v>0</v>
      </c>
      <c r="AD520" s="411">
        <f t="shared" ref="AD520" si="1525">AD519</f>
        <v>0</v>
      </c>
      <c r="AE520" s="411">
        <f t="shared" ref="AE520" si="1526">AE519</f>
        <v>0</v>
      </c>
      <c r="AF520" s="411">
        <f t="shared" ref="AF520" si="1527">AF519</f>
        <v>0</v>
      </c>
      <c r="AG520" s="411">
        <f t="shared" ref="AG520" si="1528">AG519</f>
        <v>0</v>
      </c>
      <c r="AH520" s="411">
        <f t="shared" ref="AH520" si="1529">AH519</f>
        <v>0</v>
      </c>
      <c r="AI520" s="411">
        <f t="shared" ref="AI520" si="1530">AI519</f>
        <v>0</v>
      </c>
      <c r="AJ520" s="411">
        <f t="shared" ref="AJ520" si="1531">AJ519</f>
        <v>0</v>
      </c>
      <c r="AK520" s="411">
        <f t="shared" ref="AK520" si="1532">AK519</f>
        <v>0</v>
      </c>
      <c r="AL520" s="411">
        <f t="shared" ref="AL520" si="1533">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4">Z522</f>
        <v>0</v>
      </c>
      <c r="AA523" s="411">
        <f t="shared" ref="AA523" si="1535">AA522</f>
        <v>0</v>
      </c>
      <c r="AB523" s="411">
        <f t="shared" ref="AB523" si="1536">AB522</f>
        <v>0</v>
      </c>
      <c r="AC523" s="411">
        <f t="shared" ref="AC523" si="1537">AC522</f>
        <v>0</v>
      </c>
      <c r="AD523" s="411">
        <f t="shared" ref="AD523" si="1538">AD522</f>
        <v>0</v>
      </c>
      <c r="AE523" s="411">
        <f t="shared" ref="AE523" si="1539">AE522</f>
        <v>0</v>
      </c>
      <c r="AF523" s="411">
        <f t="shared" ref="AF523" si="1540">AF522</f>
        <v>0</v>
      </c>
      <c r="AG523" s="411">
        <f t="shared" ref="AG523" si="1541">AG522</f>
        <v>0</v>
      </c>
      <c r="AH523" s="411">
        <f t="shared" ref="AH523" si="1542">AH522</f>
        <v>0</v>
      </c>
      <c r="AI523" s="411">
        <f t="shared" ref="AI523" si="1543">AI522</f>
        <v>0</v>
      </c>
      <c r="AJ523" s="411">
        <f t="shared" ref="AJ523" si="1544">AJ522</f>
        <v>0</v>
      </c>
      <c r="AK523" s="411">
        <f t="shared" ref="AK523" si="1545">AK522</f>
        <v>0</v>
      </c>
      <c r="AL523" s="411">
        <f t="shared" ref="AL523" si="1546">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7">Z525</f>
        <v>0</v>
      </c>
      <c r="AA526" s="411">
        <f t="shared" ref="AA526" si="1548">AA525</f>
        <v>0</v>
      </c>
      <c r="AB526" s="411">
        <f t="shared" ref="AB526" si="1549">AB525</f>
        <v>0</v>
      </c>
      <c r="AC526" s="411">
        <f t="shared" ref="AC526" si="1550">AC525</f>
        <v>0</v>
      </c>
      <c r="AD526" s="411">
        <f t="shared" ref="AD526" si="1551">AD525</f>
        <v>0</v>
      </c>
      <c r="AE526" s="411">
        <f t="shared" ref="AE526" si="1552">AE525</f>
        <v>0</v>
      </c>
      <c r="AF526" s="411">
        <f t="shared" ref="AF526" si="1553">AF525</f>
        <v>0</v>
      </c>
      <c r="AG526" s="411">
        <f t="shared" ref="AG526" si="1554">AG525</f>
        <v>0</v>
      </c>
      <c r="AH526" s="411">
        <f t="shared" ref="AH526" si="1555">AH525</f>
        <v>0</v>
      </c>
      <c r="AI526" s="411">
        <f t="shared" ref="AI526" si="1556">AI525</f>
        <v>0</v>
      </c>
      <c r="AJ526" s="411">
        <f t="shared" ref="AJ526" si="1557">AJ525</f>
        <v>0</v>
      </c>
      <c r="AK526" s="411">
        <f t="shared" ref="AK526" si="1558">AK525</f>
        <v>0</v>
      </c>
      <c r="AL526" s="411">
        <f t="shared" ref="AL526" si="1559">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60">Z528</f>
        <v>0</v>
      </c>
      <c r="AA529" s="411">
        <f t="shared" ref="AA529" si="1561">AA528</f>
        <v>0</v>
      </c>
      <c r="AB529" s="411">
        <f t="shared" ref="AB529" si="1562">AB528</f>
        <v>0</v>
      </c>
      <c r="AC529" s="411">
        <f t="shared" ref="AC529" si="1563">AC528</f>
        <v>0</v>
      </c>
      <c r="AD529" s="411">
        <f t="shared" ref="AD529" si="1564">AD528</f>
        <v>0</v>
      </c>
      <c r="AE529" s="411">
        <f t="shared" ref="AE529" si="1565">AE528</f>
        <v>0</v>
      </c>
      <c r="AF529" s="411">
        <f t="shared" ref="AF529" si="1566">AF528</f>
        <v>0</v>
      </c>
      <c r="AG529" s="411">
        <f t="shared" ref="AG529" si="1567">AG528</f>
        <v>0</v>
      </c>
      <c r="AH529" s="411">
        <f t="shared" ref="AH529" si="1568">AH528</f>
        <v>0</v>
      </c>
      <c r="AI529" s="411">
        <f t="shared" ref="AI529" si="1569">AI528</f>
        <v>0</v>
      </c>
      <c r="AJ529" s="411">
        <f t="shared" ref="AJ529" si="1570">AJ528</f>
        <v>0</v>
      </c>
      <c r="AK529" s="411">
        <f t="shared" ref="AK529" si="1571">AK528</f>
        <v>0</v>
      </c>
      <c r="AL529" s="411">
        <f t="shared" ref="AL529" si="1572">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3">Z531</f>
        <v>0</v>
      </c>
      <c r="AA532" s="411">
        <f t="shared" ref="AA532" si="1574">AA531</f>
        <v>0</v>
      </c>
      <c r="AB532" s="411">
        <f t="shared" ref="AB532" si="1575">AB531</f>
        <v>0</v>
      </c>
      <c r="AC532" s="411">
        <f t="shared" ref="AC532" si="1576">AC531</f>
        <v>0</v>
      </c>
      <c r="AD532" s="411">
        <f t="shared" ref="AD532" si="1577">AD531</f>
        <v>0</v>
      </c>
      <c r="AE532" s="411">
        <f t="shared" ref="AE532" si="1578">AE531</f>
        <v>0</v>
      </c>
      <c r="AF532" s="411">
        <f t="shared" ref="AF532" si="1579">AF531</f>
        <v>0</v>
      </c>
      <c r="AG532" s="411">
        <f t="shared" ref="AG532" si="1580">AG531</f>
        <v>0</v>
      </c>
      <c r="AH532" s="411">
        <f t="shared" ref="AH532" si="1581">AH531</f>
        <v>0</v>
      </c>
      <c r="AI532" s="411">
        <f t="shared" ref="AI532" si="1582">AI531</f>
        <v>0</v>
      </c>
      <c r="AJ532" s="411">
        <f t="shared" ref="AJ532" si="1583">AJ531</f>
        <v>0</v>
      </c>
      <c r="AK532" s="411">
        <f t="shared" ref="AK532" si="1584">AK531</f>
        <v>0</v>
      </c>
      <c r="AL532" s="411">
        <f t="shared" ref="AL532" si="1585">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6">Z534</f>
        <v>0</v>
      </c>
      <c r="AA535" s="411">
        <f t="shared" ref="AA535" si="1587">AA534</f>
        <v>0</v>
      </c>
      <c r="AB535" s="411">
        <f t="shared" ref="AB535" si="1588">AB534</f>
        <v>0</v>
      </c>
      <c r="AC535" s="411">
        <f t="shared" ref="AC535" si="1589">AC534</f>
        <v>0</v>
      </c>
      <c r="AD535" s="411">
        <f t="shared" ref="AD535" si="1590">AD534</f>
        <v>0</v>
      </c>
      <c r="AE535" s="411">
        <f t="shared" ref="AE535" si="1591">AE534</f>
        <v>0</v>
      </c>
      <c r="AF535" s="411">
        <f t="shared" ref="AF535" si="1592">AF534</f>
        <v>0</v>
      </c>
      <c r="AG535" s="411">
        <f t="shared" ref="AG535" si="1593">AG534</f>
        <v>0</v>
      </c>
      <c r="AH535" s="411">
        <f t="shared" ref="AH535" si="1594">AH534</f>
        <v>0</v>
      </c>
      <c r="AI535" s="411">
        <f t="shared" ref="AI535" si="1595">AI534</f>
        <v>0</v>
      </c>
      <c r="AJ535" s="411">
        <f t="shared" ref="AJ535" si="1596">AJ534</f>
        <v>0</v>
      </c>
      <c r="AK535" s="411">
        <f t="shared" ref="AK535" si="1597">AK534</f>
        <v>0</v>
      </c>
      <c r="AL535" s="411">
        <f t="shared" ref="AL535" si="1598">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9">Z537</f>
        <v>0</v>
      </c>
      <c r="AA538" s="411">
        <f t="shared" ref="AA538" si="1600">AA537</f>
        <v>0</v>
      </c>
      <c r="AB538" s="411">
        <f t="shared" ref="AB538" si="1601">AB537</f>
        <v>0</v>
      </c>
      <c r="AC538" s="411">
        <f t="shared" ref="AC538" si="1602">AC537</f>
        <v>0</v>
      </c>
      <c r="AD538" s="411">
        <f t="shared" ref="AD538" si="1603">AD537</f>
        <v>0</v>
      </c>
      <c r="AE538" s="411">
        <f t="shared" ref="AE538" si="1604">AE537</f>
        <v>0</v>
      </c>
      <c r="AF538" s="411">
        <f t="shared" ref="AF538" si="1605">AF537</f>
        <v>0</v>
      </c>
      <c r="AG538" s="411">
        <f t="shared" ref="AG538" si="1606">AG537</f>
        <v>0</v>
      </c>
      <c r="AH538" s="411">
        <f t="shared" ref="AH538" si="1607">AH537</f>
        <v>0</v>
      </c>
      <c r="AI538" s="411">
        <f t="shared" ref="AI538" si="1608">AI537</f>
        <v>0</v>
      </c>
      <c r="AJ538" s="411">
        <f t="shared" ref="AJ538" si="1609">AJ537</f>
        <v>0</v>
      </c>
      <c r="AK538" s="411">
        <f t="shared" ref="AK538" si="1610">AK537</f>
        <v>0</v>
      </c>
      <c r="AL538" s="411">
        <f t="shared" ref="AL538" si="1611">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2">Z540</f>
        <v>0</v>
      </c>
      <c r="AA541" s="411">
        <f t="shared" ref="AA541" si="1613">AA540</f>
        <v>0</v>
      </c>
      <c r="AB541" s="411">
        <f t="shared" ref="AB541" si="1614">AB540</f>
        <v>0</v>
      </c>
      <c r="AC541" s="411">
        <f t="shared" ref="AC541" si="1615">AC540</f>
        <v>0</v>
      </c>
      <c r="AD541" s="411">
        <f t="shared" ref="AD541" si="1616">AD540</f>
        <v>0</v>
      </c>
      <c r="AE541" s="411">
        <f t="shared" ref="AE541" si="1617">AE540</f>
        <v>0</v>
      </c>
      <c r="AF541" s="411">
        <f t="shared" ref="AF541" si="1618">AF540</f>
        <v>0</v>
      </c>
      <c r="AG541" s="411">
        <f t="shared" ref="AG541" si="1619">AG540</f>
        <v>0</v>
      </c>
      <c r="AH541" s="411">
        <f t="shared" ref="AH541" si="1620">AH540</f>
        <v>0</v>
      </c>
      <c r="AI541" s="411">
        <f t="shared" ref="AI541" si="1621">AI540</f>
        <v>0</v>
      </c>
      <c r="AJ541" s="411">
        <f t="shared" ref="AJ541" si="1622">AJ540</f>
        <v>0</v>
      </c>
      <c r="AK541" s="411">
        <f t="shared" ref="AK541" si="1623">AK540</f>
        <v>0</v>
      </c>
      <c r="AL541" s="411">
        <f t="shared" ref="AL541" si="1624">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5">Z543</f>
        <v>0</v>
      </c>
      <c r="AA544" s="411">
        <f t="shared" ref="AA544" si="1626">AA543</f>
        <v>0</v>
      </c>
      <c r="AB544" s="411">
        <f t="shared" ref="AB544" si="1627">AB543</f>
        <v>0</v>
      </c>
      <c r="AC544" s="411">
        <f t="shared" ref="AC544" si="1628">AC543</f>
        <v>0</v>
      </c>
      <c r="AD544" s="411">
        <f t="shared" ref="AD544" si="1629">AD543</f>
        <v>0</v>
      </c>
      <c r="AE544" s="411">
        <f t="shared" ref="AE544" si="1630">AE543</f>
        <v>0</v>
      </c>
      <c r="AF544" s="411">
        <f t="shared" ref="AF544" si="1631">AF543</f>
        <v>0</v>
      </c>
      <c r="AG544" s="411">
        <f t="shared" ref="AG544" si="1632">AG543</f>
        <v>0</v>
      </c>
      <c r="AH544" s="411">
        <f t="shared" ref="AH544" si="1633">AH543</f>
        <v>0</v>
      </c>
      <c r="AI544" s="411">
        <f t="shared" ref="AI544" si="1634">AI543</f>
        <v>0</v>
      </c>
      <c r="AJ544" s="411">
        <f t="shared" ref="AJ544" si="1635">AJ543</f>
        <v>0</v>
      </c>
      <c r="AK544" s="411">
        <f t="shared" ref="AK544" si="1636">AK543</f>
        <v>0</v>
      </c>
      <c r="AL544" s="411">
        <f t="shared" ref="AL544" si="1637">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8">Z546</f>
        <v>0</v>
      </c>
      <c r="AA547" s="411">
        <f t="shared" ref="AA547" si="1639">AA546</f>
        <v>0</v>
      </c>
      <c r="AB547" s="411">
        <f t="shared" ref="AB547" si="1640">AB546</f>
        <v>0</v>
      </c>
      <c r="AC547" s="411">
        <f t="shared" ref="AC547" si="1641">AC546</f>
        <v>0</v>
      </c>
      <c r="AD547" s="411">
        <f t="shared" ref="AD547" si="1642">AD546</f>
        <v>0</v>
      </c>
      <c r="AE547" s="411">
        <f t="shared" ref="AE547" si="1643">AE546</f>
        <v>0</v>
      </c>
      <c r="AF547" s="411">
        <f t="shared" ref="AF547" si="1644">AF546</f>
        <v>0</v>
      </c>
      <c r="AG547" s="411">
        <f t="shared" ref="AG547" si="1645">AG546</f>
        <v>0</v>
      </c>
      <c r="AH547" s="411">
        <f t="shared" ref="AH547" si="1646">AH546</f>
        <v>0</v>
      </c>
      <c r="AI547" s="411">
        <f t="shared" ref="AI547" si="1647">AI546</f>
        <v>0</v>
      </c>
      <c r="AJ547" s="411">
        <f t="shared" ref="AJ547" si="1648">AJ546</f>
        <v>0</v>
      </c>
      <c r="AK547" s="411">
        <f t="shared" ref="AK547" si="1649">AK546</f>
        <v>0</v>
      </c>
      <c r="AL547" s="411">
        <f t="shared" ref="AL547" si="1650">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51">Z549</f>
        <v>0</v>
      </c>
      <c r="AA550" s="411">
        <f t="shared" ref="AA550" si="1652">AA549</f>
        <v>0</v>
      </c>
      <c r="AB550" s="411">
        <f t="shared" ref="AB550" si="1653">AB549</f>
        <v>0</v>
      </c>
      <c r="AC550" s="411">
        <f t="shared" ref="AC550" si="1654">AC549</f>
        <v>0</v>
      </c>
      <c r="AD550" s="411">
        <f t="shared" ref="AD550" si="1655">AD549</f>
        <v>0</v>
      </c>
      <c r="AE550" s="411">
        <f t="shared" ref="AE550" si="1656">AE549</f>
        <v>0</v>
      </c>
      <c r="AF550" s="411">
        <f t="shared" ref="AF550" si="1657">AF549</f>
        <v>0</v>
      </c>
      <c r="AG550" s="411">
        <f t="shared" ref="AG550" si="1658">AG549</f>
        <v>0</v>
      </c>
      <c r="AH550" s="411">
        <f t="shared" ref="AH550" si="1659">AH549</f>
        <v>0</v>
      </c>
      <c r="AI550" s="411">
        <f t="shared" ref="AI550" si="1660">AI549</f>
        <v>0</v>
      </c>
      <c r="AJ550" s="411">
        <f t="shared" ref="AJ550" si="1661">AJ549</f>
        <v>0</v>
      </c>
      <c r="AK550" s="411">
        <f t="shared" ref="AK550" si="1662">AK549</f>
        <v>0</v>
      </c>
      <c r="AL550" s="411">
        <f t="shared" ref="AL550" si="1663">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4">Z552</f>
        <v>0</v>
      </c>
      <c r="AA553" s="411">
        <f t="shared" ref="AA553" si="1665">AA552</f>
        <v>0</v>
      </c>
      <c r="AB553" s="411">
        <f t="shared" ref="AB553" si="1666">AB552</f>
        <v>0</v>
      </c>
      <c r="AC553" s="411">
        <f t="shared" ref="AC553" si="1667">AC552</f>
        <v>0</v>
      </c>
      <c r="AD553" s="411">
        <f t="shared" ref="AD553" si="1668">AD552</f>
        <v>0</v>
      </c>
      <c r="AE553" s="411">
        <f t="shared" ref="AE553" si="1669">AE552</f>
        <v>0</v>
      </c>
      <c r="AF553" s="411">
        <f t="shared" ref="AF553" si="1670">AF552</f>
        <v>0</v>
      </c>
      <c r="AG553" s="411">
        <f t="shared" ref="AG553" si="1671">AG552</f>
        <v>0</v>
      </c>
      <c r="AH553" s="411">
        <f t="shared" ref="AH553" si="1672">AH552</f>
        <v>0</v>
      </c>
      <c r="AI553" s="411">
        <f t="shared" ref="AI553" si="1673">AI552</f>
        <v>0</v>
      </c>
      <c r="AJ553" s="411">
        <f t="shared" ref="AJ553" si="1674">AJ552</f>
        <v>0</v>
      </c>
      <c r="AK553" s="411">
        <f t="shared" ref="AK553" si="1675">AK552</f>
        <v>0</v>
      </c>
      <c r="AL553" s="411">
        <f t="shared" ref="AL553" si="1676">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7">Z555</f>
        <v>0</v>
      </c>
      <c r="AA556" s="411">
        <f t="shared" ref="AA556" si="1678">AA555</f>
        <v>0</v>
      </c>
      <c r="AB556" s="411">
        <f t="shared" ref="AB556" si="1679">AB555</f>
        <v>0</v>
      </c>
      <c r="AC556" s="411">
        <f t="shared" ref="AC556" si="1680">AC555</f>
        <v>0</v>
      </c>
      <c r="AD556" s="411">
        <f t="shared" ref="AD556" si="1681">AD555</f>
        <v>0</v>
      </c>
      <c r="AE556" s="411">
        <f t="shared" ref="AE556" si="1682">AE555</f>
        <v>0</v>
      </c>
      <c r="AF556" s="411">
        <f t="shared" ref="AF556" si="1683">AF555</f>
        <v>0</v>
      </c>
      <c r="AG556" s="411">
        <f t="shared" ref="AG556" si="1684">AG555</f>
        <v>0</v>
      </c>
      <c r="AH556" s="411">
        <f t="shared" ref="AH556" si="1685">AH555</f>
        <v>0</v>
      </c>
      <c r="AI556" s="411">
        <f t="shared" ref="AI556" si="1686">AI555</f>
        <v>0</v>
      </c>
      <c r="AJ556" s="411">
        <f t="shared" ref="AJ556" si="1687">AJ555</f>
        <v>0</v>
      </c>
      <c r="AK556" s="411">
        <f t="shared" ref="AK556" si="1688">AK555</f>
        <v>0</v>
      </c>
      <c r="AL556" s="411">
        <f t="shared" ref="AL556" si="1689">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90">Z558</f>
        <v>0</v>
      </c>
      <c r="AA559" s="411">
        <f t="shared" ref="AA559" si="1691">AA558</f>
        <v>0</v>
      </c>
      <c r="AB559" s="411">
        <f t="shared" ref="AB559" si="1692">AB558</f>
        <v>0</v>
      </c>
      <c r="AC559" s="411">
        <f t="shared" ref="AC559" si="1693">AC558</f>
        <v>0</v>
      </c>
      <c r="AD559" s="411">
        <f t="shared" ref="AD559" si="1694">AD558</f>
        <v>0</v>
      </c>
      <c r="AE559" s="411">
        <f t="shared" ref="AE559" si="1695">AE558</f>
        <v>0</v>
      </c>
      <c r="AF559" s="411">
        <f t="shared" ref="AF559" si="1696">AF558</f>
        <v>0</v>
      </c>
      <c r="AG559" s="411">
        <f t="shared" ref="AG559" si="1697">AG558</f>
        <v>0</v>
      </c>
      <c r="AH559" s="411">
        <f t="shared" ref="AH559" si="1698">AH558</f>
        <v>0</v>
      </c>
      <c r="AI559" s="411">
        <f t="shared" ref="AI559" si="1699">AI558</f>
        <v>0</v>
      </c>
      <c r="AJ559" s="411">
        <f t="shared" ref="AJ559" si="1700">AJ558</f>
        <v>0</v>
      </c>
      <c r="AK559" s="411">
        <f t="shared" ref="AK559" si="1701">AK558</f>
        <v>0</v>
      </c>
      <c r="AL559" s="411">
        <f t="shared" ref="AL559" si="1702">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427620</v>
      </c>
      <c r="E561" s="329">
        <f t="shared" ref="E561:M561" si="1703">SUM(E404:E559)</f>
        <v>343324</v>
      </c>
      <c r="F561" s="329">
        <f t="shared" si="1703"/>
        <v>343324</v>
      </c>
      <c r="G561" s="329">
        <f t="shared" si="1703"/>
        <v>343324</v>
      </c>
      <c r="H561" s="329">
        <f t="shared" si="1703"/>
        <v>343324</v>
      </c>
      <c r="I561" s="329">
        <f t="shared" si="1703"/>
        <v>302434</v>
      </c>
      <c r="J561" s="329">
        <f t="shared" si="1703"/>
        <v>302434</v>
      </c>
      <c r="K561" s="329">
        <f t="shared" si="1703"/>
        <v>302431</v>
      </c>
      <c r="L561" s="329">
        <f t="shared" si="1703"/>
        <v>302431</v>
      </c>
      <c r="M561" s="329">
        <f t="shared" si="1703"/>
        <v>302062</v>
      </c>
      <c r="N561" s="329"/>
      <c r="O561" s="329">
        <f>SUM(O404:O559)</f>
        <v>40</v>
      </c>
      <c r="P561" s="329">
        <f t="shared" ref="P561:X561" si="1704">SUM(P404:P559)</f>
        <v>34</v>
      </c>
      <c r="Q561" s="329">
        <f t="shared" si="1704"/>
        <v>34</v>
      </c>
      <c r="R561" s="329">
        <f t="shared" si="1704"/>
        <v>34</v>
      </c>
      <c r="S561" s="329">
        <f t="shared" si="1704"/>
        <v>34</v>
      </c>
      <c r="T561" s="329">
        <f t="shared" si="1704"/>
        <v>26</v>
      </c>
      <c r="U561" s="329">
        <f t="shared" si="1704"/>
        <v>26</v>
      </c>
      <c r="V561" s="329">
        <f t="shared" si="1704"/>
        <v>26</v>
      </c>
      <c r="W561" s="329">
        <f t="shared" si="1704"/>
        <v>26</v>
      </c>
      <c r="X561" s="329">
        <f t="shared" si="1704"/>
        <v>26</v>
      </c>
      <c r="Y561" s="329">
        <f>IF(Y402="kWh",SUMPRODUCT(D404:D559,Y404:Y559))</f>
        <v>380501</v>
      </c>
      <c r="Z561" s="329">
        <f>IF(Z402="kWh",SUMPRODUCT(D404:D559,Z404:Z559))</f>
        <v>0</v>
      </c>
      <c r="AA561" s="329">
        <f>IF(AA402="kw",SUMPRODUCT(N404:N559,O404:O559,AA404:AA559),SUMPRODUCT(D404:D559,AA404:AA559))</f>
        <v>132</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247730</v>
      </c>
      <c r="Z562" s="392">
        <f>HLOOKUP(Z218,'2. LRAMVA Threshold'!$B$42:$Q$53,9,FALSE)</f>
        <v>7795</v>
      </c>
      <c r="AA562" s="392">
        <f>HLOOKUP(AA218,'2. LRAMVA Threshold'!$B$42:$Q$53,9,FALSE)</f>
        <v>3</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9.1000000000000004E-3</v>
      </c>
      <c r="Z564" s="341">
        <f>HLOOKUP(Z$35,'3.  Distribution Rates'!$C$122:$P$133,9,FALSE)</f>
        <v>9.7999999999999997E-3</v>
      </c>
      <c r="AA564" s="341">
        <f>HLOOKUP(AA$35,'3.  Distribution Rates'!$C$122:$P$133,9,FALSE)</f>
        <v>1.4436</v>
      </c>
      <c r="AB564" s="341">
        <f>HLOOKUP(AB$35,'3.  Distribution Rates'!$C$122:$P$133,9,FALSE)</f>
        <v>7.1944999999999997</v>
      </c>
      <c r="AC564" s="341">
        <f>HLOOKUP(AC$35,'3.  Distribution Rates'!$C$122:$P$133,9,FALSE)</f>
        <v>4.3700000000000003E-2</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401.10866313188745</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5">SUM(Y565:AL565)</f>
        <v>401.10866313188745</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123.75459932922844</v>
      </c>
      <c r="Z566" s="378">
        <f>'4.  2011-2014 LRAM'!Z269*Z564</f>
        <v>200.22338437461738</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5"/>
        <v>323.97798370384584</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508.28008132452806</v>
      </c>
      <c r="Z567" s="378">
        <f>'4.  2011-2014 LRAM'!Z398*Z564</f>
        <v>126.09727531326659</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5"/>
        <v>634.37735663779461</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534.16094621286607</v>
      </c>
      <c r="Z568" s="378">
        <f>'4.  2011-2014 LRAM'!Z528*Z564</f>
        <v>6.87386012628E-2</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5"/>
        <v>534.22968481412886</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6">Y209*Y564</f>
        <v>608.83550000000002</v>
      </c>
      <c r="Z569" s="378">
        <f t="shared" si="1706"/>
        <v>200.018</v>
      </c>
      <c r="AA569" s="378">
        <f t="shared" si="1706"/>
        <v>0</v>
      </c>
      <c r="AB569" s="378">
        <f>AB209*AB564</f>
        <v>0</v>
      </c>
      <c r="AC569" s="378">
        <f t="shared" si="1706"/>
        <v>0</v>
      </c>
      <c r="AD569" s="378">
        <f t="shared" si="1706"/>
        <v>0</v>
      </c>
      <c r="AE569" s="378">
        <f t="shared" si="1706"/>
        <v>0</v>
      </c>
      <c r="AF569" s="378">
        <f t="shared" si="1706"/>
        <v>0</v>
      </c>
      <c r="AG569" s="378">
        <f t="shared" si="1706"/>
        <v>0</v>
      </c>
      <c r="AH569" s="378">
        <f t="shared" si="1706"/>
        <v>0</v>
      </c>
      <c r="AI569" s="378">
        <f t="shared" si="1706"/>
        <v>0</v>
      </c>
      <c r="AJ569" s="378">
        <f t="shared" si="1706"/>
        <v>0</v>
      </c>
      <c r="AK569" s="378">
        <f t="shared" si="1706"/>
        <v>0</v>
      </c>
      <c r="AL569" s="378">
        <f t="shared" si="1706"/>
        <v>0</v>
      </c>
      <c r="AM569" s="629">
        <f t="shared" si="1705"/>
        <v>808.85350000000005</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1997.6684</v>
      </c>
      <c r="Z570" s="378">
        <f>Z392*Z564</f>
        <v>0</v>
      </c>
      <c r="AA570" s="378">
        <f t="shared" ref="AA570:AL570" si="1707">AA392*AA564</f>
        <v>138.5856</v>
      </c>
      <c r="AB570" s="378">
        <f>AB392*AB564</f>
        <v>0</v>
      </c>
      <c r="AC570" s="378">
        <f t="shared" si="1707"/>
        <v>0</v>
      </c>
      <c r="AD570" s="378">
        <f t="shared" si="1707"/>
        <v>0</v>
      </c>
      <c r="AE570" s="378">
        <f t="shared" si="1707"/>
        <v>0</v>
      </c>
      <c r="AF570" s="378">
        <f t="shared" si="1707"/>
        <v>0</v>
      </c>
      <c r="AG570" s="378">
        <f t="shared" si="1707"/>
        <v>0</v>
      </c>
      <c r="AH570" s="378">
        <f t="shared" si="1707"/>
        <v>0</v>
      </c>
      <c r="AI570" s="378">
        <f t="shared" si="1707"/>
        <v>0</v>
      </c>
      <c r="AJ570" s="378">
        <f t="shared" si="1707"/>
        <v>0</v>
      </c>
      <c r="AK570" s="378">
        <f t="shared" si="1707"/>
        <v>0</v>
      </c>
      <c r="AL570" s="378">
        <f t="shared" si="1707"/>
        <v>0</v>
      </c>
      <c r="AM570" s="629">
        <f t="shared" si="1705"/>
        <v>2136.2539999999999</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3462.5590999999999</v>
      </c>
      <c r="Z571" s="378">
        <f t="shared" ref="Z571:AL571" si="1708">Z561*Z564</f>
        <v>0</v>
      </c>
      <c r="AA571" s="378">
        <f t="shared" si="1708"/>
        <v>190.55520000000001</v>
      </c>
      <c r="AB571" s="378">
        <f t="shared" si="1708"/>
        <v>0</v>
      </c>
      <c r="AC571" s="378">
        <f t="shared" si="1708"/>
        <v>0</v>
      </c>
      <c r="AD571" s="378">
        <f t="shared" si="1708"/>
        <v>0</v>
      </c>
      <c r="AE571" s="378">
        <f t="shared" si="1708"/>
        <v>0</v>
      </c>
      <c r="AF571" s="378">
        <f t="shared" si="1708"/>
        <v>0</v>
      </c>
      <c r="AG571" s="378">
        <f t="shared" si="1708"/>
        <v>0</v>
      </c>
      <c r="AH571" s="378">
        <f t="shared" si="1708"/>
        <v>0</v>
      </c>
      <c r="AI571" s="378">
        <f t="shared" si="1708"/>
        <v>0</v>
      </c>
      <c r="AJ571" s="378">
        <f t="shared" si="1708"/>
        <v>0</v>
      </c>
      <c r="AK571" s="378">
        <f t="shared" si="1708"/>
        <v>0</v>
      </c>
      <c r="AL571" s="378">
        <f t="shared" si="1708"/>
        <v>0</v>
      </c>
      <c r="AM571" s="629">
        <f t="shared" si="1705"/>
        <v>3653.1143000000002</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7636.3672899985104</v>
      </c>
      <c r="Z572" s="346">
        <f>SUM(Z565:Z571)</f>
        <v>526.40739828914673</v>
      </c>
      <c r="AA572" s="346">
        <f t="shared" ref="AA572:AE572" si="1709">SUM(AA565:AA571)</f>
        <v>329.14080000000001</v>
      </c>
      <c r="AB572" s="346">
        <f t="shared" si="1709"/>
        <v>0</v>
      </c>
      <c r="AC572" s="346">
        <f t="shared" si="1709"/>
        <v>0</v>
      </c>
      <c r="AD572" s="346">
        <f>SUM(AD565:AD571)</f>
        <v>0</v>
      </c>
      <c r="AE572" s="346">
        <f t="shared" si="1709"/>
        <v>0</v>
      </c>
      <c r="AF572" s="346">
        <f>SUM(AF565:AF571)</f>
        <v>0</v>
      </c>
      <c r="AG572" s="346">
        <f>SUM(AG565:AG571)</f>
        <v>0</v>
      </c>
      <c r="AH572" s="346">
        <f t="shared" ref="AH572:AL572" si="1710">SUM(AH565:AH571)</f>
        <v>0</v>
      </c>
      <c r="AI572" s="346">
        <f t="shared" si="1710"/>
        <v>0</v>
      </c>
      <c r="AJ572" s="346">
        <f>SUM(AJ565:AJ571)</f>
        <v>0</v>
      </c>
      <c r="AK572" s="346">
        <f t="shared" si="1710"/>
        <v>0</v>
      </c>
      <c r="AL572" s="346">
        <f t="shared" si="1710"/>
        <v>0</v>
      </c>
      <c r="AM572" s="407">
        <f>SUM(AM565:AM571)</f>
        <v>8491.9154882876574</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2254.3430000000003</v>
      </c>
      <c r="Z573" s="347">
        <f t="shared" ref="Z573:AE573" si="1711">Z562*Z564</f>
        <v>76.390999999999991</v>
      </c>
      <c r="AA573" s="347">
        <f t="shared" si="1711"/>
        <v>4.3308</v>
      </c>
      <c r="AB573" s="347">
        <f t="shared" si="1711"/>
        <v>0</v>
      </c>
      <c r="AC573" s="347">
        <f t="shared" si="1711"/>
        <v>0</v>
      </c>
      <c r="AD573" s="347">
        <f>AD562*AD564</f>
        <v>0</v>
      </c>
      <c r="AE573" s="347">
        <f t="shared" si="1711"/>
        <v>0</v>
      </c>
      <c r="AF573" s="347">
        <f>AF562*AF564</f>
        <v>0</v>
      </c>
      <c r="AG573" s="347">
        <f t="shared" ref="AG573:AL573" si="1712">AG562*AG564</f>
        <v>0</v>
      </c>
      <c r="AH573" s="347">
        <f t="shared" si="1712"/>
        <v>0</v>
      </c>
      <c r="AI573" s="347">
        <f t="shared" si="1712"/>
        <v>0</v>
      </c>
      <c r="AJ573" s="347">
        <f>AJ562*AJ564</f>
        <v>0</v>
      </c>
      <c r="AK573" s="347">
        <f>AK562*AK564</f>
        <v>0</v>
      </c>
      <c r="AL573" s="347">
        <f t="shared" si="1712"/>
        <v>0</v>
      </c>
      <c r="AM573" s="407">
        <f>SUM(Y573:AL573)</f>
        <v>2335.0648000000006</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6156.8506882876572</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296205</v>
      </c>
      <c r="Z576" s="291">
        <f>SUMPRODUCT(E404:E559,Z404:Z559)</f>
        <v>0</v>
      </c>
      <c r="AA576" s="291">
        <f>IF(AA402="kw",SUMPRODUCT($N$404:$N$559,$P$404:$P$559,AA404:AA559),SUMPRODUCT($E$404:$E$559,AA404:AA559))</f>
        <v>132</v>
      </c>
      <c r="AB576" s="291">
        <f>IF(AB402="kw",SUMPRODUCT($N$404:$N$559,$P$404:$P$559,AB404:AB559),SUMPRODUCT($E$404:$E$559,AB404:AB559))</f>
        <v>0</v>
      </c>
      <c r="AC576" s="291">
        <f>IF(AC402="kw",SUMPRODUCT($N$404:$N$559,$P$404:$P$559,AC404:AC559),SUMPRODUCT($E$404:$E$559,AC404:AC559))</f>
        <v>0</v>
      </c>
      <c r="AD576" s="291">
        <f t="shared" ref="AD576:AL576" si="1713">IF(AD402="kw",SUMPRODUCT($N$404:$N$559,$P$404:$P$559,AD404:AD559),SUMPRODUCT($E$404:$E$559,AD404:AD559))</f>
        <v>0</v>
      </c>
      <c r="AE576" s="291">
        <f t="shared" si="1713"/>
        <v>0</v>
      </c>
      <c r="AF576" s="291">
        <f t="shared" si="1713"/>
        <v>0</v>
      </c>
      <c r="AG576" s="291">
        <f t="shared" si="1713"/>
        <v>0</v>
      </c>
      <c r="AH576" s="291">
        <f t="shared" si="1713"/>
        <v>0</v>
      </c>
      <c r="AI576" s="291">
        <f t="shared" si="1713"/>
        <v>0</v>
      </c>
      <c r="AJ576" s="291">
        <f t="shared" si="1713"/>
        <v>0</v>
      </c>
      <c r="AK576" s="291">
        <f t="shared" si="1713"/>
        <v>0</v>
      </c>
      <c r="AL576" s="291">
        <f t="shared" si="1713"/>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296205</v>
      </c>
      <c r="Z577" s="291">
        <f>SUMPRODUCT(F404:F559,Z404:Z559)</f>
        <v>0</v>
      </c>
      <c r="AA577" s="291">
        <f t="shared" ref="AA577:AL577" si="1714">IF(AA402="kw",SUMPRODUCT($N$404:$N$559,$Q$404:$Q$559,AA404:AA559),SUMPRODUCT($F$404:$F$559,AA404:AA559))</f>
        <v>132</v>
      </c>
      <c r="AB577" s="291">
        <f t="shared" si="1714"/>
        <v>0</v>
      </c>
      <c r="AC577" s="291">
        <f>IF(AC402="kw",SUMPRODUCT($N$404:$N$559,$Q$404:$Q$559,AC404:AC559),SUMPRODUCT($F$404:$F$559,AC404:AC559))</f>
        <v>0</v>
      </c>
      <c r="AD577" s="291">
        <f t="shared" si="1714"/>
        <v>0</v>
      </c>
      <c r="AE577" s="291">
        <f t="shared" si="1714"/>
        <v>0</v>
      </c>
      <c r="AF577" s="291">
        <f t="shared" si="1714"/>
        <v>0</v>
      </c>
      <c r="AG577" s="291">
        <f t="shared" si="1714"/>
        <v>0</v>
      </c>
      <c r="AH577" s="291">
        <f t="shared" si="1714"/>
        <v>0</v>
      </c>
      <c r="AI577" s="291">
        <f t="shared" si="1714"/>
        <v>0</v>
      </c>
      <c r="AJ577" s="291">
        <f t="shared" si="1714"/>
        <v>0</v>
      </c>
      <c r="AK577" s="291">
        <f t="shared" si="1714"/>
        <v>0</v>
      </c>
      <c r="AL577" s="291">
        <f t="shared" si="1714"/>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296205</v>
      </c>
      <c r="Z578" s="326">
        <f>SUMPRODUCT(G404:G559,Z404:Z559)</f>
        <v>0</v>
      </c>
      <c r="AA578" s="326">
        <f t="shared" ref="AA578:AL578" si="1715">IF(AA402="kw",SUMPRODUCT($N$404:$N$559,$R$404:$R$559,AA404:AA559),SUMPRODUCT($G$404:$G$559,AA404:AA559))</f>
        <v>132</v>
      </c>
      <c r="AB578" s="326">
        <f t="shared" si="1715"/>
        <v>0</v>
      </c>
      <c r="AC578" s="326">
        <f>IF(AC402="kw",SUMPRODUCT($N$404:$N$559,$R$404:$R$559,AC404:AC559),SUMPRODUCT($G$404:$G$559,AC404:AC559))</f>
        <v>0</v>
      </c>
      <c r="AD578" s="326">
        <f t="shared" si="1715"/>
        <v>0</v>
      </c>
      <c r="AE578" s="326">
        <f t="shared" si="1715"/>
        <v>0</v>
      </c>
      <c r="AF578" s="326">
        <f t="shared" si="1715"/>
        <v>0</v>
      </c>
      <c r="AG578" s="326">
        <f t="shared" si="1715"/>
        <v>0</v>
      </c>
      <c r="AH578" s="326">
        <f t="shared" si="1715"/>
        <v>0</v>
      </c>
      <c r="AI578" s="326">
        <f t="shared" si="1715"/>
        <v>0</v>
      </c>
      <c r="AJ578" s="326">
        <f t="shared" si="1715"/>
        <v>0</v>
      </c>
      <c r="AK578" s="326">
        <f t="shared" si="1715"/>
        <v>0</v>
      </c>
      <c r="AL578" s="326">
        <f t="shared" si="1715"/>
        <v>0</v>
      </c>
      <c r="AM578" s="386"/>
    </row>
    <row r="579" spans="1:39" ht="22.5" customHeight="1">
      <c r="B579" s="368" t="s">
        <v>589</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528</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03" t="s">
        <v>211</v>
      </c>
      <c r="C583" s="805" t="s">
        <v>33</v>
      </c>
      <c r="D583" s="284" t="s">
        <v>422</v>
      </c>
      <c r="E583" s="807" t="s">
        <v>209</v>
      </c>
      <c r="F583" s="808"/>
      <c r="G583" s="808"/>
      <c r="H583" s="808"/>
      <c r="I583" s="808"/>
      <c r="J583" s="808"/>
      <c r="K583" s="808"/>
      <c r="L583" s="808"/>
      <c r="M583" s="809"/>
      <c r="N583" s="810" t="s">
        <v>213</v>
      </c>
      <c r="O583" s="284" t="s">
        <v>423</v>
      </c>
      <c r="P583" s="807" t="s">
        <v>212</v>
      </c>
      <c r="Q583" s="808"/>
      <c r="R583" s="808"/>
      <c r="S583" s="808"/>
      <c r="T583" s="808"/>
      <c r="U583" s="808"/>
      <c r="V583" s="808"/>
      <c r="W583" s="808"/>
      <c r="X583" s="809"/>
      <c r="Y583" s="800" t="s">
        <v>243</v>
      </c>
      <c r="Z583" s="801"/>
      <c r="AA583" s="801"/>
      <c r="AB583" s="801"/>
      <c r="AC583" s="801"/>
      <c r="AD583" s="801"/>
      <c r="AE583" s="801"/>
      <c r="AF583" s="801"/>
      <c r="AG583" s="801"/>
      <c r="AH583" s="801"/>
      <c r="AI583" s="801"/>
      <c r="AJ583" s="801"/>
      <c r="AK583" s="801"/>
      <c r="AL583" s="801"/>
      <c r="AM583" s="802"/>
    </row>
    <row r="584" spans="1:39" ht="68.25" customHeight="1">
      <c r="B584" s="804"/>
      <c r="C584" s="806"/>
      <c r="D584" s="285">
        <v>2018</v>
      </c>
      <c r="E584" s="285">
        <v>2019</v>
      </c>
      <c r="F584" s="285">
        <v>2020</v>
      </c>
      <c r="G584" s="285">
        <v>2021</v>
      </c>
      <c r="H584" s="285">
        <v>2022</v>
      </c>
      <c r="I584" s="285">
        <v>2023</v>
      </c>
      <c r="J584" s="285">
        <v>2024</v>
      </c>
      <c r="K584" s="285">
        <v>2025</v>
      </c>
      <c r="L584" s="285">
        <v>2026</v>
      </c>
      <c r="M584" s="285">
        <v>2027</v>
      </c>
      <c r="N584" s="811"/>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v>
      </c>
      <c r="AB584" s="285" t="str">
        <f>'1.  LRAMVA Summary'!G52</f>
        <v>Street Lighting</v>
      </c>
      <c r="AC584" s="285" t="str">
        <f>'1.  LRAMVA Summary'!H52</f>
        <v>Unmetered Scattered Load</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6">Z587</f>
        <v>0</v>
      </c>
      <c r="AA588" s="411">
        <f t="shared" ref="AA588" si="1717">AA587</f>
        <v>0</v>
      </c>
      <c r="AB588" s="411">
        <f t="shared" ref="AB588" si="1718">AB587</f>
        <v>0</v>
      </c>
      <c r="AC588" s="411">
        <f t="shared" ref="AC588" si="1719">AC587</f>
        <v>0</v>
      </c>
      <c r="AD588" s="411">
        <f t="shared" ref="AD588" si="1720">AD587</f>
        <v>0</v>
      </c>
      <c r="AE588" s="411">
        <f t="shared" ref="AE588" si="1721">AE587</f>
        <v>0</v>
      </c>
      <c r="AF588" s="411">
        <f t="shared" ref="AF588" si="1722">AF587</f>
        <v>0</v>
      </c>
      <c r="AG588" s="411">
        <f t="shared" ref="AG588" si="1723">AG587</f>
        <v>0</v>
      </c>
      <c r="AH588" s="411">
        <f t="shared" ref="AH588" si="1724">AH587</f>
        <v>0</v>
      </c>
      <c r="AI588" s="411">
        <f t="shared" ref="AI588" si="1725">AI587</f>
        <v>0</v>
      </c>
      <c r="AJ588" s="411">
        <f t="shared" ref="AJ588" si="1726">AJ587</f>
        <v>0</v>
      </c>
      <c r="AK588" s="411">
        <f t="shared" ref="AK588" si="1727">AK587</f>
        <v>0</v>
      </c>
      <c r="AL588" s="411">
        <f t="shared" ref="AL588" si="1728">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9">Z590</f>
        <v>0</v>
      </c>
      <c r="AA591" s="411">
        <f t="shared" ref="AA591" si="1730">AA590</f>
        <v>0</v>
      </c>
      <c r="AB591" s="411">
        <f t="shared" ref="AB591" si="1731">AB590</f>
        <v>0</v>
      </c>
      <c r="AC591" s="411">
        <f t="shared" ref="AC591" si="1732">AC590</f>
        <v>0</v>
      </c>
      <c r="AD591" s="411">
        <f t="shared" ref="AD591" si="1733">AD590</f>
        <v>0</v>
      </c>
      <c r="AE591" s="411">
        <f t="shared" ref="AE591" si="1734">AE590</f>
        <v>0</v>
      </c>
      <c r="AF591" s="411">
        <f t="shared" ref="AF591" si="1735">AF590</f>
        <v>0</v>
      </c>
      <c r="AG591" s="411">
        <f t="shared" ref="AG591" si="1736">AG590</f>
        <v>0</v>
      </c>
      <c r="AH591" s="411">
        <f t="shared" ref="AH591" si="1737">AH590</f>
        <v>0</v>
      </c>
      <c r="AI591" s="411">
        <f t="shared" ref="AI591" si="1738">AI590</f>
        <v>0</v>
      </c>
      <c r="AJ591" s="411">
        <f t="shared" ref="AJ591" si="1739">AJ590</f>
        <v>0</v>
      </c>
      <c r="AK591" s="411">
        <f t="shared" ref="AK591" si="1740">AK590</f>
        <v>0</v>
      </c>
      <c r="AL591" s="411">
        <f t="shared" ref="AL591" si="1741">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42">Z593</f>
        <v>0</v>
      </c>
      <c r="AA594" s="411">
        <f t="shared" ref="AA594" si="1743">AA593</f>
        <v>0</v>
      </c>
      <c r="AB594" s="411">
        <f t="shared" ref="AB594" si="1744">AB593</f>
        <v>0</v>
      </c>
      <c r="AC594" s="411">
        <f t="shared" ref="AC594" si="1745">AC593</f>
        <v>0</v>
      </c>
      <c r="AD594" s="411">
        <f t="shared" ref="AD594" si="1746">AD593</f>
        <v>0</v>
      </c>
      <c r="AE594" s="411">
        <f t="shared" ref="AE594" si="1747">AE593</f>
        <v>0</v>
      </c>
      <c r="AF594" s="411">
        <f t="shared" ref="AF594" si="1748">AF593</f>
        <v>0</v>
      </c>
      <c r="AG594" s="411">
        <f t="shared" ref="AG594" si="1749">AG593</f>
        <v>0</v>
      </c>
      <c r="AH594" s="411">
        <f t="shared" ref="AH594" si="1750">AH593</f>
        <v>0</v>
      </c>
      <c r="AI594" s="411">
        <f t="shared" ref="AI594" si="1751">AI593</f>
        <v>0</v>
      </c>
      <c r="AJ594" s="411">
        <f t="shared" ref="AJ594" si="1752">AJ593</f>
        <v>0</v>
      </c>
      <c r="AK594" s="411">
        <f t="shared" ref="AK594" si="1753">AK593</f>
        <v>0</v>
      </c>
      <c r="AL594" s="411">
        <f t="shared" ref="AL594" si="1754">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682</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5">Z596</f>
        <v>0</v>
      </c>
      <c r="AA597" s="411">
        <f t="shared" ref="AA597" si="1756">AA596</f>
        <v>0</v>
      </c>
      <c r="AB597" s="411">
        <f t="shared" ref="AB597" si="1757">AB596</f>
        <v>0</v>
      </c>
      <c r="AC597" s="411">
        <f t="shared" ref="AC597" si="1758">AC596</f>
        <v>0</v>
      </c>
      <c r="AD597" s="411">
        <f t="shared" ref="AD597" si="1759">AD596</f>
        <v>0</v>
      </c>
      <c r="AE597" s="411">
        <f t="shared" ref="AE597" si="1760">AE596</f>
        <v>0</v>
      </c>
      <c r="AF597" s="411">
        <f t="shared" ref="AF597" si="1761">AF596</f>
        <v>0</v>
      </c>
      <c r="AG597" s="411">
        <f t="shared" ref="AG597" si="1762">AG596</f>
        <v>0</v>
      </c>
      <c r="AH597" s="411">
        <f t="shared" ref="AH597" si="1763">AH596</f>
        <v>0</v>
      </c>
      <c r="AI597" s="411">
        <f t="shared" ref="AI597" si="1764">AI596</f>
        <v>0</v>
      </c>
      <c r="AJ597" s="411">
        <f t="shared" ref="AJ597" si="1765">AJ596</f>
        <v>0</v>
      </c>
      <c r="AK597" s="411">
        <f t="shared" ref="AK597" si="1766">AK596</f>
        <v>0</v>
      </c>
      <c r="AL597" s="411">
        <f t="shared" ref="AL597" si="1767">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8">Z599</f>
        <v>0</v>
      </c>
      <c r="AA600" s="411">
        <f t="shared" ref="AA600" si="1769">AA599</f>
        <v>0</v>
      </c>
      <c r="AB600" s="411">
        <f t="shared" ref="AB600" si="1770">AB599</f>
        <v>0</v>
      </c>
      <c r="AC600" s="411">
        <f t="shared" ref="AC600" si="1771">AC599</f>
        <v>0</v>
      </c>
      <c r="AD600" s="411">
        <f t="shared" ref="AD600" si="1772">AD599</f>
        <v>0</v>
      </c>
      <c r="AE600" s="411">
        <f t="shared" ref="AE600" si="1773">AE599</f>
        <v>0</v>
      </c>
      <c r="AF600" s="411">
        <f t="shared" ref="AF600" si="1774">AF599</f>
        <v>0</v>
      </c>
      <c r="AG600" s="411">
        <f t="shared" ref="AG600" si="1775">AG599</f>
        <v>0</v>
      </c>
      <c r="AH600" s="411">
        <f t="shared" ref="AH600" si="1776">AH599</f>
        <v>0</v>
      </c>
      <c r="AI600" s="411">
        <f t="shared" ref="AI600" si="1777">AI599</f>
        <v>0</v>
      </c>
      <c r="AJ600" s="411">
        <f t="shared" ref="AJ600" si="1778">AJ599</f>
        <v>0</v>
      </c>
      <c r="AK600" s="411">
        <f t="shared" ref="AK600" si="1779">AK599</f>
        <v>0</v>
      </c>
      <c r="AL600" s="411">
        <f t="shared" ref="AL600" si="1780">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81">Z603</f>
        <v>0</v>
      </c>
      <c r="AA604" s="411">
        <f t="shared" ref="AA604" si="1782">AA603</f>
        <v>0</v>
      </c>
      <c r="AB604" s="411">
        <f t="shared" ref="AB604" si="1783">AB603</f>
        <v>0</v>
      </c>
      <c r="AC604" s="411">
        <f t="shared" ref="AC604" si="1784">AC603</f>
        <v>0</v>
      </c>
      <c r="AD604" s="411">
        <f t="shared" ref="AD604" si="1785">AD603</f>
        <v>0</v>
      </c>
      <c r="AE604" s="411">
        <f t="shared" ref="AE604" si="1786">AE603</f>
        <v>0</v>
      </c>
      <c r="AF604" s="411">
        <f t="shared" ref="AF604" si="1787">AF603</f>
        <v>0</v>
      </c>
      <c r="AG604" s="411">
        <f t="shared" ref="AG604" si="1788">AG603</f>
        <v>0</v>
      </c>
      <c r="AH604" s="411">
        <f t="shared" ref="AH604" si="1789">AH603</f>
        <v>0</v>
      </c>
      <c r="AI604" s="411">
        <f t="shared" ref="AI604" si="1790">AI603</f>
        <v>0</v>
      </c>
      <c r="AJ604" s="411">
        <f t="shared" ref="AJ604" si="1791">AJ603</f>
        <v>0</v>
      </c>
      <c r="AK604" s="411">
        <f t="shared" ref="AK604" si="1792">AK603</f>
        <v>0</v>
      </c>
      <c r="AL604" s="411">
        <f t="shared" ref="AL604" si="1793">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4">Z606</f>
        <v>0</v>
      </c>
      <c r="AA607" s="411">
        <f t="shared" ref="AA607" si="1795">AA606</f>
        <v>0</v>
      </c>
      <c r="AB607" s="411">
        <f t="shared" ref="AB607" si="1796">AB606</f>
        <v>0</v>
      </c>
      <c r="AC607" s="411">
        <f t="shared" ref="AC607" si="1797">AC606</f>
        <v>0</v>
      </c>
      <c r="AD607" s="411">
        <f t="shared" ref="AD607" si="1798">AD606</f>
        <v>0</v>
      </c>
      <c r="AE607" s="411">
        <f t="shared" ref="AE607" si="1799">AE606</f>
        <v>0</v>
      </c>
      <c r="AF607" s="411">
        <f t="shared" ref="AF607" si="1800">AF606</f>
        <v>0</v>
      </c>
      <c r="AG607" s="411">
        <f t="shared" ref="AG607" si="1801">AG606</f>
        <v>0</v>
      </c>
      <c r="AH607" s="411">
        <f t="shared" ref="AH607" si="1802">AH606</f>
        <v>0</v>
      </c>
      <c r="AI607" s="411">
        <f t="shared" ref="AI607" si="1803">AI606</f>
        <v>0</v>
      </c>
      <c r="AJ607" s="411">
        <f t="shared" ref="AJ607" si="1804">AJ606</f>
        <v>0</v>
      </c>
      <c r="AK607" s="411">
        <f t="shared" ref="AK607" si="1805">AK606</f>
        <v>0</v>
      </c>
      <c r="AL607" s="411">
        <f t="shared" ref="AL607" si="1806">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7">Z609</f>
        <v>0</v>
      </c>
      <c r="AA610" s="411">
        <f t="shared" ref="AA610" si="1808">AA609</f>
        <v>0</v>
      </c>
      <c r="AB610" s="411">
        <f t="shared" ref="AB610" si="1809">AB609</f>
        <v>0</v>
      </c>
      <c r="AC610" s="411">
        <f t="shared" ref="AC610" si="1810">AC609</f>
        <v>0</v>
      </c>
      <c r="AD610" s="411">
        <f t="shared" ref="AD610" si="1811">AD609</f>
        <v>0</v>
      </c>
      <c r="AE610" s="411">
        <f t="shared" ref="AE610" si="1812">AE609</f>
        <v>0</v>
      </c>
      <c r="AF610" s="411">
        <f t="shared" ref="AF610" si="1813">AF609</f>
        <v>0</v>
      </c>
      <c r="AG610" s="411">
        <f t="shared" ref="AG610" si="1814">AG609</f>
        <v>0</v>
      </c>
      <c r="AH610" s="411">
        <f t="shared" ref="AH610" si="1815">AH609</f>
        <v>0</v>
      </c>
      <c r="AI610" s="411">
        <f t="shared" ref="AI610" si="1816">AI609</f>
        <v>0</v>
      </c>
      <c r="AJ610" s="411">
        <f t="shared" ref="AJ610" si="1817">AJ609</f>
        <v>0</v>
      </c>
      <c r="AK610" s="411">
        <f t="shared" ref="AK610" si="1818">AK609</f>
        <v>0</v>
      </c>
      <c r="AL610" s="411">
        <f t="shared" ref="AL610" si="1819">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20">Z612</f>
        <v>0</v>
      </c>
      <c r="AA613" s="411">
        <f t="shared" ref="AA613" si="1821">AA612</f>
        <v>0</v>
      </c>
      <c r="AB613" s="411">
        <f t="shared" ref="AB613" si="1822">AB612</f>
        <v>0</v>
      </c>
      <c r="AC613" s="411">
        <f t="shared" ref="AC613" si="1823">AC612</f>
        <v>0</v>
      </c>
      <c r="AD613" s="411">
        <f t="shared" ref="AD613" si="1824">AD612</f>
        <v>0</v>
      </c>
      <c r="AE613" s="411">
        <f t="shared" ref="AE613" si="1825">AE612</f>
        <v>0</v>
      </c>
      <c r="AF613" s="411">
        <f t="shared" ref="AF613" si="1826">AF612</f>
        <v>0</v>
      </c>
      <c r="AG613" s="411">
        <f t="shared" ref="AG613" si="1827">AG612</f>
        <v>0</v>
      </c>
      <c r="AH613" s="411">
        <f t="shared" ref="AH613" si="1828">AH612</f>
        <v>0</v>
      </c>
      <c r="AI613" s="411">
        <f t="shared" ref="AI613" si="1829">AI612</f>
        <v>0</v>
      </c>
      <c r="AJ613" s="411">
        <f t="shared" ref="AJ613" si="1830">AJ612</f>
        <v>0</v>
      </c>
      <c r="AK613" s="411">
        <f t="shared" ref="AK613" si="1831">AK612</f>
        <v>0</v>
      </c>
      <c r="AL613" s="411">
        <f t="shared" ref="AL613" si="1832">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3">Z615</f>
        <v>0</v>
      </c>
      <c r="AA616" s="411">
        <f t="shared" ref="AA616" si="1834">AA615</f>
        <v>0</v>
      </c>
      <c r="AB616" s="411">
        <f t="shared" ref="AB616" si="1835">AB615</f>
        <v>0</v>
      </c>
      <c r="AC616" s="411">
        <f t="shared" ref="AC616" si="1836">AC615</f>
        <v>0</v>
      </c>
      <c r="AD616" s="411">
        <f t="shared" ref="AD616" si="1837">AD615</f>
        <v>0</v>
      </c>
      <c r="AE616" s="411">
        <f t="shared" ref="AE616" si="1838">AE615</f>
        <v>0</v>
      </c>
      <c r="AF616" s="411">
        <f t="shared" ref="AF616" si="1839">AF615</f>
        <v>0</v>
      </c>
      <c r="AG616" s="411">
        <f t="shared" ref="AG616" si="1840">AG615</f>
        <v>0</v>
      </c>
      <c r="AH616" s="411">
        <f t="shared" ref="AH616" si="1841">AH615</f>
        <v>0</v>
      </c>
      <c r="AI616" s="411">
        <f t="shared" ref="AI616" si="1842">AI615</f>
        <v>0</v>
      </c>
      <c r="AJ616" s="411">
        <f t="shared" ref="AJ616" si="1843">AJ615</f>
        <v>0</v>
      </c>
      <c r="AK616" s="411">
        <f t="shared" ref="AK616" si="1844">AK615</f>
        <v>0</v>
      </c>
      <c r="AL616" s="411">
        <f t="shared" ref="AL616" si="1845">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6">Z619</f>
        <v>0</v>
      </c>
      <c r="AA620" s="411">
        <f t="shared" ref="AA620" si="1847">AA619</f>
        <v>0</v>
      </c>
      <c r="AB620" s="411">
        <f t="shared" ref="AB620" si="1848">AB619</f>
        <v>0</v>
      </c>
      <c r="AC620" s="411">
        <f t="shared" ref="AC620" si="1849">AC619</f>
        <v>0</v>
      </c>
      <c r="AD620" s="411">
        <f t="shared" ref="AD620" si="1850">AD619</f>
        <v>0</v>
      </c>
      <c r="AE620" s="411">
        <f t="shared" ref="AE620" si="1851">AE619</f>
        <v>0</v>
      </c>
      <c r="AF620" s="411">
        <f t="shared" ref="AF620" si="1852">AF619</f>
        <v>0</v>
      </c>
      <c r="AG620" s="411">
        <f t="shared" ref="AG620" si="1853">AG619</f>
        <v>0</v>
      </c>
      <c r="AH620" s="411">
        <f t="shared" ref="AH620" si="1854">AH619</f>
        <v>0</v>
      </c>
      <c r="AI620" s="411">
        <f t="shared" ref="AI620" si="1855">AI619</f>
        <v>0</v>
      </c>
      <c r="AJ620" s="411">
        <f t="shared" ref="AJ620" si="1856">AJ619</f>
        <v>0</v>
      </c>
      <c r="AK620" s="411">
        <f t="shared" ref="AK620" si="1857">AK619</f>
        <v>0</v>
      </c>
      <c r="AL620" s="411">
        <f t="shared" ref="AL620" si="1858">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9">Z622</f>
        <v>0</v>
      </c>
      <c r="AA623" s="411">
        <f t="shared" ref="AA623" si="1860">AA622</f>
        <v>0</v>
      </c>
      <c r="AB623" s="411">
        <f t="shared" ref="AB623" si="1861">AB622</f>
        <v>0</v>
      </c>
      <c r="AC623" s="411">
        <f t="shared" ref="AC623" si="1862">AC622</f>
        <v>0</v>
      </c>
      <c r="AD623" s="411">
        <f t="shared" ref="AD623" si="1863">AD622</f>
        <v>0</v>
      </c>
      <c r="AE623" s="411">
        <f t="shared" ref="AE623" si="1864">AE622</f>
        <v>0</v>
      </c>
      <c r="AF623" s="411">
        <f t="shared" ref="AF623" si="1865">AF622</f>
        <v>0</v>
      </c>
      <c r="AG623" s="411">
        <f t="shared" ref="AG623" si="1866">AG622</f>
        <v>0</v>
      </c>
      <c r="AH623" s="411">
        <f t="shared" ref="AH623" si="1867">AH622</f>
        <v>0</v>
      </c>
      <c r="AI623" s="411">
        <f t="shared" ref="AI623" si="1868">AI622</f>
        <v>0</v>
      </c>
      <c r="AJ623" s="411">
        <f t="shared" ref="AJ623" si="1869">AJ622</f>
        <v>0</v>
      </c>
      <c r="AK623" s="411">
        <f t="shared" ref="AK623" si="1870">AK622</f>
        <v>0</v>
      </c>
      <c r="AL623" s="411">
        <f t="shared" ref="AL623" si="1871">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72">Z625</f>
        <v>0</v>
      </c>
      <c r="AA626" s="411">
        <f t="shared" ref="AA626" si="1873">AA625</f>
        <v>0</v>
      </c>
      <c r="AB626" s="411">
        <f t="shared" ref="AB626" si="1874">AB625</f>
        <v>0</v>
      </c>
      <c r="AC626" s="411">
        <f t="shared" ref="AC626" si="1875">AC625</f>
        <v>0</v>
      </c>
      <c r="AD626" s="411">
        <f t="shared" ref="AD626" si="1876">AD625</f>
        <v>0</v>
      </c>
      <c r="AE626" s="411">
        <f t="shared" ref="AE626" si="1877">AE625</f>
        <v>0</v>
      </c>
      <c r="AF626" s="411">
        <f t="shared" ref="AF626" si="1878">AF625</f>
        <v>0</v>
      </c>
      <c r="AG626" s="411">
        <f t="shared" ref="AG626" si="1879">AG625</f>
        <v>0</v>
      </c>
      <c r="AH626" s="411">
        <f t="shared" ref="AH626" si="1880">AH625</f>
        <v>0</v>
      </c>
      <c r="AI626" s="411">
        <f t="shared" ref="AI626" si="1881">AI625</f>
        <v>0</v>
      </c>
      <c r="AJ626" s="411">
        <f t="shared" ref="AJ626" si="1882">AJ625</f>
        <v>0</v>
      </c>
      <c r="AK626" s="411">
        <f t="shared" ref="AK626" si="1883">AK625</f>
        <v>0</v>
      </c>
      <c r="AL626" s="411">
        <f t="shared" ref="AL626" si="1884">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5">Z629</f>
        <v>0</v>
      </c>
      <c r="AA630" s="411">
        <f t="shared" ref="AA630" si="1886">AA629</f>
        <v>0</v>
      </c>
      <c r="AB630" s="411">
        <f t="shared" ref="AB630" si="1887">AB629</f>
        <v>0</v>
      </c>
      <c r="AC630" s="411">
        <f t="shared" ref="AC630" si="1888">AC629</f>
        <v>0</v>
      </c>
      <c r="AD630" s="411">
        <f t="shared" ref="AD630" si="1889">AD629</f>
        <v>0</v>
      </c>
      <c r="AE630" s="411">
        <f t="shared" ref="AE630" si="1890">AE629</f>
        <v>0</v>
      </c>
      <c r="AF630" s="411">
        <f t="shared" ref="AF630" si="1891">AF629</f>
        <v>0</v>
      </c>
      <c r="AG630" s="411">
        <f t="shared" ref="AG630" si="1892">AG629</f>
        <v>0</v>
      </c>
      <c r="AH630" s="411">
        <f t="shared" ref="AH630" si="1893">AH629</f>
        <v>0</v>
      </c>
      <c r="AI630" s="411">
        <f t="shared" ref="AI630" si="1894">AI629</f>
        <v>0</v>
      </c>
      <c r="AJ630" s="411">
        <f t="shared" ref="AJ630" si="1895">AJ629</f>
        <v>0</v>
      </c>
      <c r="AK630" s="411">
        <f t="shared" ref="AK630" si="1896">AK629</f>
        <v>0</v>
      </c>
      <c r="AL630" s="411">
        <f t="shared" ref="AL630" si="1897">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8">Z633</f>
        <v>0</v>
      </c>
      <c r="AA634" s="411">
        <f t="shared" si="1898"/>
        <v>0</v>
      </c>
      <c r="AB634" s="411">
        <f t="shared" si="1898"/>
        <v>0</v>
      </c>
      <c r="AC634" s="411">
        <f t="shared" si="1898"/>
        <v>0</v>
      </c>
      <c r="AD634" s="411">
        <f t="shared" si="1898"/>
        <v>0</v>
      </c>
      <c r="AE634" s="411">
        <f t="shared" si="1898"/>
        <v>0</v>
      </c>
      <c r="AF634" s="411">
        <f t="shared" si="1898"/>
        <v>0</v>
      </c>
      <c r="AG634" s="411">
        <f t="shared" si="1898"/>
        <v>0</v>
      </c>
      <c r="AH634" s="411">
        <f t="shared" si="1898"/>
        <v>0</v>
      </c>
      <c r="AI634" s="411">
        <f t="shared" si="1898"/>
        <v>0</v>
      </c>
      <c r="AJ634" s="411">
        <f t="shared" si="1898"/>
        <v>0</v>
      </c>
      <c r="AK634" s="411">
        <f t="shared" si="1898"/>
        <v>0</v>
      </c>
      <c r="AL634" s="411">
        <f t="shared" si="1898"/>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9">Z636</f>
        <v>0</v>
      </c>
      <c r="AA637" s="411">
        <f t="shared" si="1899"/>
        <v>0</v>
      </c>
      <c r="AB637" s="411">
        <f t="shared" si="1899"/>
        <v>0</v>
      </c>
      <c r="AC637" s="411">
        <f t="shared" si="1899"/>
        <v>0</v>
      </c>
      <c r="AD637" s="411">
        <f t="shared" si="1899"/>
        <v>0</v>
      </c>
      <c r="AE637" s="411">
        <f t="shared" si="1899"/>
        <v>0</v>
      </c>
      <c r="AF637" s="411">
        <f t="shared" si="1899"/>
        <v>0</v>
      </c>
      <c r="AG637" s="411">
        <f t="shared" si="1899"/>
        <v>0</v>
      </c>
      <c r="AH637" s="411">
        <f t="shared" si="1899"/>
        <v>0</v>
      </c>
      <c r="AI637" s="411">
        <f t="shared" si="1899"/>
        <v>0</v>
      </c>
      <c r="AJ637" s="411">
        <f t="shared" si="1899"/>
        <v>0</v>
      </c>
      <c r="AK637" s="411">
        <f t="shared" si="1899"/>
        <v>0</v>
      </c>
      <c r="AL637" s="411">
        <f t="shared" si="1899"/>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00">Z640</f>
        <v>0</v>
      </c>
      <c r="AA641" s="411">
        <f t="shared" si="1900"/>
        <v>0</v>
      </c>
      <c r="AB641" s="411">
        <f t="shared" si="1900"/>
        <v>0</v>
      </c>
      <c r="AC641" s="411">
        <f t="shared" si="1900"/>
        <v>0</v>
      </c>
      <c r="AD641" s="411">
        <f t="shared" si="1900"/>
        <v>0</v>
      </c>
      <c r="AE641" s="411">
        <f t="shared" si="1900"/>
        <v>0</v>
      </c>
      <c r="AF641" s="411">
        <f t="shared" si="1900"/>
        <v>0</v>
      </c>
      <c r="AG641" s="411">
        <f t="shared" si="1900"/>
        <v>0</v>
      </c>
      <c r="AH641" s="411">
        <f t="shared" si="1900"/>
        <v>0</v>
      </c>
      <c r="AI641" s="411">
        <f t="shared" si="1900"/>
        <v>0</v>
      </c>
      <c r="AJ641" s="411">
        <f t="shared" si="1900"/>
        <v>0</v>
      </c>
      <c r="AK641" s="411">
        <f t="shared" si="1900"/>
        <v>0</v>
      </c>
      <c r="AL641" s="411">
        <f t="shared" si="1900"/>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01">Z643</f>
        <v>0</v>
      </c>
      <c r="AA644" s="411">
        <f t="shared" si="1901"/>
        <v>0</v>
      </c>
      <c r="AB644" s="411">
        <f t="shared" si="1901"/>
        <v>0</v>
      </c>
      <c r="AC644" s="411">
        <f t="shared" si="1901"/>
        <v>0</v>
      </c>
      <c r="AD644" s="411">
        <f t="shared" si="1901"/>
        <v>0</v>
      </c>
      <c r="AE644" s="411">
        <f t="shared" si="1901"/>
        <v>0</v>
      </c>
      <c r="AF644" s="411">
        <f t="shared" si="1901"/>
        <v>0</v>
      </c>
      <c r="AG644" s="411">
        <f t="shared" si="1901"/>
        <v>0</v>
      </c>
      <c r="AH644" s="411">
        <f t="shared" si="1901"/>
        <v>0</v>
      </c>
      <c r="AI644" s="411">
        <f t="shared" si="1901"/>
        <v>0</v>
      </c>
      <c r="AJ644" s="411">
        <f t="shared" si="1901"/>
        <v>0</v>
      </c>
      <c r="AK644" s="411">
        <f t="shared" si="1901"/>
        <v>0</v>
      </c>
      <c r="AL644" s="411">
        <f t="shared" si="1901"/>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2">Z646</f>
        <v>0</v>
      </c>
      <c r="AA647" s="411">
        <f t="shared" si="1902"/>
        <v>0</v>
      </c>
      <c r="AB647" s="411">
        <f t="shared" si="1902"/>
        <v>0</v>
      </c>
      <c r="AC647" s="411">
        <f t="shared" si="1902"/>
        <v>0</v>
      </c>
      <c r="AD647" s="411">
        <f t="shared" si="1902"/>
        <v>0</v>
      </c>
      <c r="AE647" s="411">
        <f t="shared" si="1902"/>
        <v>0</v>
      </c>
      <c r="AF647" s="411">
        <f t="shared" si="1902"/>
        <v>0</v>
      </c>
      <c r="AG647" s="411">
        <f t="shared" si="1902"/>
        <v>0</v>
      </c>
      <c r="AH647" s="411">
        <f t="shared" si="1902"/>
        <v>0</v>
      </c>
      <c r="AI647" s="411">
        <f t="shared" si="1902"/>
        <v>0</v>
      </c>
      <c r="AJ647" s="411">
        <f t="shared" si="1902"/>
        <v>0</v>
      </c>
      <c r="AK647" s="411">
        <f t="shared" si="1902"/>
        <v>0</v>
      </c>
      <c r="AL647" s="411">
        <f t="shared" si="1902"/>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3">Z649</f>
        <v>0</v>
      </c>
      <c r="AA650" s="411">
        <f t="shared" si="1903"/>
        <v>0</v>
      </c>
      <c r="AB650" s="411">
        <f t="shared" si="1903"/>
        <v>0</v>
      </c>
      <c r="AC650" s="411">
        <f t="shared" si="1903"/>
        <v>0</v>
      </c>
      <c r="AD650" s="411">
        <f t="shared" si="1903"/>
        <v>0</v>
      </c>
      <c r="AE650" s="411">
        <f t="shared" si="1903"/>
        <v>0</v>
      </c>
      <c r="AF650" s="411">
        <f t="shared" si="1903"/>
        <v>0</v>
      </c>
      <c r="AG650" s="411">
        <f t="shared" si="1903"/>
        <v>0</v>
      </c>
      <c r="AH650" s="411">
        <f t="shared" si="1903"/>
        <v>0</v>
      </c>
      <c r="AI650" s="411">
        <f t="shared" si="1903"/>
        <v>0</v>
      </c>
      <c r="AJ650" s="411">
        <f t="shared" si="1903"/>
        <v>0</v>
      </c>
      <c r="AK650" s="411">
        <f t="shared" si="1903"/>
        <v>0</v>
      </c>
      <c r="AL650" s="411">
        <f t="shared" si="1903"/>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4">Z654</f>
        <v>0</v>
      </c>
      <c r="AA655" s="411">
        <f t="shared" ref="AA655" si="1905">AA654</f>
        <v>0</v>
      </c>
      <c r="AB655" s="411">
        <f t="shared" ref="AB655" si="1906">AB654</f>
        <v>0</v>
      </c>
      <c r="AC655" s="411">
        <f t="shared" ref="AC655" si="1907">AC654</f>
        <v>0</v>
      </c>
      <c r="AD655" s="411">
        <f t="shared" ref="AD655" si="1908">AD654</f>
        <v>0</v>
      </c>
      <c r="AE655" s="411">
        <f t="shared" ref="AE655" si="1909">AE654</f>
        <v>0</v>
      </c>
      <c r="AF655" s="411">
        <f t="shared" ref="AF655" si="1910">AF654</f>
        <v>0</v>
      </c>
      <c r="AG655" s="411">
        <f t="shared" ref="AG655" si="1911">AG654</f>
        <v>0</v>
      </c>
      <c r="AH655" s="411">
        <f t="shared" ref="AH655" si="1912">AH654</f>
        <v>0</v>
      </c>
      <c r="AI655" s="411">
        <f t="shared" ref="AI655" si="1913">AI654</f>
        <v>0</v>
      </c>
      <c r="AJ655" s="411">
        <f t="shared" ref="AJ655" si="1914">AJ654</f>
        <v>0</v>
      </c>
      <c r="AK655" s="411">
        <f t="shared" ref="AK655" si="1915">AK654</f>
        <v>0</v>
      </c>
      <c r="AL655" s="411">
        <f t="shared" ref="AL655" si="1916">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7">Z657</f>
        <v>0</v>
      </c>
      <c r="AA658" s="411">
        <f t="shared" ref="AA658" si="1918">AA657</f>
        <v>0</v>
      </c>
      <c r="AB658" s="411">
        <f t="shared" ref="AB658" si="1919">AB657</f>
        <v>0</v>
      </c>
      <c r="AC658" s="411">
        <f t="shared" ref="AC658" si="1920">AC657</f>
        <v>0</v>
      </c>
      <c r="AD658" s="411">
        <f t="shared" ref="AD658" si="1921">AD657</f>
        <v>0</v>
      </c>
      <c r="AE658" s="411">
        <f t="shared" ref="AE658" si="1922">AE657</f>
        <v>0</v>
      </c>
      <c r="AF658" s="411">
        <f t="shared" ref="AF658" si="1923">AF657</f>
        <v>0</v>
      </c>
      <c r="AG658" s="411">
        <f t="shared" ref="AG658" si="1924">AG657</f>
        <v>0</v>
      </c>
      <c r="AH658" s="411">
        <f t="shared" ref="AH658" si="1925">AH657</f>
        <v>0</v>
      </c>
      <c r="AI658" s="411">
        <f t="shared" ref="AI658" si="1926">AI657</f>
        <v>0</v>
      </c>
      <c r="AJ658" s="411">
        <f t="shared" ref="AJ658" si="1927">AJ657</f>
        <v>0</v>
      </c>
      <c r="AK658" s="411">
        <f t="shared" ref="AK658" si="1928">AK657</f>
        <v>0</v>
      </c>
      <c r="AL658" s="411">
        <f t="shared" ref="AL658" si="1929">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30">Z660</f>
        <v>0</v>
      </c>
      <c r="AA661" s="411">
        <f t="shared" ref="AA661" si="1931">AA660</f>
        <v>0</v>
      </c>
      <c r="AB661" s="411">
        <f t="shared" ref="AB661" si="1932">AB660</f>
        <v>0</v>
      </c>
      <c r="AC661" s="411">
        <f t="shared" ref="AC661" si="1933">AC660</f>
        <v>0</v>
      </c>
      <c r="AD661" s="411">
        <f t="shared" ref="AD661" si="1934">AD660</f>
        <v>0</v>
      </c>
      <c r="AE661" s="411">
        <f t="shared" ref="AE661" si="1935">AE660</f>
        <v>0</v>
      </c>
      <c r="AF661" s="411">
        <f t="shared" ref="AF661" si="1936">AF660</f>
        <v>0</v>
      </c>
      <c r="AG661" s="411">
        <f t="shared" ref="AG661" si="1937">AG660</f>
        <v>0</v>
      </c>
      <c r="AH661" s="411">
        <f t="shared" ref="AH661" si="1938">AH660</f>
        <v>0</v>
      </c>
      <c r="AI661" s="411">
        <f t="shared" ref="AI661" si="1939">AI660</f>
        <v>0</v>
      </c>
      <c r="AJ661" s="411">
        <f t="shared" ref="AJ661" si="1940">AJ660</f>
        <v>0</v>
      </c>
      <c r="AK661" s="411">
        <f t="shared" ref="AK661" si="1941">AK660</f>
        <v>0</v>
      </c>
      <c r="AL661" s="411">
        <f t="shared" ref="AL661" si="1942">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3">Z663</f>
        <v>0</v>
      </c>
      <c r="AA664" s="411">
        <f t="shared" ref="AA664" si="1944">AA663</f>
        <v>0</v>
      </c>
      <c r="AB664" s="411">
        <f t="shared" ref="AB664" si="1945">AB663</f>
        <v>0</v>
      </c>
      <c r="AC664" s="411">
        <f t="shared" ref="AC664" si="1946">AC663</f>
        <v>0</v>
      </c>
      <c r="AD664" s="411">
        <f t="shared" ref="AD664" si="1947">AD663</f>
        <v>0</v>
      </c>
      <c r="AE664" s="411">
        <f t="shared" ref="AE664" si="1948">AE663</f>
        <v>0</v>
      </c>
      <c r="AF664" s="411">
        <f t="shared" ref="AF664" si="1949">AF663</f>
        <v>0</v>
      </c>
      <c r="AG664" s="411">
        <f t="shared" ref="AG664" si="1950">AG663</f>
        <v>0</v>
      </c>
      <c r="AH664" s="411">
        <f t="shared" ref="AH664" si="1951">AH663</f>
        <v>0</v>
      </c>
      <c r="AI664" s="411">
        <f t="shared" ref="AI664" si="1952">AI663</f>
        <v>0</v>
      </c>
      <c r="AJ664" s="411">
        <f t="shared" ref="AJ664" si="1953">AJ663</f>
        <v>0</v>
      </c>
      <c r="AK664" s="411">
        <f t="shared" ref="AK664" si="1954">AK663</f>
        <v>0</v>
      </c>
      <c r="AL664" s="411">
        <f t="shared" ref="AL664" si="1955">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6">Z667</f>
        <v>0</v>
      </c>
      <c r="AA668" s="411">
        <f t="shared" ref="AA668" si="1957">AA667</f>
        <v>0</v>
      </c>
      <c r="AB668" s="411">
        <f t="shared" ref="AB668" si="1958">AB667</f>
        <v>0</v>
      </c>
      <c r="AC668" s="411">
        <f t="shared" ref="AC668" si="1959">AC667</f>
        <v>0</v>
      </c>
      <c r="AD668" s="411">
        <f t="shared" ref="AD668" si="1960">AD667</f>
        <v>0</v>
      </c>
      <c r="AE668" s="411">
        <f t="shared" ref="AE668" si="1961">AE667</f>
        <v>0</v>
      </c>
      <c r="AF668" s="411">
        <f t="shared" ref="AF668" si="1962">AF667</f>
        <v>0</v>
      </c>
      <c r="AG668" s="411">
        <f t="shared" ref="AG668" si="1963">AG667</f>
        <v>0</v>
      </c>
      <c r="AH668" s="411">
        <f t="shared" ref="AH668" si="1964">AH667</f>
        <v>0</v>
      </c>
      <c r="AI668" s="411">
        <f t="shared" ref="AI668" si="1965">AI667</f>
        <v>0</v>
      </c>
      <c r="AJ668" s="411">
        <f t="shared" ref="AJ668" si="1966">AJ667</f>
        <v>0</v>
      </c>
      <c r="AK668" s="411">
        <f t="shared" ref="AK668" si="1967">AK667</f>
        <v>0</v>
      </c>
      <c r="AL668" s="411">
        <f t="shared" ref="AL668" si="1968">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9">Z670</f>
        <v>0</v>
      </c>
      <c r="AA671" s="411">
        <f t="shared" ref="AA671" si="1970">AA670</f>
        <v>0</v>
      </c>
      <c r="AB671" s="411">
        <f t="shared" ref="AB671" si="1971">AB670</f>
        <v>0</v>
      </c>
      <c r="AC671" s="411">
        <f t="shared" ref="AC671" si="1972">AC670</f>
        <v>0</v>
      </c>
      <c r="AD671" s="411">
        <f t="shared" ref="AD671" si="1973">AD670</f>
        <v>0</v>
      </c>
      <c r="AE671" s="411">
        <f t="shared" ref="AE671" si="1974">AE670</f>
        <v>0</v>
      </c>
      <c r="AF671" s="411">
        <f t="shared" ref="AF671" si="1975">AF670</f>
        <v>0</v>
      </c>
      <c r="AG671" s="411">
        <f t="shared" ref="AG671" si="1976">AG670</f>
        <v>0</v>
      </c>
      <c r="AH671" s="411">
        <f t="shared" ref="AH671" si="1977">AH670</f>
        <v>0</v>
      </c>
      <c r="AI671" s="411">
        <f t="shared" ref="AI671" si="1978">AI670</f>
        <v>0</v>
      </c>
      <c r="AJ671" s="411">
        <f t="shared" ref="AJ671" si="1979">AJ670</f>
        <v>0</v>
      </c>
      <c r="AK671" s="411">
        <f t="shared" ref="AK671" si="1980">AK670</f>
        <v>0</v>
      </c>
      <c r="AL671" s="411">
        <f t="shared" ref="AL671" si="1981">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2">Z673</f>
        <v>0</v>
      </c>
      <c r="AA674" s="411">
        <f t="shared" ref="AA674" si="1983">AA673</f>
        <v>0</v>
      </c>
      <c r="AB674" s="411">
        <f t="shared" ref="AB674" si="1984">AB673</f>
        <v>0</v>
      </c>
      <c r="AC674" s="411">
        <f t="shared" ref="AC674" si="1985">AC673</f>
        <v>0</v>
      </c>
      <c r="AD674" s="411">
        <f t="shared" ref="AD674" si="1986">AD673</f>
        <v>0</v>
      </c>
      <c r="AE674" s="411">
        <f t="shared" ref="AE674" si="1987">AE673</f>
        <v>0</v>
      </c>
      <c r="AF674" s="411">
        <f t="shared" ref="AF674" si="1988">AF673</f>
        <v>0</v>
      </c>
      <c r="AG674" s="411">
        <f t="shared" ref="AG674" si="1989">AG673</f>
        <v>0</v>
      </c>
      <c r="AH674" s="411">
        <f t="shared" ref="AH674" si="1990">AH673</f>
        <v>0</v>
      </c>
      <c r="AI674" s="411">
        <f t="shared" ref="AI674" si="1991">AI673</f>
        <v>0</v>
      </c>
      <c r="AJ674" s="411">
        <f t="shared" ref="AJ674" si="1992">AJ673</f>
        <v>0</v>
      </c>
      <c r="AK674" s="411">
        <f t="shared" ref="AK674" si="1993">AK673</f>
        <v>0</v>
      </c>
      <c r="AL674" s="411">
        <f t="shared" ref="AL674" si="1994">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5">Z676</f>
        <v>0</v>
      </c>
      <c r="AA677" s="411">
        <f t="shared" ref="AA677" si="1996">AA676</f>
        <v>0</v>
      </c>
      <c r="AB677" s="411">
        <f t="shared" ref="AB677" si="1997">AB676</f>
        <v>0</v>
      </c>
      <c r="AC677" s="411">
        <f t="shared" ref="AC677" si="1998">AC676</f>
        <v>0</v>
      </c>
      <c r="AD677" s="411">
        <f t="shared" ref="AD677" si="1999">AD676</f>
        <v>0</v>
      </c>
      <c r="AE677" s="411">
        <f t="shared" ref="AE677" si="2000">AE676</f>
        <v>0</v>
      </c>
      <c r="AF677" s="411">
        <f t="shared" ref="AF677" si="2001">AF676</f>
        <v>0</v>
      </c>
      <c r="AG677" s="411">
        <f t="shared" ref="AG677" si="2002">AG676</f>
        <v>0</v>
      </c>
      <c r="AH677" s="411">
        <f t="shared" ref="AH677" si="2003">AH676</f>
        <v>0</v>
      </c>
      <c r="AI677" s="411">
        <f t="shared" ref="AI677" si="2004">AI676</f>
        <v>0</v>
      </c>
      <c r="AJ677" s="411">
        <f t="shared" ref="AJ677" si="2005">AJ676</f>
        <v>0</v>
      </c>
      <c r="AK677" s="411">
        <f t="shared" ref="AK677" si="2006">AK676</f>
        <v>0</v>
      </c>
      <c r="AL677" s="411">
        <f t="shared" ref="AL677" si="2007">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8">Z679</f>
        <v>0</v>
      </c>
      <c r="AA680" s="411">
        <f t="shared" ref="AA680" si="2009">AA679</f>
        <v>0</v>
      </c>
      <c r="AB680" s="411">
        <f t="shared" ref="AB680" si="2010">AB679</f>
        <v>0</v>
      </c>
      <c r="AC680" s="411">
        <f t="shared" ref="AC680" si="2011">AC679</f>
        <v>0</v>
      </c>
      <c r="AD680" s="411">
        <f t="shared" ref="AD680" si="2012">AD679</f>
        <v>0</v>
      </c>
      <c r="AE680" s="411">
        <f t="shared" ref="AE680" si="2013">AE679</f>
        <v>0</v>
      </c>
      <c r="AF680" s="411">
        <f t="shared" ref="AF680" si="2014">AF679</f>
        <v>0</v>
      </c>
      <c r="AG680" s="411">
        <f t="shared" ref="AG680" si="2015">AG679</f>
        <v>0</v>
      </c>
      <c r="AH680" s="411">
        <f t="shared" ref="AH680" si="2016">AH679</f>
        <v>0</v>
      </c>
      <c r="AI680" s="411">
        <f t="shared" ref="AI680" si="2017">AI679</f>
        <v>0</v>
      </c>
      <c r="AJ680" s="411">
        <f t="shared" ref="AJ680" si="2018">AJ679</f>
        <v>0</v>
      </c>
      <c r="AK680" s="411">
        <f t="shared" ref="AK680" si="2019">AK679</f>
        <v>0</v>
      </c>
      <c r="AL680" s="411">
        <f t="shared" ref="AL680" si="2020">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21">Z682</f>
        <v>0</v>
      </c>
      <c r="AA683" s="411">
        <f t="shared" ref="AA683" si="2022">AA682</f>
        <v>0</v>
      </c>
      <c r="AB683" s="411">
        <f t="shared" ref="AB683" si="2023">AB682</f>
        <v>0</v>
      </c>
      <c r="AC683" s="411">
        <f t="shared" ref="AC683" si="2024">AC682</f>
        <v>0</v>
      </c>
      <c r="AD683" s="411">
        <f t="shared" ref="AD683" si="2025">AD682</f>
        <v>0</v>
      </c>
      <c r="AE683" s="411">
        <f t="shared" ref="AE683" si="2026">AE682</f>
        <v>0</v>
      </c>
      <c r="AF683" s="411">
        <f t="shared" ref="AF683" si="2027">AF682</f>
        <v>0</v>
      </c>
      <c r="AG683" s="411">
        <f t="shared" ref="AG683" si="2028">AG682</f>
        <v>0</v>
      </c>
      <c r="AH683" s="411">
        <f t="shared" ref="AH683" si="2029">AH682</f>
        <v>0</v>
      </c>
      <c r="AI683" s="411">
        <f t="shared" ref="AI683" si="2030">AI682</f>
        <v>0</v>
      </c>
      <c r="AJ683" s="411">
        <f t="shared" ref="AJ683" si="2031">AJ682</f>
        <v>0</v>
      </c>
      <c r="AK683" s="411">
        <f t="shared" ref="AK683" si="2032">AK682</f>
        <v>0</v>
      </c>
      <c r="AL683" s="411">
        <f t="shared" ref="AL683" si="2033">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4">Z685</f>
        <v>0</v>
      </c>
      <c r="AA686" s="411">
        <f t="shared" ref="AA686" si="2035">AA685</f>
        <v>0</v>
      </c>
      <c r="AB686" s="411">
        <f t="shared" ref="AB686" si="2036">AB685</f>
        <v>0</v>
      </c>
      <c r="AC686" s="411">
        <f t="shared" ref="AC686" si="2037">AC685</f>
        <v>0</v>
      </c>
      <c r="AD686" s="411">
        <f t="shared" ref="AD686" si="2038">AD685</f>
        <v>0</v>
      </c>
      <c r="AE686" s="411">
        <f t="shared" ref="AE686" si="2039">AE685</f>
        <v>0</v>
      </c>
      <c r="AF686" s="411">
        <f t="shared" ref="AF686" si="2040">AF685</f>
        <v>0</v>
      </c>
      <c r="AG686" s="411">
        <f t="shared" ref="AG686" si="2041">AG685</f>
        <v>0</v>
      </c>
      <c r="AH686" s="411">
        <f t="shared" ref="AH686" si="2042">AH685</f>
        <v>0</v>
      </c>
      <c r="AI686" s="411">
        <f t="shared" ref="AI686" si="2043">AI685</f>
        <v>0</v>
      </c>
      <c r="AJ686" s="411">
        <f t="shared" ref="AJ686" si="2044">AJ685</f>
        <v>0</v>
      </c>
      <c r="AK686" s="411">
        <f t="shared" ref="AK686" si="2045">AK685</f>
        <v>0</v>
      </c>
      <c r="AL686" s="411">
        <f t="shared" ref="AL686" si="2046">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7">Z688</f>
        <v>0</v>
      </c>
      <c r="AA689" s="411">
        <f t="shared" ref="AA689" si="2048">AA688</f>
        <v>0</v>
      </c>
      <c r="AB689" s="411">
        <f t="shared" ref="AB689" si="2049">AB688</f>
        <v>0</v>
      </c>
      <c r="AC689" s="411">
        <f t="shared" ref="AC689" si="2050">AC688</f>
        <v>0</v>
      </c>
      <c r="AD689" s="411">
        <f t="shared" ref="AD689" si="2051">AD688</f>
        <v>0</v>
      </c>
      <c r="AE689" s="411">
        <f t="shared" ref="AE689" si="2052">AE688</f>
        <v>0</v>
      </c>
      <c r="AF689" s="411">
        <f t="shared" ref="AF689" si="2053">AF688</f>
        <v>0</v>
      </c>
      <c r="AG689" s="411">
        <f t="shared" ref="AG689" si="2054">AG688</f>
        <v>0</v>
      </c>
      <c r="AH689" s="411">
        <f t="shared" ref="AH689" si="2055">AH688</f>
        <v>0</v>
      </c>
      <c r="AI689" s="411">
        <f t="shared" ref="AI689" si="2056">AI688</f>
        <v>0</v>
      </c>
      <c r="AJ689" s="411">
        <f t="shared" ref="AJ689" si="2057">AJ688</f>
        <v>0</v>
      </c>
      <c r="AK689" s="411">
        <f t="shared" ref="AK689" si="2058">AK688</f>
        <v>0</v>
      </c>
      <c r="AL689" s="411">
        <f t="shared" ref="AL689" si="2059">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60">Z692</f>
        <v>0</v>
      </c>
      <c r="AA693" s="411">
        <f t="shared" ref="AA693" si="2061">AA692</f>
        <v>0</v>
      </c>
      <c r="AB693" s="411">
        <f t="shared" ref="AB693" si="2062">AB692</f>
        <v>0</v>
      </c>
      <c r="AC693" s="411">
        <f t="shared" ref="AC693" si="2063">AC692</f>
        <v>0</v>
      </c>
      <c r="AD693" s="411">
        <f t="shared" ref="AD693" si="2064">AD692</f>
        <v>0</v>
      </c>
      <c r="AE693" s="411">
        <f t="shared" ref="AE693" si="2065">AE692</f>
        <v>0</v>
      </c>
      <c r="AF693" s="411">
        <f t="shared" ref="AF693" si="2066">AF692</f>
        <v>0</v>
      </c>
      <c r="AG693" s="411">
        <f t="shared" ref="AG693" si="2067">AG692</f>
        <v>0</v>
      </c>
      <c r="AH693" s="411">
        <f t="shared" ref="AH693" si="2068">AH692</f>
        <v>0</v>
      </c>
      <c r="AI693" s="411">
        <f t="shared" ref="AI693" si="2069">AI692</f>
        <v>0</v>
      </c>
      <c r="AJ693" s="411">
        <f t="shared" ref="AJ693" si="2070">AJ692</f>
        <v>0</v>
      </c>
      <c r="AK693" s="411">
        <f t="shared" ref="AK693" si="2071">AK692</f>
        <v>0</v>
      </c>
      <c r="AL693" s="411">
        <f t="shared" ref="AL693" si="2072">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3">Z695</f>
        <v>0</v>
      </c>
      <c r="AA696" s="411">
        <f t="shared" ref="AA696" si="2074">AA695</f>
        <v>0</v>
      </c>
      <c r="AB696" s="411">
        <f t="shared" ref="AB696" si="2075">AB695</f>
        <v>0</v>
      </c>
      <c r="AC696" s="411">
        <f t="shared" ref="AC696" si="2076">AC695</f>
        <v>0</v>
      </c>
      <c r="AD696" s="411">
        <f t="shared" ref="AD696" si="2077">AD695</f>
        <v>0</v>
      </c>
      <c r="AE696" s="411">
        <f t="shared" ref="AE696" si="2078">AE695</f>
        <v>0</v>
      </c>
      <c r="AF696" s="411">
        <f t="shared" ref="AF696" si="2079">AF695</f>
        <v>0</v>
      </c>
      <c r="AG696" s="411">
        <f t="shared" ref="AG696" si="2080">AG695</f>
        <v>0</v>
      </c>
      <c r="AH696" s="411">
        <f t="shared" ref="AH696" si="2081">AH695</f>
        <v>0</v>
      </c>
      <c r="AI696" s="411">
        <f t="shared" ref="AI696" si="2082">AI695</f>
        <v>0</v>
      </c>
      <c r="AJ696" s="411">
        <f t="shared" ref="AJ696" si="2083">AJ695</f>
        <v>0</v>
      </c>
      <c r="AK696" s="411">
        <f t="shared" ref="AK696" si="2084">AK695</f>
        <v>0</v>
      </c>
      <c r="AL696" s="411">
        <f t="shared" ref="AL696" si="2085">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6">Z698</f>
        <v>0</v>
      </c>
      <c r="AA699" s="411">
        <f t="shared" ref="AA699" si="2087">AA698</f>
        <v>0</v>
      </c>
      <c r="AB699" s="411">
        <f t="shared" ref="AB699" si="2088">AB698</f>
        <v>0</v>
      </c>
      <c r="AC699" s="411">
        <f t="shared" ref="AC699" si="2089">AC698</f>
        <v>0</v>
      </c>
      <c r="AD699" s="411">
        <f t="shared" ref="AD699" si="2090">AD698</f>
        <v>0</v>
      </c>
      <c r="AE699" s="411">
        <f t="shared" ref="AE699" si="2091">AE698</f>
        <v>0</v>
      </c>
      <c r="AF699" s="411">
        <f t="shared" ref="AF699" si="2092">AF698</f>
        <v>0</v>
      </c>
      <c r="AG699" s="411">
        <f t="shared" ref="AG699" si="2093">AG698</f>
        <v>0</v>
      </c>
      <c r="AH699" s="411">
        <f t="shared" ref="AH699" si="2094">AH698</f>
        <v>0</v>
      </c>
      <c r="AI699" s="411">
        <f t="shared" ref="AI699" si="2095">AI698</f>
        <v>0</v>
      </c>
      <c r="AJ699" s="411">
        <f t="shared" ref="AJ699" si="2096">AJ698</f>
        <v>0</v>
      </c>
      <c r="AK699" s="411">
        <f t="shared" ref="AK699" si="2097">AK698</f>
        <v>0</v>
      </c>
      <c r="AL699" s="411">
        <f t="shared" ref="AL699" si="2098">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9">Z702</f>
        <v>0</v>
      </c>
      <c r="AA703" s="411">
        <f t="shared" ref="AA703" si="2100">AA702</f>
        <v>0</v>
      </c>
      <c r="AB703" s="411">
        <f t="shared" ref="AB703" si="2101">AB702</f>
        <v>0</v>
      </c>
      <c r="AC703" s="411">
        <f t="shared" ref="AC703" si="2102">AC702</f>
        <v>0</v>
      </c>
      <c r="AD703" s="411">
        <f t="shared" ref="AD703" si="2103">AD702</f>
        <v>0</v>
      </c>
      <c r="AE703" s="411">
        <f t="shared" ref="AE703" si="2104">AE702</f>
        <v>0</v>
      </c>
      <c r="AF703" s="411">
        <f t="shared" ref="AF703" si="2105">AF702</f>
        <v>0</v>
      </c>
      <c r="AG703" s="411">
        <f t="shared" ref="AG703" si="2106">AG702</f>
        <v>0</v>
      </c>
      <c r="AH703" s="411">
        <f t="shared" ref="AH703" si="2107">AH702</f>
        <v>0</v>
      </c>
      <c r="AI703" s="411">
        <f t="shared" ref="AI703" si="2108">AI702</f>
        <v>0</v>
      </c>
      <c r="AJ703" s="411">
        <f t="shared" ref="AJ703" si="2109">AJ702</f>
        <v>0</v>
      </c>
      <c r="AK703" s="411">
        <f t="shared" ref="AK703" si="2110">AK702</f>
        <v>0</v>
      </c>
      <c r="AL703" s="411">
        <f t="shared" ref="AL703" si="2111">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2">Z705</f>
        <v>0</v>
      </c>
      <c r="AA706" s="411">
        <f t="shared" ref="AA706" si="2113">AA705</f>
        <v>0</v>
      </c>
      <c r="AB706" s="411">
        <f t="shared" ref="AB706" si="2114">AB705</f>
        <v>0</v>
      </c>
      <c r="AC706" s="411">
        <f t="shared" ref="AC706" si="2115">AC705</f>
        <v>0</v>
      </c>
      <c r="AD706" s="411">
        <f t="shared" ref="AD706" si="2116">AD705</f>
        <v>0</v>
      </c>
      <c r="AE706" s="411">
        <f t="shared" ref="AE706" si="2117">AE705</f>
        <v>0</v>
      </c>
      <c r="AF706" s="411">
        <f t="shared" ref="AF706" si="2118">AF705</f>
        <v>0</v>
      </c>
      <c r="AG706" s="411">
        <f t="shared" ref="AG706" si="2119">AG705</f>
        <v>0</v>
      </c>
      <c r="AH706" s="411">
        <f t="shared" ref="AH706" si="2120">AH705</f>
        <v>0</v>
      </c>
      <c r="AI706" s="411">
        <f t="shared" ref="AI706" si="2121">AI705</f>
        <v>0</v>
      </c>
      <c r="AJ706" s="411">
        <f t="shared" ref="AJ706" si="2122">AJ705</f>
        <v>0</v>
      </c>
      <c r="AK706" s="411">
        <f t="shared" ref="AK706" si="2123">AK705</f>
        <v>0</v>
      </c>
      <c r="AL706" s="411">
        <f t="shared" ref="AL706" si="2124">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5">Z708</f>
        <v>0</v>
      </c>
      <c r="AA709" s="411">
        <f t="shared" ref="AA709" si="2126">AA708</f>
        <v>0</v>
      </c>
      <c r="AB709" s="411">
        <f t="shared" ref="AB709" si="2127">AB708</f>
        <v>0</v>
      </c>
      <c r="AC709" s="411">
        <f t="shared" ref="AC709" si="2128">AC708</f>
        <v>0</v>
      </c>
      <c r="AD709" s="411">
        <f t="shared" ref="AD709" si="2129">AD708</f>
        <v>0</v>
      </c>
      <c r="AE709" s="411">
        <f t="shared" ref="AE709" si="2130">AE708</f>
        <v>0</v>
      </c>
      <c r="AF709" s="411">
        <f t="shared" ref="AF709" si="2131">AF708</f>
        <v>0</v>
      </c>
      <c r="AG709" s="411">
        <f t="shared" ref="AG709" si="2132">AG708</f>
        <v>0</v>
      </c>
      <c r="AH709" s="411">
        <f t="shared" ref="AH709" si="2133">AH708</f>
        <v>0</v>
      </c>
      <c r="AI709" s="411">
        <f t="shared" ref="AI709" si="2134">AI708</f>
        <v>0</v>
      </c>
      <c r="AJ709" s="411">
        <f t="shared" ref="AJ709" si="2135">AJ708</f>
        <v>0</v>
      </c>
      <c r="AK709" s="411">
        <f t="shared" ref="AK709" si="2136">AK708</f>
        <v>0</v>
      </c>
      <c r="AL709" s="411">
        <f t="shared" ref="AL709" si="2137">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8">Z711</f>
        <v>0</v>
      </c>
      <c r="AA712" s="411">
        <f t="shared" ref="AA712" si="2139">AA711</f>
        <v>0</v>
      </c>
      <c r="AB712" s="411">
        <f t="shared" ref="AB712" si="2140">AB711</f>
        <v>0</v>
      </c>
      <c r="AC712" s="411">
        <f t="shared" ref="AC712" si="2141">AC711</f>
        <v>0</v>
      </c>
      <c r="AD712" s="411">
        <f t="shared" ref="AD712" si="2142">AD711</f>
        <v>0</v>
      </c>
      <c r="AE712" s="411">
        <f t="shared" ref="AE712" si="2143">AE711</f>
        <v>0</v>
      </c>
      <c r="AF712" s="411">
        <f t="shared" ref="AF712" si="2144">AF711</f>
        <v>0</v>
      </c>
      <c r="AG712" s="411">
        <f t="shared" ref="AG712" si="2145">AG711</f>
        <v>0</v>
      </c>
      <c r="AH712" s="411">
        <f t="shared" ref="AH712" si="2146">AH711</f>
        <v>0</v>
      </c>
      <c r="AI712" s="411">
        <f t="shared" ref="AI712" si="2147">AI711</f>
        <v>0</v>
      </c>
      <c r="AJ712" s="411">
        <f t="shared" ref="AJ712" si="2148">AJ711</f>
        <v>0</v>
      </c>
      <c r="AK712" s="411">
        <f t="shared" ref="AK712" si="2149">AK711</f>
        <v>0</v>
      </c>
      <c r="AL712" s="411">
        <f t="shared" ref="AL712" si="2150">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51">Z714</f>
        <v>0</v>
      </c>
      <c r="AA715" s="411">
        <f t="shared" ref="AA715" si="2152">AA714</f>
        <v>0</v>
      </c>
      <c r="AB715" s="411">
        <f t="shared" ref="AB715" si="2153">AB714</f>
        <v>0</v>
      </c>
      <c r="AC715" s="411">
        <f t="shared" ref="AC715" si="2154">AC714</f>
        <v>0</v>
      </c>
      <c r="AD715" s="411">
        <f t="shared" ref="AD715" si="2155">AD714</f>
        <v>0</v>
      </c>
      <c r="AE715" s="411">
        <f t="shared" ref="AE715" si="2156">AE714</f>
        <v>0</v>
      </c>
      <c r="AF715" s="411">
        <f t="shared" ref="AF715" si="2157">AF714</f>
        <v>0</v>
      </c>
      <c r="AG715" s="411">
        <f t="shared" ref="AG715" si="2158">AG714</f>
        <v>0</v>
      </c>
      <c r="AH715" s="411">
        <f t="shared" ref="AH715" si="2159">AH714</f>
        <v>0</v>
      </c>
      <c r="AI715" s="411">
        <f t="shared" ref="AI715" si="2160">AI714</f>
        <v>0</v>
      </c>
      <c r="AJ715" s="411">
        <f t="shared" ref="AJ715" si="2161">AJ714</f>
        <v>0</v>
      </c>
      <c r="AK715" s="411">
        <f t="shared" ref="AK715" si="2162">AK714</f>
        <v>0</v>
      </c>
      <c r="AL715" s="411">
        <f t="shared" ref="AL715" si="2163">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4">Z717</f>
        <v>0</v>
      </c>
      <c r="AA718" s="411">
        <f t="shared" ref="AA718" si="2165">AA717</f>
        <v>0</v>
      </c>
      <c r="AB718" s="411">
        <f t="shared" ref="AB718" si="2166">AB717</f>
        <v>0</v>
      </c>
      <c r="AC718" s="411">
        <f t="shared" ref="AC718" si="2167">AC717</f>
        <v>0</v>
      </c>
      <c r="AD718" s="411">
        <f t="shared" ref="AD718" si="2168">AD717</f>
        <v>0</v>
      </c>
      <c r="AE718" s="411">
        <f t="shared" ref="AE718" si="2169">AE717</f>
        <v>0</v>
      </c>
      <c r="AF718" s="411">
        <f t="shared" ref="AF718" si="2170">AF717</f>
        <v>0</v>
      </c>
      <c r="AG718" s="411">
        <f t="shared" ref="AG718" si="2171">AG717</f>
        <v>0</v>
      </c>
      <c r="AH718" s="411">
        <f t="shared" ref="AH718" si="2172">AH717</f>
        <v>0</v>
      </c>
      <c r="AI718" s="411">
        <f t="shared" ref="AI718" si="2173">AI717</f>
        <v>0</v>
      </c>
      <c r="AJ718" s="411">
        <f t="shared" ref="AJ718" si="2174">AJ717</f>
        <v>0</v>
      </c>
      <c r="AK718" s="411">
        <f t="shared" ref="AK718" si="2175">AK717</f>
        <v>0</v>
      </c>
      <c r="AL718" s="411">
        <f t="shared" ref="AL718" si="2176">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7">Z720</f>
        <v>0</v>
      </c>
      <c r="AA721" s="411">
        <f t="shared" ref="AA721" si="2178">AA720</f>
        <v>0</v>
      </c>
      <c r="AB721" s="411">
        <f t="shared" ref="AB721" si="2179">AB720</f>
        <v>0</v>
      </c>
      <c r="AC721" s="411">
        <f t="shared" ref="AC721" si="2180">AC720</f>
        <v>0</v>
      </c>
      <c r="AD721" s="411">
        <f t="shared" ref="AD721" si="2181">AD720</f>
        <v>0</v>
      </c>
      <c r="AE721" s="411">
        <f t="shared" ref="AE721" si="2182">AE720</f>
        <v>0</v>
      </c>
      <c r="AF721" s="411">
        <f t="shared" ref="AF721" si="2183">AF720</f>
        <v>0</v>
      </c>
      <c r="AG721" s="411">
        <f t="shared" ref="AG721" si="2184">AG720</f>
        <v>0</v>
      </c>
      <c r="AH721" s="411">
        <f t="shared" ref="AH721" si="2185">AH720</f>
        <v>0</v>
      </c>
      <c r="AI721" s="411">
        <f t="shared" ref="AI721" si="2186">AI720</f>
        <v>0</v>
      </c>
      <c r="AJ721" s="411">
        <f t="shared" ref="AJ721" si="2187">AJ720</f>
        <v>0</v>
      </c>
      <c r="AK721" s="411">
        <f t="shared" ref="AK721" si="2188">AK720</f>
        <v>0</v>
      </c>
      <c r="AL721" s="411">
        <f t="shared" ref="AL721" si="2189">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90">Z723</f>
        <v>0</v>
      </c>
      <c r="AA724" s="411">
        <f t="shared" ref="AA724" si="2191">AA723</f>
        <v>0</v>
      </c>
      <c r="AB724" s="411">
        <f t="shared" ref="AB724" si="2192">AB723</f>
        <v>0</v>
      </c>
      <c r="AC724" s="411">
        <f t="shared" ref="AC724" si="2193">AC723</f>
        <v>0</v>
      </c>
      <c r="AD724" s="411">
        <f t="shared" ref="AD724" si="2194">AD723</f>
        <v>0</v>
      </c>
      <c r="AE724" s="411">
        <f t="shared" ref="AE724" si="2195">AE723</f>
        <v>0</v>
      </c>
      <c r="AF724" s="411">
        <f t="shared" ref="AF724" si="2196">AF723</f>
        <v>0</v>
      </c>
      <c r="AG724" s="411">
        <f t="shared" ref="AG724" si="2197">AG723</f>
        <v>0</v>
      </c>
      <c r="AH724" s="411">
        <f t="shared" ref="AH724" si="2198">AH723</f>
        <v>0</v>
      </c>
      <c r="AI724" s="411">
        <f t="shared" ref="AI724" si="2199">AI723</f>
        <v>0</v>
      </c>
      <c r="AJ724" s="411">
        <f t="shared" ref="AJ724" si="2200">AJ723</f>
        <v>0</v>
      </c>
      <c r="AK724" s="411">
        <f t="shared" ref="AK724" si="2201">AK723</f>
        <v>0</v>
      </c>
      <c r="AL724" s="411">
        <f t="shared" ref="AL724" si="2202">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3">Z726</f>
        <v>0</v>
      </c>
      <c r="AA727" s="411">
        <f t="shared" ref="AA727" si="2204">AA726</f>
        <v>0</v>
      </c>
      <c r="AB727" s="411">
        <f t="shared" ref="AB727" si="2205">AB726</f>
        <v>0</v>
      </c>
      <c r="AC727" s="411">
        <f t="shared" ref="AC727" si="2206">AC726</f>
        <v>0</v>
      </c>
      <c r="AD727" s="411">
        <f t="shared" ref="AD727" si="2207">AD726</f>
        <v>0</v>
      </c>
      <c r="AE727" s="411">
        <f t="shared" ref="AE727" si="2208">AE726</f>
        <v>0</v>
      </c>
      <c r="AF727" s="411">
        <f t="shared" ref="AF727" si="2209">AF726</f>
        <v>0</v>
      </c>
      <c r="AG727" s="411">
        <f t="shared" ref="AG727" si="2210">AG726</f>
        <v>0</v>
      </c>
      <c r="AH727" s="411">
        <f t="shared" ref="AH727" si="2211">AH726</f>
        <v>0</v>
      </c>
      <c r="AI727" s="411">
        <f t="shared" ref="AI727" si="2212">AI726</f>
        <v>0</v>
      </c>
      <c r="AJ727" s="411">
        <f t="shared" ref="AJ727" si="2213">AJ726</f>
        <v>0</v>
      </c>
      <c r="AK727" s="411">
        <f t="shared" ref="AK727" si="2214">AK726</f>
        <v>0</v>
      </c>
      <c r="AL727" s="411">
        <f t="shared" ref="AL727" si="2215">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6">Z729</f>
        <v>0</v>
      </c>
      <c r="AA730" s="411">
        <f t="shared" ref="AA730" si="2217">AA729</f>
        <v>0</v>
      </c>
      <c r="AB730" s="411">
        <f t="shared" ref="AB730" si="2218">AB729</f>
        <v>0</v>
      </c>
      <c r="AC730" s="411">
        <f t="shared" ref="AC730" si="2219">AC729</f>
        <v>0</v>
      </c>
      <c r="AD730" s="411">
        <f t="shared" ref="AD730" si="2220">AD729</f>
        <v>0</v>
      </c>
      <c r="AE730" s="411">
        <f t="shared" ref="AE730" si="2221">AE729</f>
        <v>0</v>
      </c>
      <c r="AF730" s="411">
        <f t="shared" ref="AF730" si="2222">AF729</f>
        <v>0</v>
      </c>
      <c r="AG730" s="411">
        <f t="shared" ref="AG730" si="2223">AG729</f>
        <v>0</v>
      </c>
      <c r="AH730" s="411">
        <f t="shared" ref="AH730" si="2224">AH729</f>
        <v>0</v>
      </c>
      <c r="AI730" s="411">
        <f t="shared" ref="AI730" si="2225">AI729</f>
        <v>0</v>
      </c>
      <c r="AJ730" s="411">
        <f t="shared" ref="AJ730" si="2226">AJ729</f>
        <v>0</v>
      </c>
      <c r="AK730" s="411">
        <f t="shared" ref="AK730" si="2227">AK729</f>
        <v>0</v>
      </c>
      <c r="AL730" s="411">
        <f t="shared" ref="AL730" si="2228">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9">Z732</f>
        <v>0</v>
      </c>
      <c r="AA733" s="411">
        <f t="shared" ref="AA733" si="2230">AA732</f>
        <v>0</v>
      </c>
      <c r="AB733" s="411">
        <f t="shared" ref="AB733" si="2231">AB732</f>
        <v>0</v>
      </c>
      <c r="AC733" s="411">
        <f t="shared" ref="AC733" si="2232">AC732</f>
        <v>0</v>
      </c>
      <c r="AD733" s="411">
        <f t="shared" ref="AD733" si="2233">AD732</f>
        <v>0</v>
      </c>
      <c r="AE733" s="411">
        <f t="shared" ref="AE733" si="2234">AE732</f>
        <v>0</v>
      </c>
      <c r="AF733" s="411">
        <f t="shared" ref="AF733" si="2235">AF732</f>
        <v>0</v>
      </c>
      <c r="AG733" s="411">
        <f t="shared" ref="AG733" si="2236">AG732</f>
        <v>0</v>
      </c>
      <c r="AH733" s="411">
        <f t="shared" ref="AH733" si="2237">AH732</f>
        <v>0</v>
      </c>
      <c r="AI733" s="411">
        <f t="shared" ref="AI733" si="2238">AI732</f>
        <v>0</v>
      </c>
      <c r="AJ733" s="411">
        <f t="shared" ref="AJ733" si="2239">AJ732</f>
        <v>0</v>
      </c>
      <c r="AK733" s="411">
        <f t="shared" ref="AK733" si="2240">AK732</f>
        <v>0</v>
      </c>
      <c r="AL733" s="411">
        <f t="shared" ref="AL733" si="2241">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2">Z735</f>
        <v>0</v>
      </c>
      <c r="AA736" s="411">
        <f t="shared" ref="AA736" si="2243">AA735</f>
        <v>0</v>
      </c>
      <c r="AB736" s="411">
        <f t="shared" ref="AB736" si="2244">AB735</f>
        <v>0</v>
      </c>
      <c r="AC736" s="411">
        <f t="shared" ref="AC736" si="2245">AC735</f>
        <v>0</v>
      </c>
      <c r="AD736" s="411">
        <f t="shared" ref="AD736" si="2246">AD735</f>
        <v>0</v>
      </c>
      <c r="AE736" s="411">
        <f t="shared" ref="AE736" si="2247">AE735</f>
        <v>0</v>
      </c>
      <c r="AF736" s="411">
        <f t="shared" ref="AF736" si="2248">AF735</f>
        <v>0</v>
      </c>
      <c r="AG736" s="411">
        <f t="shared" ref="AG736" si="2249">AG735</f>
        <v>0</v>
      </c>
      <c r="AH736" s="411">
        <f t="shared" ref="AH736" si="2250">AH735</f>
        <v>0</v>
      </c>
      <c r="AI736" s="411">
        <f t="shared" ref="AI736" si="2251">AI735</f>
        <v>0</v>
      </c>
      <c r="AJ736" s="411">
        <f t="shared" ref="AJ736" si="2252">AJ735</f>
        <v>0</v>
      </c>
      <c r="AK736" s="411">
        <f t="shared" ref="AK736" si="2253">AK735</f>
        <v>0</v>
      </c>
      <c r="AL736" s="411">
        <f t="shared" ref="AL736" si="2254">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5">Z738</f>
        <v>0</v>
      </c>
      <c r="AA739" s="411">
        <f t="shared" ref="AA739" si="2256">AA738</f>
        <v>0</v>
      </c>
      <c r="AB739" s="411">
        <f t="shared" ref="AB739" si="2257">AB738</f>
        <v>0</v>
      </c>
      <c r="AC739" s="411">
        <f t="shared" ref="AC739" si="2258">AC738</f>
        <v>0</v>
      </c>
      <c r="AD739" s="411">
        <f t="shared" ref="AD739" si="2259">AD738</f>
        <v>0</v>
      </c>
      <c r="AE739" s="411">
        <f t="shared" ref="AE739" si="2260">AE738</f>
        <v>0</v>
      </c>
      <c r="AF739" s="411">
        <f t="shared" ref="AF739" si="2261">AF738</f>
        <v>0</v>
      </c>
      <c r="AG739" s="411">
        <f t="shared" ref="AG739" si="2262">AG738</f>
        <v>0</v>
      </c>
      <c r="AH739" s="411">
        <f t="shared" ref="AH739" si="2263">AH738</f>
        <v>0</v>
      </c>
      <c r="AI739" s="411">
        <f t="shared" ref="AI739" si="2264">AI738</f>
        <v>0</v>
      </c>
      <c r="AJ739" s="411">
        <f t="shared" ref="AJ739" si="2265">AJ738</f>
        <v>0</v>
      </c>
      <c r="AK739" s="411">
        <f t="shared" ref="AK739" si="2266">AK738</f>
        <v>0</v>
      </c>
      <c r="AL739" s="411">
        <f t="shared" ref="AL739" si="2267">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8">Z741</f>
        <v>0</v>
      </c>
      <c r="AA742" s="411">
        <f t="shared" ref="AA742" si="2269">AA741</f>
        <v>0</v>
      </c>
      <c r="AB742" s="411">
        <f t="shared" ref="AB742" si="2270">AB741</f>
        <v>0</v>
      </c>
      <c r="AC742" s="411">
        <f t="shared" ref="AC742" si="2271">AC741</f>
        <v>0</v>
      </c>
      <c r="AD742" s="411">
        <f t="shared" ref="AD742" si="2272">AD741</f>
        <v>0</v>
      </c>
      <c r="AE742" s="411">
        <f t="shared" ref="AE742" si="2273">AE741</f>
        <v>0</v>
      </c>
      <c r="AF742" s="411">
        <f t="shared" ref="AF742" si="2274">AF741</f>
        <v>0</v>
      </c>
      <c r="AG742" s="411">
        <f t="shared" ref="AG742" si="2275">AG741</f>
        <v>0</v>
      </c>
      <c r="AH742" s="411">
        <f t="shared" ref="AH742" si="2276">AH741</f>
        <v>0</v>
      </c>
      <c r="AI742" s="411">
        <f t="shared" ref="AI742" si="2277">AI741</f>
        <v>0</v>
      </c>
      <c r="AJ742" s="411">
        <f t="shared" ref="AJ742" si="2278">AJ741</f>
        <v>0</v>
      </c>
      <c r="AK742" s="411">
        <f t="shared" ref="AK742" si="2279">AK741</f>
        <v>0</v>
      </c>
      <c r="AL742" s="411">
        <f t="shared" ref="AL742" si="2280">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9.1000000000000004E-3</v>
      </c>
      <c r="Z747" s="341">
        <f>HLOOKUP(Z$35,'3.  Distribution Rates'!$C$122:$P$133,10,FALSE)</f>
        <v>9.7999999999999997E-3</v>
      </c>
      <c r="AA747" s="341">
        <f>HLOOKUP(AA$35,'3.  Distribution Rates'!$C$122:$P$133,10,FALSE)</f>
        <v>1.4436</v>
      </c>
      <c r="AB747" s="341">
        <f>HLOOKUP(AB$35,'3.  Distribution Rates'!$C$122:$P$133,10,FALSE)</f>
        <v>7.1944999999999997</v>
      </c>
      <c r="AC747" s="341">
        <f>HLOOKUP(AC$35,'3.  Distribution Rates'!$C$122:$P$133,10,FALSE)</f>
        <v>4.3700000000000003E-2</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400.59551603097083</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81">SUM(Y748:AL748)</f>
        <v>400.59551603097083</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99.107407946443459</v>
      </c>
      <c r="Z749" s="378">
        <f>'4.  2011-2014 LRAM'!Z270*Z747</f>
        <v>200.22338437461738</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81"/>
        <v>299.33079232106081</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428.61045536996966</v>
      </c>
      <c r="Z750" s="378">
        <f>'4.  2011-2014 LRAM'!Z399*Z747</f>
        <v>126.09727531326659</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81"/>
        <v>554.70773068323626</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516.38681066860499</v>
      </c>
      <c r="Z751" s="378">
        <f>'4.  2011-2014 LRAM'!Z529*Z747</f>
        <v>6.87386012628E-2</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81"/>
        <v>516.45554926986779</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2">Y210*Y747</f>
        <v>607.17020000000002</v>
      </c>
      <c r="Z752" s="378">
        <f t="shared" si="2282"/>
        <v>200.018</v>
      </c>
      <c r="AA752" s="378">
        <f t="shared" si="2282"/>
        <v>0</v>
      </c>
      <c r="AB752" s="378">
        <f t="shared" si="2282"/>
        <v>0</v>
      </c>
      <c r="AC752" s="378">
        <f t="shared" si="2282"/>
        <v>0</v>
      </c>
      <c r="AD752" s="378">
        <f t="shared" si="2282"/>
        <v>0</v>
      </c>
      <c r="AE752" s="378">
        <f t="shared" si="2282"/>
        <v>0</v>
      </c>
      <c r="AF752" s="378">
        <f t="shared" si="2282"/>
        <v>0</v>
      </c>
      <c r="AG752" s="378">
        <f t="shared" si="2282"/>
        <v>0</v>
      </c>
      <c r="AH752" s="378">
        <f t="shared" si="2282"/>
        <v>0</v>
      </c>
      <c r="AI752" s="378">
        <f t="shared" si="2282"/>
        <v>0</v>
      </c>
      <c r="AJ752" s="378">
        <f t="shared" si="2282"/>
        <v>0</v>
      </c>
      <c r="AK752" s="378">
        <f t="shared" si="2282"/>
        <v>0</v>
      </c>
      <c r="AL752" s="378">
        <f t="shared" si="2282"/>
        <v>0</v>
      </c>
      <c r="AM752" s="629">
        <f t="shared" si="2281"/>
        <v>807.18820000000005</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3">Y393*Y747</f>
        <v>1997.1042</v>
      </c>
      <c r="Z753" s="378">
        <f t="shared" si="2283"/>
        <v>0</v>
      </c>
      <c r="AA753" s="378">
        <f t="shared" si="2283"/>
        <v>138.5856</v>
      </c>
      <c r="AB753" s="378">
        <f t="shared" si="2283"/>
        <v>0</v>
      </c>
      <c r="AC753" s="378">
        <f t="shared" si="2283"/>
        <v>0</v>
      </c>
      <c r="AD753" s="378">
        <f t="shared" si="2283"/>
        <v>0</v>
      </c>
      <c r="AE753" s="378">
        <f t="shared" si="2283"/>
        <v>0</v>
      </c>
      <c r="AF753" s="378">
        <f t="shared" si="2283"/>
        <v>0</v>
      </c>
      <c r="AG753" s="378">
        <f t="shared" si="2283"/>
        <v>0</v>
      </c>
      <c r="AH753" s="378">
        <f t="shared" si="2283"/>
        <v>0</v>
      </c>
      <c r="AI753" s="378">
        <f t="shared" si="2283"/>
        <v>0</v>
      </c>
      <c r="AJ753" s="378">
        <f t="shared" si="2283"/>
        <v>0</v>
      </c>
      <c r="AK753" s="378">
        <f t="shared" si="2283"/>
        <v>0</v>
      </c>
      <c r="AL753" s="378">
        <f t="shared" si="2283"/>
        <v>0</v>
      </c>
      <c r="AM753" s="629">
        <f t="shared" si="2281"/>
        <v>2135.6898000000001</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4">Y576*Y747</f>
        <v>2695.4655000000002</v>
      </c>
      <c r="Z754" s="378">
        <f t="shared" si="2284"/>
        <v>0</v>
      </c>
      <c r="AA754" s="378">
        <f t="shared" si="2284"/>
        <v>190.55520000000001</v>
      </c>
      <c r="AB754" s="378">
        <f t="shared" si="2284"/>
        <v>0</v>
      </c>
      <c r="AC754" s="378">
        <f t="shared" si="2284"/>
        <v>0</v>
      </c>
      <c r="AD754" s="378">
        <f t="shared" si="2284"/>
        <v>0</v>
      </c>
      <c r="AE754" s="378">
        <f t="shared" si="2284"/>
        <v>0</v>
      </c>
      <c r="AF754" s="378">
        <f t="shared" si="2284"/>
        <v>0</v>
      </c>
      <c r="AG754" s="378">
        <f t="shared" si="2284"/>
        <v>0</v>
      </c>
      <c r="AH754" s="378">
        <f t="shared" si="2284"/>
        <v>0</v>
      </c>
      <c r="AI754" s="378">
        <f t="shared" si="2284"/>
        <v>0</v>
      </c>
      <c r="AJ754" s="378">
        <f t="shared" si="2284"/>
        <v>0</v>
      </c>
      <c r="AK754" s="378">
        <f t="shared" si="2284"/>
        <v>0</v>
      </c>
      <c r="AL754" s="378">
        <f t="shared" si="2284"/>
        <v>0</v>
      </c>
      <c r="AM754" s="629">
        <f t="shared" si="2281"/>
        <v>2886.0207</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5">Z744*Z747</f>
        <v>0</v>
      </c>
      <c r="AA755" s="378">
        <f t="shared" si="2285"/>
        <v>0</v>
      </c>
      <c r="AB755" s="378">
        <f t="shared" si="2285"/>
        <v>0</v>
      </c>
      <c r="AC755" s="378">
        <f t="shared" si="2285"/>
        <v>0</v>
      </c>
      <c r="AD755" s="378">
        <f t="shared" si="2285"/>
        <v>0</v>
      </c>
      <c r="AE755" s="378">
        <f t="shared" si="2285"/>
        <v>0</v>
      </c>
      <c r="AF755" s="378">
        <f t="shared" si="2285"/>
        <v>0</v>
      </c>
      <c r="AG755" s="378">
        <f t="shared" si="2285"/>
        <v>0</v>
      </c>
      <c r="AH755" s="378">
        <f t="shared" si="2285"/>
        <v>0</v>
      </c>
      <c r="AI755" s="378">
        <f t="shared" si="2285"/>
        <v>0</v>
      </c>
      <c r="AJ755" s="378">
        <f t="shared" si="2285"/>
        <v>0</v>
      </c>
      <c r="AK755" s="378">
        <f t="shared" si="2285"/>
        <v>0</v>
      </c>
      <c r="AL755" s="378">
        <f t="shared" si="2285"/>
        <v>0</v>
      </c>
      <c r="AM755" s="629">
        <f t="shared" si="2281"/>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6744.440090015989</v>
      </c>
      <c r="Z756" s="346">
        <f t="shared" ref="Z756:AE756" si="2286">SUM(Z748:Z755)</f>
        <v>526.40739828914673</v>
      </c>
      <c r="AA756" s="346">
        <f t="shared" si="2286"/>
        <v>329.14080000000001</v>
      </c>
      <c r="AB756" s="346">
        <f t="shared" si="2286"/>
        <v>0</v>
      </c>
      <c r="AC756" s="346">
        <f t="shared" si="2286"/>
        <v>0</v>
      </c>
      <c r="AD756" s="346">
        <f t="shared" si="2286"/>
        <v>0</v>
      </c>
      <c r="AE756" s="346">
        <f t="shared" si="2286"/>
        <v>0</v>
      </c>
      <c r="AF756" s="346">
        <f t="shared" ref="AF756:AL756" si="2287">SUM(AF748:AF755)</f>
        <v>0</v>
      </c>
      <c r="AG756" s="346">
        <f t="shared" si="2287"/>
        <v>0</v>
      </c>
      <c r="AH756" s="346">
        <f t="shared" si="2287"/>
        <v>0</v>
      </c>
      <c r="AI756" s="346">
        <f t="shared" si="2287"/>
        <v>0</v>
      </c>
      <c r="AJ756" s="346">
        <f t="shared" si="2287"/>
        <v>0</v>
      </c>
      <c r="AK756" s="346">
        <f t="shared" si="2287"/>
        <v>0</v>
      </c>
      <c r="AL756" s="346">
        <f t="shared" si="2287"/>
        <v>0</v>
      </c>
      <c r="AM756" s="407">
        <f>SUM(AM748:AM755)</f>
        <v>7599.9882883051359</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8">Z745*Z747</f>
        <v>0</v>
      </c>
      <c r="AA757" s="347">
        <f t="shared" si="2288"/>
        <v>0</v>
      </c>
      <c r="AB757" s="347">
        <f t="shared" si="2288"/>
        <v>0</v>
      </c>
      <c r="AC757" s="347">
        <f t="shared" si="2288"/>
        <v>0</v>
      </c>
      <c r="AD757" s="347">
        <f t="shared" si="2288"/>
        <v>0</v>
      </c>
      <c r="AE757" s="347">
        <f t="shared" si="2288"/>
        <v>0</v>
      </c>
      <c r="AF757" s="347">
        <f t="shared" ref="AF757:AL757" si="2289">AF745*AF747</f>
        <v>0</v>
      </c>
      <c r="AG757" s="347">
        <f t="shared" si="2289"/>
        <v>0</v>
      </c>
      <c r="AH757" s="347">
        <f t="shared" si="2289"/>
        <v>0</v>
      </c>
      <c r="AI757" s="347">
        <f t="shared" si="2289"/>
        <v>0</v>
      </c>
      <c r="AJ757" s="347">
        <f t="shared" si="2289"/>
        <v>0</v>
      </c>
      <c r="AK757" s="347">
        <f t="shared" si="2289"/>
        <v>0</v>
      </c>
      <c r="AL757" s="347">
        <f t="shared" si="2289"/>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7599.9882883051359</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90">IF(AA585="kw",SUMPRODUCT($N$587:$N$742,$P$587:$P$742,AA587:AA742),SUMPRODUCT($E$587:$E$742,AA587:AA742))</f>
        <v>0</v>
      </c>
      <c r="AB760" s="291">
        <f t="shared" si="2290"/>
        <v>0</v>
      </c>
      <c r="AC760" s="291">
        <f t="shared" si="2290"/>
        <v>0</v>
      </c>
      <c r="AD760" s="291">
        <f t="shared" si="2290"/>
        <v>0</v>
      </c>
      <c r="AE760" s="291">
        <f t="shared" si="2290"/>
        <v>0</v>
      </c>
      <c r="AF760" s="291">
        <f t="shared" si="2290"/>
        <v>0</v>
      </c>
      <c r="AG760" s="291">
        <f t="shared" si="2290"/>
        <v>0</v>
      </c>
      <c r="AH760" s="291">
        <f t="shared" si="2290"/>
        <v>0</v>
      </c>
      <c r="AI760" s="291">
        <f t="shared" si="2290"/>
        <v>0</v>
      </c>
      <c r="AJ760" s="291">
        <f t="shared" si="2290"/>
        <v>0</v>
      </c>
      <c r="AK760" s="291">
        <f t="shared" si="2290"/>
        <v>0</v>
      </c>
      <c r="AL760" s="291">
        <f t="shared" si="2290"/>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91">IF(AA585="kw",SUMPRODUCT($N$587:$N$742,$Q$587:$Q$742,AA587:AA742),SUMPRODUCT($F$587:$F$742,AA587:AA742))</f>
        <v>0</v>
      </c>
      <c r="AB761" s="326">
        <f t="shared" si="2291"/>
        <v>0</v>
      </c>
      <c r="AC761" s="326">
        <f t="shared" si="2291"/>
        <v>0</v>
      </c>
      <c r="AD761" s="326">
        <f t="shared" si="2291"/>
        <v>0</v>
      </c>
      <c r="AE761" s="326">
        <f t="shared" si="2291"/>
        <v>0</v>
      </c>
      <c r="AF761" s="326">
        <f t="shared" si="2291"/>
        <v>0</v>
      </c>
      <c r="AG761" s="326">
        <f t="shared" si="2291"/>
        <v>0</v>
      </c>
      <c r="AH761" s="326">
        <f t="shared" si="2291"/>
        <v>0</v>
      </c>
      <c r="AI761" s="326">
        <f t="shared" si="2291"/>
        <v>0</v>
      </c>
      <c r="AJ761" s="326">
        <f t="shared" si="2291"/>
        <v>0</v>
      </c>
      <c r="AK761" s="326">
        <f t="shared" si="2291"/>
        <v>0</v>
      </c>
      <c r="AL761" s="326">
        <f t="shared" si="2291"/>
        <v>0</v>
      </c>
      <c r="AM761" s="386"/>
    </row>
    <row r="762" spans="1:40" ht="20.25" customHeight="1">
      <c r="B762" s="368" t="s">
        <v>589</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528</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03" t="s">
        <v>211</v>
      </c>
      <c r="C766" s="805" t="s">
        <v>33</v>
      </c>
      <c r="D766" s="284" t="s">
        <v>422</v>
      </c>
      <c r="E766" s="807" t="s">
        <v>209</v>
      </c>
      <c r="F766" s="808"/>
      <c r="G766" s="808"/>
      <c r="H766" s="808"/>
      <c r="I766" s="808"/>
      <c r="J766" s="808"/>
      <c r="K766" s="808"/>
      <c r="L766" s="808"/>
      <c r="M766" s="809"/>
      <c r="N766" s="810" t="s">
        <v>213</v>
      </c>
      <c r="O766" s="284" t="s">
        <v>423</v>
      </c>
      <c r="P766" s="807" t="s">
        <v>212</v>
      </c>
      <c r="Q766" s="808"/>
      <c r="R766" s="808"/>
      <c r="S766" s="808"/>
      <c r="T766" s="808"/>
      <c r="U766" s="808"/>
      <c r="V766" s="808"/>
      <c r="W766" s="808"/>
      <c r="X766" s="809"/>
      <c r="Y766" s="800" t="s">
        <v>243</v>
      </c>
      <c r="Z766" s="801"/>
      <c r="AA766" s="801"/>
      <c r="AB766" s="801"/>
      <c r="AC766" s="801"/>
      <c r="AD766" s="801"/>
      <c r="AE766" s="801"/>
      <c r="AF766" s="801"/>
      <c r="AG766" s="801"/>
      <c r="AH766" s="801"/>
      <c r="AI766" s="801"/>
      <c r="AJ766" s="801"/>
      <c r="AK766" s="801"/>
      <c r="AL766" s="801"/>
      <c r="AM766" s="802"/>
    </row>
    <row r="767" spans="1:40" ht="65.25" customHeight="1">
      <c r="B767" s="804"/>
      <c r="C767" s="806"/>
      <c r="D767" s="285">
        <v>2019</v>
      </c>
      <c r="E767" s="285">
        <v>2020</v>
      </c>
      <c r="F767" s="285">
        <v>2021</v>
      </c>
      <c r="G767" s="285">
        <v>2022</v>
      </c>
      <c r="H767" s="285">
        <v>2023</v>
      </c>
      <c r="I767" s="285">
        <v>2024</v>
      </c>
      <c r="J767" s="285">
        <v>2025</v>
      </c>
      <c r="K767" s="285">
        <v>2026</v>
      </c>
      <c r="L767" s="285">
        <v>2027</v>
      </c>
      <c r="M767" s="285">
        <v>2028</v>
      </c>
      <c r="N767" s="811"/>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v>
      </c>
      <c r="AB767" s="285" t="str">
        <f>'1.  LRAMVA Summary'!G52</f>
        <v>Street Lighting</v>
      </c>
      <c r="AC767" s="285" t="str">
        <f>'1.  LRAMVA Summary'!H52</f>
        <v>Unmetered Scattered Load</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2">Z770</f>
        <v>0</v>
      </c>
      <c r="AA771" s="411">
        <f t="shared" ref="AA771" si="2293">AA770</f>
        <v>0</v>
      </c>
      <c r="AB771" s="411">
        <f t="shared" ref="AB771" si="2294">AB770</f>
        <v>0</v>
      </c>
      <c r="AC771" s="411">
        <f t="shared" ref="AC771" si="2295">AC770</f>
        <v>0</v>
      </c>
      <c r="AD771" s="411">
        <f t="shared" ref="AD771" si="2296">AD770</f>
        <v>0</v>
      </c>
      <c r="AE771" s="411">
        <f t="shared" ref="AE771" si="2297">AE770</f>
        <v>0</v>
      </c>
      <c r="AF771" s="411">
        <f t="shared" ref="AF771" si="2298">AF770</f>
        <v>0</v>
      </c>
      <c r="AG771" s="411">
        <f t="shared" ref="AG771" si="2299">AG770</f>
        <v>0</v>
      </c>
      <c r="AH771" s="411">
        <f t="shared" ref="AH771" si="2300">AH770</f>
        <v>0</v>
      </c>
      <c r="AI771" s="411">
        <f t="shared" ref="AI771" si="2301">AI770</f>
        <v>0</v>
      </c>
      <c r="AJ771" s="411">
        <f t="shared" ref="AJ771" si="2302">AJ770</f>
        <v>0</v>
      </c>
      <c r="AK771" s="411">
        <f t="shared" ref="AK771" si="2303">AK770</f>
        <v>0</v>
      </c>
      <c r="AL771" s="411">
        <f t="shared" ref="AL771" si="2304">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5">Z773</f>
        <v>0</v>
      </c>
      <c r="AA774" s="411">
        <f t="shared" ref="AA774" si="2306">AA773</f>
        <v>0</v>
      </c>
      <c r="AB774" s="411">
        <f t="shared" ref="AB774" si="2307">AB773</f>
        <v>0</v>
      </c>
      <c r="AC774" s="411">
        <f t="shared" ref="AC774" si="2308">AC773</f>
        <v>0</v>
      </c>
      <c r="AD774" s="411">
        <f t="shared" ref="AD774" si="2309">AD773</f>
        <v>0</v>
      </c>
      <c r="AE774" s="411">
        <f t="shared" ref="AE774" si="2310">AE773</f>
        <v>0</v>
      </c>
      <c r="AF774" s="411">
        <f t="shared" ref="AF774" si="2311">AF773</f>
        <v>0</v>
      </c>
      <c r="AG774" s="411">
        <f t="shared" ref="AG774" si="2312">AG773</f>
        <v>0</v>
      </c>
      <c r="AH774" s="411">
        <f t="shared" ref="AH774" si="2313">AH773</f>
        <v>0</v>
      </c>
      <c r="AI774" s="411">
        <f t="shared" ref="AI774" si="2314">AI773</f>
        <v>0</v>
      </c>
      <c r="AJ774" s="411">
        <f t="shared" ref="AJ774" si="2315">AJ773</f>
        <v>0</v>
      </c>
      <c r="AK774" s="411">
        <f t="shared" ref="AK774" si="2316">AK773</f>
        <v>0</v>
      </c>
      <c r="AL774" s="411">
        <f t="shared" ref="AL774" si="2317">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8">Z776</f>
        <v>0</v>
      </c>
      <c r="AA777" s="411">
        <f t="shared" ref="AA777" si="2319">AA776</f>
        <v>0</v>
      </c>
      <c r="AB777" s="411">
        <f t="shared" ref="AB777" si="2320">AB776</f>
        <v>0</v>
      </c>
      <c r="AC777" s="411">
        <f t="shared" ref="AC777" si="2321">AC776</f>
        <v>0</v>
      </c>
      <c r="AD777" s="411">
        <f t="shared" ref="AD777" si="2322">AD776</f>
        <v>0</v>
      </c>
      <c r="AE777" s="411">
        <f t="shared" ref="AE777" si="2323">AE776</f>
        <v>0</v>
      </c>
      <c r="AF777" s="411">
        <f t="shared" ref="AF777" si="2324">AF776</f>
        <v>0</v>
      </c>
      <c r="AG777" s="411">
        <f t="shared" ref="AG777" si="2325">AG776</f>
        <v>0</v>
      </c>
      <c r="AH777" s="411">
        <f t="shared" ref="AH777" si="2326">AH776</f>
        <v>0</v>
      </c>
      <c r="AI777" s="411">
        <f t="shared" ref="AI777" si="2327">AI776</f>
        <v>0</v>
      </c>
      <c r="AJ777" s="411">
        <f t="shared" ref="AJ777" si="2328">AJ776</f>
        <v>0</v>
      </c>
      <c r="AK777" s="411">
        <f t="shared" ref="AK777" si="2329">AK776</f>
        <v>0</v>
      </c>
      <c r="AL777" s="411">
        <f t="shared" ref="AL777" si="2330">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682</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31">Z779</f>
        <v>0</v>
      </c>
      <c r="AA780" s="411">
        <f t="shared" ref="AA780" si="2332">AA779</f>
        <v>0</v>
      </c>
      <c r="AB780" s="411">
        <f t="shared" ref="AB780" si="2333">AB779</f>
        <v>0</v>
      </c>
      <c r="AC780" s="411">
        <f t="shared" ref="AC780" si="2334">AC779</f>
        <v>0</v>
      </c>
      <c r="AD780" s="411">
        <f t="shared" ref="AD780" si="2335">AD779</f>
        <v>0</v>
      </c>
      <c r="AE780" s="411">
        <f t="shared" ref="AE780" si="2336">AE779</f>
        <v>0</v>
      </c>
      <c r="AF780" s="411">
        <f t="shared" ref="AF780" si="2337">AF779</f>
        <v>0</v>
      </c>
      <c r="AG780" s="411">
        <f t="shared" ref="AG780" si="2338">AG779</f>
        <v>0</v>
      </c>
      <c r="AH780" s="411">
        <f t="shared" ref="AH780" si="2339">AH779</f>
        <v>0</v>
      </c>
      <c r="AI780" s="411">
        <f t="shared" ref="AI780" si="2340">AI779</f>
        <v>0</v>
      </c>
      <c r="AJ780" s="411">
        <f t="shared" ref="AJ780" si="2341">AJ779</f>
        <v>0</v>
      </c>
      <c r="AK780" s="411">
        <f t="shared" ref="AK780" si="2342">AK779</f>
        <v>0</v>
      </c>
      <c r="AL780" s="411">
        <f t="shared" ref="AL780" si="2343">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4">Z782</f>
        <v>0</v>
      </c>
      <c r="AA783" s="411">
        <f t="shared" ref="AA783" si="2345">AA782</f>
        <v>0</v>
      </c>
      <c r="AB783" s="411">
        <f t="shared" ref="AB783" si="2346">AB782</f>
        <v>0</v>
      </c>
      <c r="AC783" s="411">
        <f t="shared" ref="AC783" si="2347">AC782</f>
        <v>0</v>
      </c>
      <c r="AD783" s="411">
        <f t="shared" ref="AD783" si="2348">AD782</f>
        <v>0</v>
      </c>
      <c r="AE783" s="411">
        <f t="shared" ref="AE783" si="2349">AE782</f>
        <v>0</v>
      </c>
      <c r="AF783" s="411">
        <f t="shared" ref="AF783" si="2350">AF782</f>
        <v>0</v>
      </c>
      <c r="AG783" s="411">
        <f t="shared" ref="AG783" si="2351">AG782</f>
        <v>0</v>
      </c>
      <c r="AH783" s="411">
        <f t="shared" ref="AH783" si="2352">AH782</f>
        <v>0</v>
      </c>
      <c r="AI783" s="411">
        <f t="shared" ref="AI783" si="2353">AI782</f>
        <v>0</v>
      </c>
      <c r="AJ783" s="411">
        <f t="shared" ref="AJ783" si="2354">AJ782</f>
        <v>0</v>
      </c>
      <c r="AK783" s="411">
        <f t="shared" ref="AK783" si="2355">AK782</f>
        <v>0</v>
      </c>
      <c r="AL783" s="411">
        <f t="shared" ref="AL783" si="2356">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7">Z786</f>
        <v>0</v>
      </c>
      <c r="AA787" s="411">
        <f t="shared" ref="AA787" si="2358">AA786</f>
        <v>0</v>
      </c>
      <c r="AB787" s="411">
        <f t="shared" ref="AB787" si="2359">AB786</f>
        <v>0</v>
      </c>
      <c r="AC787" s="411">
        <f t="shared" ref="AC787" si="2360">AC786</f>
        <v>0</v>
      </c>
      <c r="AD787" s="411">
        <f t="shared" ref="AD787" si="2361">AD786</f>
        <v>0</v>
      </c>
      <c r="AE787" s="411">
        <f t="shared" ref="AE787" si="2362">AE786</f>
        <v>0</v>
      </c>
      <c r="AF787" s="411">
        <f t="shared" ref="AF787" si="2363">AF786</f>
        <v>0</v>
      </c>
      <c r="AG787" s="411">
        <f t="shared" ref="AG787" si="2364">AG786</f>
        <v>0</v>
      </c>
      <c r="AH787" s="411">
        <f t="shared" ref="AH787" si="2365">AH786</f>
        <v>0</v>
      </c>
      <c r="AI787" s="411">
        <f t="shared" ref="AI787" si="2366">AI786</f>
        <v>0</v>
      </c>
      <c r="AJ787" s="411">
        <f t="shared" ref="AJ787" si="2367">AJ786</f>
        <v>0</v>
      </c>
      <c r="AK787" s="411">
        <f t="shared" ref="AK787" si="2368">AK786</f>
        <v>0</v>
      </c>
      <c r="AL787" s="411">
        <f t="shared" ref="AL787" si="2369">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70">Z789</f>
        <v>0</v>
      </c>
      <c r="AA790" s="411">
        <f t="shared" ref="AA790" si="2371">AA789</f>
        <v>0</v>
      </c>
      <c r="AB790" s="411">
        <f t="shared" ref="AB790" si="2372">AB789</f>
        <v>0</v>
      </c>
      <c r="AC790" s="411">
        <f t="shared" ref="AC790" si="2373">AC789</f>
        <v>0</v>
      </c>
      <c r="AD790" s="411">
        <f t="shared" ref="AD790" si="2374">AD789</f>
        <v>0</v>
      </c>
      <c r="AE790" s="411">
        <f t="shared" ref="AE790" si="2375">AE789</f>
        <v>0</v>
      </c>
      <c r="AF790" s="411">
        <f t="shared" ref="AF790" si="2376">AF789</f>
        <v>0</v>
      </c>
      <c r="AG790" s="411">
        <f t="shared" ref="AG790" si="2377">AG789</f>
        <v>0</v>
      </c>
      <c r="AH790" s="411">
        <f t="shared" ref="AH790" si="2378">AH789</f>
        <v>0</v>
      </c>
      <c r="AI790" s="411">
        <f t="shared" ref="AI790" si="2379">AI789</f>
        <v>0</v>
      </c>
      <c r="AJ790" s="411">
        <f t="shared" ref="AJ790" si="2380">AJ789</f>
        <v>0</v>
      </c>
      <c r="AK790" s="411">
        <f t="shared" ref="AK790" si="2381">AK789</f>
        <v>0</v>
      </c>
      <c r="AL790" s="411">
        <f t="shared" ref="AL790" si="2382">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3">Z792</f>
        <v>0</v>
      </c>
      <c r="AA793" s="411">
        <f t="shared" ref="AA793" si="2384">AA792</f>
        <v>0</v>
      </c>
      <c r="AB793" s="411">
        <f t="shared" ref="AB793" si="2385">AB792</f>
        <v>0</v>
      </c>
      <c r="AC793" s="411">
        <f t="shared" ref="AC793" si="2386">AC792</f>
        <v>0</v>
      </c>
      <c r="AD793" s="411">
        <f t="shared" ref="AD793" si="2387">AD792</f>
        <v>0</v>
      </c>
      <c r="AE793" s="411">
        <f t="shared" ref="AE793" si="2388">AE792</f>
        <v>0</v>
      </c>
      <c r="AF793" s="411">
        <f t="shared" ref="AF793" si="2389">AF792</f>
        <v>0</v>
      </c>
      <c r="AG793" s="411">
        <f t="shared" ref="AG793" si="2390">AG792</f>
        <v>0</v>
      </c>
      <c r="AH793" s="411">
        <f t="shared" ref="AH793" si="2391">AH792</f>
        <v>0</v>
      </c>
      <c r="AI793" s="411">
        <f t="shared" ref="AI793" si="2392">AI792</f>
        <v>0</v>
      </c>
      <c r="AJ793" s="411">
        <f t="shared" ref="AJ793" si="2393">AJ792</f>
        <v>0</v>
      </c>
      <c r="AK793" s="411">
        <f t="shared" ref="AK793" si="2394">AK792</f>
        <v>0</v>
      </c>
      <c r="AL793" s="411">
        <f t="shared" ref="AL793" si="2395">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6">Z795</f>
        <v>0</v>
      </c>
      <c r="AA796" s="411">
        <f t="shared" ref="AA796" si="2397">AA795</f>
        <v>0</v>
      </c>
      <c r="AB796" s="411">
        <f t="shared" ref="AB796" si="2398">AB795</f>
        <v>0</v>
      </c>
      <c r="AC796" s="411">
        <f t="shared" ref="AC796" si="2399">AC795</f>
        <v>0</v>
      </c>
      <c r="AD796" s="411">
        <f t="shared" ref="AD796" si="2400">AD795</f>
        <v>0</v>
      </c>
      <c r="AE796" s="411">
        <f t="shared" ref="AE796" si="2401">AE795</f>
        <v>0</v>
      </c>
      <c r="AF796" s="411">
        <f t="shared" ref="AF796" si="2402">AF795</f>
        <v>0</v>
      </c>
      <c r="AG796" s="411">
        <f t="shared" ref="AG796" si="2403">AG795</f>
        <v>0</v>
      </c>
      <c r="AH796" s="411">
        <f t="shared" ref="AH796" si="2404">AH795</f>
        <v>0</v>
      </c>
      <c r="AI796" s="411">
        <f t="shared" ref="AI796" si="2405">AI795</f>
        <v>0</v>
      </c>
      <c r="AJ796" s="411">
        <f t="shared" ref="AJ796" si="2406">AJ795</f>
        <v>0</v>
      </c>
      <c r="AK796" s="411">
        <f t="shared" ref="AK796" si="2407">AK795</f>
        <v>0</v>
      </c>
      <c r="AL796" s="411">
        <f t="shared" ref="AL796" si="2408">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9">Z798</f>
        <v>0</v>
      </c>
      <c r="AA799" s="411">
        <f t="shared" ref="AA799" si="2410">AA798</f>
        <v>0</v>
      </c>
      <c r="AB799" s="411">
        <f t="shared" ref="AB799" si="2411">AB798</f>
        <v>0</v>
      </c>
      <c r="AC799" s="411">
        <f t="shared" ref="AC799" si="2412">AC798</f>
        <v>0</v>
      </c>
      <c r="AD799" s="411">
        <f t="shared" ref="AD799" si="2413">AD798</f>
        <v>0</v>
      </c>
      <c r="AE799" s="411">
        <f t="shared" ref="AE799" si="2414">AE798</f>
        <v>0</v>
      </c>
      <c r="AF799" s="411">
        <f t="shared" ref="AF799" si="2415">AF798</f>
        <v>0</v>
      </c>
      <c r="AG799" s="411">
        <f t="shared" ref="AG799" si="2416">AG798</f>
        <v>0</v>
      </c>
      <c r="AH799" s="411">
        <f t="shared" ref="AH799" si="2417">AH798</f>
        <v>0</v>
      </c>
      <c r="AI799" s="411">
        <f t="shared" ref="AI799" si="2418">AI798</f>
        <v>0</v>
      </c>
      <c r="AJ799" s="411">
        <f t="shared" ref="AJ799" si="2419">AJ798</f>
        <v>0</v>
      </c>
      <c r="AK799" s="411">
        <f t="shared" ref="AK799" si="2420">AK798</f>
        <v>0</v>
      </c>
      <c r="AL799" s="411">
        <f t="shared" ref="AL799" si="2421">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2">Z802</f>
        <v>0</v>
      </c>
      <c r="AA803" s="411">
        <f t="shared" ref="AA803" si="2423">AA802</f>
        <v>0</v>
      </c>
      <c r="AB803" s="411">
        <f t="shared" ref="AB803" si="2424">AB802</f>
        <v>0</v>
      </c>
      <c r="AC803" s="411">
        <f t="shared" ref="AC803" si="2425">AC802</f>
        <v>0</v>
      </c>
      <c r="AD803" s="411">
        <f t="shared" ref="AD803" si="2426">AD802</f>
        <v>0</v>
      </c>
      <c r="AE803" s="411">
        <f t="shared" ref="AE803" si="2427">AE802</f>
        <v>0</v>
      </c>
      <c r="AF803" s="411">
        <f t="shared" ref="AF803" si="2428">AF802</f>
        <v>0</v>
      </c>
      <c r="AG803" s="411">
        <f t="shared" ref="AG803" si="2429">AG802</f>
        <v>0</v>
      </c>
      <c r="AH803" s="411">
        <f t="shared" ref="AH803" si="2430">AH802</f>
        <v>0</v>
      </c>
      <c r="AI803" s="411">
        <f t="shared" ref="AI803" si="2431">AI802</f>
        <v>0</v>
      </c>
      <c r="AJ803" s="411">
        <f t="shared" ref="AJ803" si="2432">AJ802</f>
        <v>0</v>
      </c>
      <c r="AK803" s="411">
        <f t="shared" ref="AK803" si="2433">AK802</f>
        <v>0</v>
      </c>
      <c r="AL803" s="411">
        <f t="shared" ref="AL803" si="2434">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5">Z805</f>
        <v>0</v>
      </c>
      <c r="AA806" s="411">
        <f t="shared" ref="AA806" si="2436">AA805</f>
        <v>0</v>
      </c>
      <c r="AB806" s="411">
        <f t="shared" ref="AB806" si="2437">AB805</f>
        <v>0</v>
      </c>
      <c r="AC806" s="411">
        <f t="shared" ref="AC806" si="2438">AC805</f>
        <v>0</v>
      </c>
      <c r="AD806" s="411">
        <f t="shared" ref="AD806" si="2439">AD805</f>
        <v>0</v>
      </c>
      <c r="AE806" s="411">
        <f t="shared" ref="AE806" si="2440">AE805</f>
        <v>0</v>
      </c>
      <c r="AF806" s="411">
        <f t="shared" ref="AF806" si="2441">AF805</f>
        <v>0</v>
      </c>
      <c r="AG806" s="411">
        <f t="shared" ref="AG806" si="2442">AG805</f>
        <v>0</v>
      </c>
      <c r="AH806" s="411">
        <f t="shared" ref="AH806" si="2443">AH805</f>
        <v>0</v>
      </c>
      <c r="AI806" s="411">
        <f t="shared" ref="AI806" si="2444">AI805</f>
        <v>0</v>
      </c>
      <c r="AJ806" s="411">
        <f t="shared" ref="AJ806" si="2445">AJ805</f>
        <v>0</v>
      </c>
      <c r="AK806" s="411">
        <f t="shared" ref="AK806" si="2446">AK805</f>
        <v>0</v>
      </c>
      <c r="AL806" s="411">
        <f t="shared" ref="AL806" si="2447">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8">Z808</f>
        <v>0</v>
      </c>
      <c r="AA809" s="411">
        <f t="shared" ref="AA809" si="2449">AA808</f>
        <v>0</v>
      </c>
      <c r="AB809" s="411">
        <f t="shared" ref="AB809" si="2450">AB808</f>
        <v>0</v>
      </c>
      <c r="AC809" s="411">
        <f t="shared" ref="AC809" si="2451">AC808</f>
        <v>0</v>
      </c>
      <c r="AD809" s="411">
        <f t="shared" ref="AD809" si="2452">AD808</f>
        <v>0</v>
      </c>
      <c r="AE809" s="411">
        <f t="shared" ref="AE809" si="2453">AE808</f>
        <v>0</v>
      </c>
      <c r="AF809" s="411">
        <f t="shared" ref="AF809" si="2454">AF808</f>
        <v>0</v>
      </c>
      <c r="AG809" s="411">
        <f t="shared" ref="AG809" si="2455">AG808</f>
        <v>0</v>
      </c>
      <c r="AH809" s="411">
        <f t="shared" ref="AH809" si="2456">AH808</f>
        <v>0</v>
      </c>
      <c r="AI809" s="411">
        <f t="shared" ref="AI809" si="2457">AI808</f>
        <v>0</v>
      </c>
      <c r="AJ809" s="411">
        <f t="shared" ref="AJ809" si="2458">AJ808</f>
        <v>0</v>
      </c>
      <c r="AK809" s="411">
        <f t="shared" ref="AK809" si="2459">AK808</f>
        <v>0</v>
      </c>
      <c r="AL809" s="411">
        <f t="shared" ref="AL809" si="2460">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61">Z812</f>
        <v>0</v>
      </c>
      <c r="AA813" s="411">
        <f t="shared" ref="AA813" si="2462">AA812</f>
        <v>0</v>
      </c>
      <c r="AB813" s="411">
        <f t="shared" ref="AB813" si="2463">AB812</f>
        <v>0</v>
      </c>
      <c r="AC813" s="411">
        <f t="shared" ref="AC813" si="2464">AC812</f>
        <v>0</v>
      </c>
      <c r="AD813" s="411">
        <f t="shared" ref="AD813" si="2465">AD812</f>
        <v>0</v>
      </c>
      <c r="AE813" s="411">
        <f t="shared" ref="AE813" si="2466">AE812</f>
        <v>0</v>
      </c>
      <c r="AF813" s="411">
        <f t="shared" ref="AF813" si="2467">AF812</f>
        <v>0</v>
      </c>
      <c r="AG813" s="411">
        <f t="shared" ref="AG813" si="2468">AG812</f>
        <v>0</v>
      </c>
      <c r="AH813" s="411">
        <f t="shared" ref="AH813" si="2469">AH812</f>
        <v>0</v>
      </c>
      <c r="AI813" s="411">
        <f t="shared" ref="AI813" si="2470">AI812</f>
        <v>0</v>
      </c>
      <c r="AJ813" s="411">
        <f t="shared" ref="AJ813" si="2471">AJ812</f>
        <v>0</v>
      </c>
      <c r="AK813" s="411">
        <f t="shared" ref="AK813" si="2472">AK812</f>
        <v>0</v>
      </c>
      <c r="AL813" s="411">
        <f t="shared" ref="AL813" si="2473">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4">Z816</f>
        <v>0</v>
      </c>
      <c r="AA817" s="411">
        <f t="shared" si="2474"/>
        <v>0</v>
      </c>
      <c r="AB817" s="411">
        <f t="shared" si="2474"/>
        <v>0</v>
      </c>
      <c r="AC817" s="411">
        <f t="shared" si="2474"/>
        <v>0</v>
      </c>
      <c r="AD817" s="411">
        <f t="shared" si="2474"/>
        <v>0</v>
      </c>
      <c r="AE817" s="411">
        <f t="shared" si="2474"/>
        <v>0</v>
      </c>
      <c r="AF817" s="411">
        <f t="shared" si="2474"/>
        <v>0</v>
      </c>
      <c r="AG817" s="411">
        <f t="shared" si="2474"/>
        <v>0</v>
      </c>
      <c r="AH817" s="411">
        <f t="shared" si="2474"/>
        <v>0</v>
      </c>
      <c r="AI817" s="411">
        <f t="shared" si="2474"/>
        <v>0</v>
      </c>
      <c r="AJ817" s="411">
        <f t="shared" si="2474"/>
        <v>0</v>
      </c>
      <c r="AK817" s="411">
        <f t="shared" si="2474"/>
        <v>0</v>
      </c>
      <c r="AL817" s="411">
        <f t="shared" si="2474"/>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5">Z819</f>
        <v>0</v>
      </c>
      <c r="AA820" s="411">
        <f t="shared" si="2475"/>
        <v>0</v>
      </c>
      <c r="AB820" s="411">
        <f t="shared" si="2475"/>
        <v>0</v>
      </c>
      <c r="AC820" s="411">
        <f t="shared" si="2475"/>
        <v>0</v>
      </c>
      <c r="AD820" s="411">
        <f t="shared" si="2475"/>
        <v>0</v>
      </c>
      <c r="AE820" s="411">
        <f t="shared" si="2475"/>
        <v>0</v>
      </c>
      <c r="AF820" s="411">
        <f t="shared" si="2475"/>
        <v>0</v>
      </c>
      <c r="AG820" s="411">
        <f t="shared" si="2475"/>
        <v>0</v>
      </c>
      <c r="AH820" s="411">
        <f t="shared" si="2475"/>
        <v>0</v>
      </c>
      <c r="AI820" s="411">
        <f t="shared" si="2475"/>
        <v>0</v>
      </c>
      <c r="AJ820" s="411">
        <f t="shared" si="2475"/>
        <v>0</v>
      </c>
      <c r="AK820" s="411">
        <f t="shared" si="2475"/>
        <v>0</v>
      </c>
      <c r="AL820" s="411">
        <f t="shared" si="2475"/>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6">Z823</f>
        <v>0</v>
      </c>
      <c r="AA824" s="411">
        <f t="shared" si="2476"/>
        <v>0</v>
      </c>
      <c r="AB824" s="411">
        <f t="shared" si="2476"/>
        <v>0</v>
      </c>
      <c r="AC824" s="411">
        <f t="shared" si="2476"/>
        <v>0</v>
      </c>
      <c r="AD824" s="411">
        <f t="shared" si="2476"/>
        <v>0</v>
      </c>
      <c r="AE824" s="411">
        <f t="shared" si="2476"/>
        <v>0</v>
      </c>
      <c r="AF824" s="411">
        <f t="shared" si="2476"/>
        <v>0</v>
      </c>
      <c r="AG824" s="411">
        <f t="shared" si="2476"/>
        <v>0</v>
      </c>
      <c r="AH824" s="411">
        <f t="shared" si="2476"/>
        <v>0</v>
      </c>
      <c r="AI824" s="411">
        <f t="shared" si="2476"/>
        <v>0</v>
      </c>
      <c r="AJ824" s="411">
        <f t="shared" si="2476"/>
        <v>0</v>
      </c>
      <c r="AK824" s="411">
        <f t="shared" si="2476"/>
        <v>0</v>
      </c>
      <c r="AL824" s="411">
        <f t="shared" si="2476"/>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7">Z826</f>
        <v>0</v>
      </c>
      <c r="AA827" s="411">
        <f t="shared" si="2477"/>
        <v>0</v>
      </c>
      <c r="AB827" s="411">
        <f t="shared" si="2477"/>
        <v>0</v>
      </c>
      <c r="AC827" s="411">
        <f t="shared" si="2477"/>
        <v>0</v>
      </c>
      <c r="AD827" s="411">
        <f t="shared" si="2477"/>
        <v>0</v>
      </c>
      <c r="AE827" s="411">
        <f t="shared" si="2477"/>
        <v>0</v>
      </c>
      <c r="AF827" s="411">
        <f t="shared" si="2477"/>
        <v>0</v>
      </c>
      <c r="AG827" s="411">
        <f t="shared" si="2477"/>
        <v>0</v>
      </c>
      <c r="AH827" s="411">
        <f t="shared" si="2477"/>
        <v>0</v>
      </c>
      <c r="AI827" s="411">
        <f t="shared" si="2477"/>
        <v>0</v>
      </c>
      <c r="AJ827" s="411">
        <f t="shared" si="2477"/>
        <v>0</v>
      </c>
      <c r="AK827" s="411">
        <f t="shared" si="2477"/>
        <v>0</v>
      </c>
      <c r="AL827" s="411">
        <f t="shared" si="2477"/>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8">Z829</f>
        <v>0</v>
      </c>
      <c r="AA830" s="411">
        <f t="shared" si="2478"/>
        <v>0</v>
      </c>
      <c r="AB830" s="411">
        <f t="shared" si="2478"/>
        <v>0</v>
      </c>
      <c r="AC830" s="411">
        <f t="shared" si="2478"/>
        <v>0</v>
      </c>
      <c r="AD830" s="411">
        <f t="shared" si="2478"/>
        <v>0</v>
      </c>
      <c r="AE830" s="411">
        <f t="shared" si="2478"/>
        <v>0</v>
      </c>
      <c r="AF830" s="411">
        <f t="shared" si="2478"/>
        <v>0</v>
      </c>
      <c r="AG830" s="411">
        <f t="shared" si="2478"/>
        <v>0</v>
      </c>
      <c r="AH830" s="411">
        <f t="shared" si="2478"/>
        <v>0</v>
      </c>
      <c r="AI830" s="411">
        <f t="shared" si="2478"/>
        <v>0</v>
      </c>
      <c r="AJ830" s="411">
        <f t="shared" si="2478"/>
        <v>0</v>
      </c>
      <c r="AK830" s="411">
        <f t="shared" si="2478"/>
        <v>0</v>
      </c>
      <c r="AL830" s="411">
        <f t="shared" si="2478"/>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9">Z832</f>
        <v>0</v>
      </c>
      <c r="AA833" s="411">
        <f t="shared" si="2479"/>
        <v>0</v>
      </c>
      <c r="AB833" s="411">
        <f t="shared" si="2479"/>
        <v>0</v>
      </c>
      <c r="AC833" s="411">
        <f t="shared" si="2479"/>
        <v>0</v>
      </c>
      <c r="AD833" s="411">
        <f t="shared" si="2479"/>
        <v>0</v>
      </c>
      <c r="AE833" s="411">
        <f t="shared" si="2479"/>
        <v>0</v>
      </c>
      <c r="AF833" s="411">
        <f t="shared" si="2479"/>
        <v>0</v>
      </c>
      <c r="AG833" s="411">
        <f t="shared" si="2479"/>
        <v>0</v>
      </c>
      <c r="AH833" s="411">
        <f t="shared" si="2479"/>
        <v>0</v>
      </c>
      <c r="AI833" s="411">
        <f t="shared" si="2479"/>
        <v>0</v>
      </c>
      <c r="AJ833" s="411">
        <f t="shared" si="2479"/>
        <v>0</v>
      </c>
      <c r="AK833" s="411">
        <f t="shared" si="2479"/>
        <v>0</v>
      </c>
      <c r="AL833" s="411">
        <f t="shared" si="2479"/>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80">Z837</f>
        <v>0</v>
      </c>
      <c r="AA838" s="411">
        <f t="shared" ref="AA838" si="2481">AA837</f>
        <v>0</v>
      </c>
      <c r="AB838" s="411">
        <f t="shared" ref="AB838" si="2482">AB837</f>
        <v>0</v>
      </c>
      <c r="AC838" s="411">
        <f t="shared" ref="AC838" si="2483">AC837</f>
        <v>0</v>
      </c>
      <c r="AD838" s="411">
        <f t="shared" ref="AD838" si="2484">AD837</f>
        <v>0</v>
      </c>
      <c r="AE838" s="411">
        <f t="shared" ref="AE838" si="2485">AE837</f>
        <v>0</v>
      </c>
      <c r="AF838" s="411">
        <f t="shared" ref="AF838" si="2486">AF837</f>
        <v>0</v>
      </c>
      <c r="AG838" s="411">
        <f t="shared" ref="AG838" si="2487">AG837</f>
        <v>0</v>
      </c>
      <c r="AH838" s="411">
        <f t="shared" ref="AH838" si="2488">AH837</f>
        <v>0</v>
      </c>
      <c r="AI838" s="411">
        <f t="shared" ref="AI838" si="2489">AI837</f>
        <v>0</v>
      </c>
      <c r="AJ838" s="411">
        <f t="shared" ref="AJ838" si="2490">AJ837</f>
        <v>0</v>
      </c>
      <c r="AK838" s="411">
        <f t="shared" ref="AK838" si="2491">AK837</f>
        <v>0</v>
      </c>
      <c r="AL838" s="411">
        <f t="shared" ref="AL838" si="2492">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3">Z840</f>
        <v>0</v>
      </c>
      <c r="AA841" s="411">
        <f t="shared" ref="AA841" si="2494">AA840</f>
        <v>0</v>
      </c>
      <c r="AB841" s="411">
        <f t="shared" ref="AB841" si="2495">AB840</f>
        <v>0</v>
      </c>
      <c r="AC841" s="411">
        <f t="shared" ref="AC841" si="2496">AC840</f>
        <v>0</v>
      </c>
      <c r="AD841" s="411">
        <f t="shared" ref="AD841" si="2497">AD840</f>
        <v>0</v>
      </c>
      <c r="AE841" s="411">
        <f t="shared" ref="AE841" si="2498">AE840</f>
        <v>0</v>
      </c>
      <c r="AF841" s="411">
        <f t="shared" ref="AF841" si="2499">AF840</f>
        <v>0</v>
      </c>
      <c r="AG841" s="411">
        <f t="shared" ref="AG841" si="2500">AG840</f>
        <v>0</v>
      </c>
      <c r="AH841" s="411">
        <f t="shared" ref="AH841" si="2501">AH840</f>
        <v>0</v>
      </c>
      <c r="AI841" s="411">
        <f t="shared" ref="AI841" si="2502">AI840</f>
        <v>0</v>
      </c>
      <c r="AJ841" s="411">
        <f t="shared" ref="AJ841" si="2503">AJ840</f>
        <v>0</v>
      </c>
      <c r="AK841" s="411">
        <f t="shared" ref="AK841" si="2504">AK840</f>
        <v>0</v>
      </c>
      <c r="AL841" s="411">
        <f t="shared" ref="AL841" si="2505">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6">Z843</f>
        <v>0</v>
      </c>
      <c r="AA844" s="411">
        <f t="shared" ref="AA844" si="2507">AA843</f>
        <v>0</v>
      </c>
      <c r="AB844" s="411">
        <f t="shared" ref="AB844" si="2508">AB843</f>
        <v>0</v>
      </c>
      <c r="AC844" s="411">
        <f t="shared" ref="AC844" si="2509">AC843</f>
        <v>0</v>
      </c>
      <c r="AD844" s="411">
        <f t="shared" ref="AD844" si="2510">AD843</f>
        <v>0</v>
      </c>
      <c r="AE844" s="411">
        <f t="shared" ref="AE844" si="2511">AE843</f>
        <v>0</v>
      </c>
      <c r="AF844" s="411">
        <f t="shared" ref="AF844" si="2512">AF843</f>
        <v>0</v>
      </c>
      <c r="AG844" s="411">
        <f t="shared" ref="AG844" si="2513">AG843</f>
        <v>0</v>
      </c>
      <c r="AH844" s="411">
        <f t="shared" ref="AH844" si="2514">AH843</f>
        <v>0</v>
      </c>
      <c r="AI844" s="411">
        <f t="shared" ref="AI844" si="2515">AI843</f>
        <v>0</v>
      </c>
      <c r="AJ844" s="411">
        <f t="shared" ref="AJ844" si="2516">AJ843</f>
        <v>0</v>
      </c>
      <c r="AK844" s="411">
        <f t="shared" ref="AK844" si="2517">AK843</f>
        <v>0</v>
      </c>
      <c r="AL844" s="411">
        <f t="shared" ref="AL844" si="2518">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9">Z846</f>
        <v>0</v>
      </c>
      <c r="AA847" s="411">
        <f t="shared" ref="AA847" si="2520">AA846</f>
        <v>0</v>
      </c>
      <c r="AB847" s="411">
        <f t="shared" ref="AB847" si="2521">AB846</f>
        <v>0</v>
      </c>
      <c r="AC847" s="411">
        <f t="shared" ref="AC847" si="2522">AC846</f>
        <v>0</v>
      </c>
      <c r="AD847" s="411">
        <f t="shared" ref="AD847" si="2523">AD846</f>
        <v>0</v>
      </c>
      <c r="AE847" s="411">
        <f t="shared" ref="AE847" si="2524">AE846</f>
        <v>0</v>
      </c>
      <c r="AF847" s="411">
        <f t="shared" ref="AF847" si="2525">AF846</f>
        <v>0</v>
      </c>
      <c r="AG847" s="411">
        <f t="shared" ref="AG847" si="2526">AG846</f>
        <v>0</v>
      </c>
      <c r="AH847" s="411">
        <f t="shared" ref="AH847" si="2527">AH846</f>
        <v>0</v>
      </c>
      <c r="AI847" s="411">
        <f t="shared" ref="AI847" si="2528">AI846</f>
        <v>0</v>
      </c>
      <c r="AJ847" s="411">
        <f t="shared" ref="AJ847" si="2529">AJ846</f>
        <v>0</v>
      </c>
      <c r="AK847" s="411">
        <f t="shared" ref="AK847" si="2530">AK846</f>
        <v>0</v>
      </c>
      <c r="AL847" s="411">
        <f t="shared" ref="AL847" si="2531">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2">Z850</f>
        <v>0</v>
      </c>
      <c r="AA851" s="411">
        <f t="shared" ref="AA851" si="2533">AA850</f>
        <v>0</v>
      </c>
      <c r="AB851" s="411">
        <f t="shared" ref="AB851" si="2534">AB850</f>
        <v>0</v>
      </c>
      <c r="AC851" s="411">
        <f t="shared" ref="AC851" si="2535">AC850</f>
        <v>0</v>
      </c>
      <c r="AD851" s="411">
        <f t="shared" ref="AD851" si="2536">AD850</f>
        <v>0</v>
      </c>
      <c r="AE851" s="411">
        <f t="shared" ref="AE851" si="2537">AE850</f>
        <v>0</v>
      </c>
      <c r="AF851" s="411">
        <f t="shared" ref="AF851" si="2538">AF850</f>
        <v>0</v>
      </c>
      <c r="AG851" s="411">
        <f t="shared" ref="AG851" si="2539">AG850</f>
        <v>0</v>
      </c>
      <c r="AH851" s="411">
        <f t="shared" ref="AH851" si="2540">AH850</f>
        <v>0</v>
      </c>
      <c r="AI851" s="411">
        <f t="shared" ref="AI851" si="2541">AI850</f>
        <v>0</v>
      </c>
      <c r="AJ851" s="411">
        <f t="shared" ref="AJ851" si="2542">AJ850</f>
        <v>0</v>
      </c>
      <c r="AK851" s="411">
        <f t="shared" ref="AK851" si="2543">AK850</f>
        <v>0</v>
      </c>
      <c r="AL851" s="411">
        <f t="shared" ref="AL851" si="2544">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5">Z853</f>
        <v>0</v>
      </c>
      <c r="AA854" s="411">
        <f t="shared" ref="AA854" si="2546">AA853</f>
        <v>0</v>
      </c>
      <c r="AB854" s="411">
        <f t="shared" ref="AB854" si="2547">AB853</f>
        <v>0</v>
      </c>
      <c r="AC854" s="411">
        <f t="shared" ref="AC854" si="2548">AC853</f>
        <v>0</v>
      </c>
      <c r="AD854" s="411">
        <f t="shared" ref="AD854" si="2549">AD853</f>
        <v>0</v>
      </c>
      <c r="AE854" s="411">
        <f t="shared" ref="AE854" si="2550">AE853</f>
        <v>0</v>
      </c>
      <c r="AF854" s="411">
        <f t="shared" ref="AF854" si="2551">AF853</f>
        <v>0</v>
      </c>
      <c r="AG854" s="411">
        <f t="shared" ref="AG854" si="2552">AG853</f>
        <v>0</v>
      </c>
      <c r="AH854" s="411">
        <f t="shared" ref="AH854" si="2553">AH853</f>
        <v>0</v>
      </c>
      <c r="AI854" s="411">
        <f t="shared" ref="AI854" si="2554">AI853</f>
        <v>0</v>
      </c>
      <c r="AJ854" s="411">
        <f t="shared" ref="AJ854" si="2555">AJ853</f>
        <v>0</v>
      </c>
      <c r="AK854" s="411">
        <f t="shared" ref="AK854" si="2556">AK853</f>
        <v>0</v>
      </c>
      <c r="AL854" s="411">
        <f t="shared" ref="AL854" si="2557">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8">Z856</f>
        <v>0</v>
      </c>
      <c r="AA857" s="411">
        <f t="shared" ref="AA857" si="2559">AA856</f>
        <v>0</v>
      </c>
      <c r="AB857" s="411">
        <f t="shared" ref="AB857" si="2560">AB856</f>
        <v>0</v>
      </c>
      <c r="AC857" s="411">
        <f t="shared" ref="AC857" si="2561">AC856</f>
        <v>0</v>
      </c>
      <c r="AD857" s="411">
        <f t="shared" ref="AD857" si="2562">AD856</f>
        <v>0</v>
      </c>
      <c r="AE857" s="411">
        <f t="shared" ref="AE857" si="2563">AE856</f>
        <v>0</v>
      </c>
      <c r="AF857" s="411">
        <f t="shared" ref="AF857" si="2564">AF856</f>
        <v>0</v>
      </c>
      <c r="AG857" s="411">
        <f t="shared" ref="AG857" si="2565">AG856</f>
        <v>0</v>
      </c>
      <c r="AH857" s="411">
        <f t="shared" ref="AH857" si="2566">AH856</f>
        <v>0</v>
      </c>
      <c r="AI857" s="411">
        <f t="shared" ref="AI857" si="2567">AI856</f>
        <v>0</v>
      </c>
      <c r="AJ857" s="411">
        <f t="shared" ref="AJ857" si="2568">AJ856</f>
        <v>0</v>
      </c>
      <c r="AK857" s="411">
        <f t="shared" ref="AK857" si="2569">AK856</f>
        <v>0</v>
      </c>
      <c r="AL857" s="411">
        <f t="shared" ref="AL857" si="2570">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71">Z859</f>
        <v>0</v>
      </c>
      <c r="AA860" s="411">
        <f t="shared" ref="AA860" si="2572">AA859</f>
        <v>0</v>
      </c>
      <c r="AB860" s="411">
        <f t="shared" ref="AB860" si="2573">AB859</f>
        <v>0</v>
      </c>
      <c r="AC860" s="411">
        <f t="shared" ref="AC860" si="2574">AC859</f>
        <v>0</v>
      </c>
      <c r="AD860" s="411">
        <f t="shared" ref="AD860" si="2575">AD859</f>
        <v>0</v>
      </c>
      <c r="AE860" s="411">
        <f t="shared" ref="AE860" si="2576">AE859</f>
        <v>0</v>
      </c>
      <c r="AF860" s="411">
        <f t="shared" ref="AF860" si="2577">AF859</f>
        <v>0</v>
      </c>
      <c r="AG860" s="411">
        <f t="shared" ref="AG860" si="2578">AG859</f>
        <v>0</v>
      </c>
      <c r="AH860" s="411">
        <f t="shared" ref="AH860" si="2579">AH859</f>
        <v>0</v>
      </c>
      <c r="AI860" s="411">
        <f t="shared" ref="AI860" si="2580">AI859</f>
        <v>0</v>
      </c>
      <c r="AJ860" s="411">
        <f t="shared" ref="AJ860" si="2581">AJ859</f>
        <v>0</v>
      </c>
      <c r="AK860" s="411">
        <f t="shared" ref="AK860" si="2582">AK859</f>
        <v>0</v>
      </c>
      <c r="AL860" s="411">
        <f t="shared" ref="AL860" si="2583">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4">Z862</f>
        <v>0</v>
      </c>
      <c r="AA863" s="411">
        <f t="shared" ref="AA863" si="2585">AA862</f>
        <v>0</v>
      </c>
      <c r="AB863" s="411">
        <f t="shared" ref="AB863" si="2586">AB862</f>
        <v>0</v>
      </c>
      <c r="AC863" s="411">
        <f t="shared" ref="AC863" si="2587">AC862</f>
        <v>0</v>
      </c>
      <c r="AD863" s="411">
        <f t="shared" ref="AD863" si="2588">AD862</f>
        <v>0</v>
      </c>
      <c r="AE863" s="411">
        <f t="shared" ref="AE863" si="2589">AE862</f>
        <v>0</v>
      </c>
      <c r="AF863" s="411">
        <f t="shared" ref="AF863" si="2590">AF862</f>
        <v>0</v>
      </c>
      <c r="AG863" s="411">
        <f t="shared" ref="AG863" si="2591">AG862</f>
        <v>0</v>
      </c>
      <c r="AH863" s="411">
        <f t="shared" ref="AH863" si="2592">AH862</f>
        <v>0</v>
      </c>
      <c r="AI863" s="411">
        <f t="shared" ref="AI863" si="2593">AI862</f>
        <v>0</v>
      </c>
      <c r="AJ863" s="411">
        <f t="shared" ref="AJ863" si="2594">AJ862</f>
        <v>0</v>
      </c>
      <c r="AK863" s="411">
        <f t="shared" ref="AK863" si="2595">AK862</f>
        <v>0</v>
      </c>
      <c r="AL863" s="411">
        <f t="shared" ref="AL863" si="2596">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7">Z865</f>
        <v>0</v>
      </c>
      <c r="AA866" s="411">
        <f t="shared" ref="AA866" si="2598">AA865</f>
        <v>0</v>
      </c>
      <c r="AB866" s="411">
        <f t="shared" ref="AB866" si="2599">AB865</f>
        <v>0</v>
      </c>
      <c r="AC866" s="411">
        <f t="shared" ref="AC866" si="2600">AC865</f>
        <v>0</v>
      </c>
      <c r="AD866" s="411">
        <f t="shared" ref="AD866" si="2601">AD865</f>
        <v>0</v>
      </c>
      <c r="AE866" s="411">
        <f t="shared" ref="AE866" si="2602">AE865</f>
        <v>0</v>
      </c>
      <c r="AF866" s="411">
        <f t="shared" ref="AF866" si="2603">AF865</f>
        <v>0</v>
      </c>
      <c r="AG866" s="411">
        <f t="shared" ref="AG866" si="2604">AG865</f>
        <v>0</v>
      </c>
      <c r="AH866" s="411">
        <f t="shared" ref="AH866" si="2605">AH865</f>
        <v>0</v>
      </c>
      <c r="AI866" s="411">
        <f t="shared" ref="AI866" si="2606">AI865</f>
        <v>0</v>
      </c>
      <c r="AJ866" s="411">
        <f t="shared" ref="AJ866" si="2607">AJ865</f>
        <v>0</v>
      </c>
      <c r="AK866" s="411">
        <f t="shared" ref="AK866" si="2608">AK865</f>
        <v>0</v>
      </c>
      <c r="AL866" s="411">
        <f t="shared" ref="AL866" si="2609">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10">Z868</f>
        <v>0</v>
      </c>
      <c r="AA869" s="411">
        <f t="shared" ref="AA869" si="2611">AA868</f>
        <v>0</v>
      </c>
      <c r="AB869" s="411">
        <f t="shared" ref="AB869" si="2612">AB868</f>
        <v>0</v>
      </c>
      <c r="AC869" s="411">
        <f t="shared" ref="AC869" si="2613">AC868</f>
        <v>0</v>
      </c>
      <c r="AD869" s="411">
        <f t="shared" ref="AD869" si="2614">AD868</f>
        <v>0</v>
      </c>
      <c r="AE869" s="411">
        <f t="shared" ref="AE869" si="2615">AE868</f>
        <v>0</v>
      </c>
      <c r="AF869" s="411">
        <f t="shared" ref="AF869" si="2616">AF868</f>
        <v>0</v>
      </c>
      <c r="AG869" s="411">
        <f t="shared" ref="AG869" si="2617">AG868</f>
        <v>0</v>
      </c>
      <c r="AH869" s="411">
        <f t="shared" ref="AH869" si="2618">AH868</f>
        <v>0</v>
      </c>
      <c r="AI869" s="411">
        <f t="shared" ref="AI869" si="2619">AI868</f>
        <v>0</v>
      </c>
      <c r="AJ869" s="411">
        <f t="shared" ref="AJ869" si="2620">AJ868</f>
        <v>0</v>
      </c>
      <c r="AK869" s="411">
        <f t="shared" ref="AK869" si="2621">AK868</f>
        <v>0</v>
      </c>
      <c r="AL869" s="411">
        <f t="shared" ref="AL869" si="2622">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3">Z871</f>
        <v>0</v>
      </c>
      <c r="AA872" s="411">
        <f t="shared" ref="AA872" si="2624">AA871</f>
        <v>0</v>
      </c>
      <c r="AB872" s="411">
        <f t="shared" ref="AB872" si="2625">AB871</f>
        <v>0</v>
      </c>
      <c r="AC872" s="411">
        <f t="shared" ref="AC872" si="2626">AC871</f>
        <v>0</v>
      </c>
      <c r="AD872" s="411">
        <f t="shared" ref="AD872" si="2627">AD871</f>
        <v>0</v>
      </c>
      <c r="AE872" s="411">
        <f t="shared" ref="AE872" si="2628">AE871</f>
        <v>0</v>
      </c>
      <c r="AF872" s="411">
        <f t="shared" ref="AF872" si="2629">AF871</f>
        <v>0</v>
      </c>
      <c r="AG872" s="411">
        <f t="shared" ref="AG872" si="2630">AG871</f>
        <v>0</v>
      </c>
      <c r="AH872" s="411">
        <f t="shared" ref="AH872" si="2631">AH871</f>
        <v>0</v>
      </c>
      <c r="AI872" s="411">
        <f t="shared" ref="AI872" si="2632">AI871</f>
        <v>0</v>
      </c>
      <c r="AJ872" s="411">
        <f t="shared" ref="AJ872" si="2633">AJ871</f>
        <v>0</v>
      </c>
      <c r="AK872" s="411">
        <f t="shared" ref="AK872" si="2634">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5">Z875</f>
        <v>0</v>
      </c>
      <c r="AA876" s="411">
        <f t="shared" ref="AA876" si="2636">AA875</f>
        <v>0</v>
      </c>
      <c r="AB876" s="411">
        <f t="shared" ref="AB876" si="2637">AB875</f>
        <v>0</v>
      </c>
      <c r="AC876" s="411">
        <f t="shared" ref="AC876" si="2638">AC875</f>
        <v>0</v>
      </c>
      <c r="AD876" s="411">
        <f t="shared" ref="AD876" si="2639">AD875</f>
        <v>0</v>
      </c>
      <c r="AE876" s="411">
        <f t="shared" ref="AE876" si="2640">AE875</f>
        <v>0</v>
      </c>
      <c r="AF876" s="411">
        <f t="shared" ref="AF876" si="2641">AF875</f>
        <v>0</v>
      </c>
      <c r="AG876" s="411">
        <f t="shared" ref="AG876" si="2642">AG875</f>
        <v>0</v>
      </c>
      <c r="AH876" s="411">
        <f t="shared" ref="AH876" si="2643">AH875</f>
        <v>0</v>
      </c>
      <c r="AI876" s="411">
        <f t="shared" ref="AI876" si="2644">AI875</f>
        <v>0</v>
      </c>
      <c r="AJ876" s="411">
        <f t="shared" ref="AJ876" si="2645">AJ875</f>
        <v>0</v>
      </c>
      <c r="AK876" s="411">
        <f t="shared" ref="AK876" si="2646">AK875</f>
        <v>0</v>
      </c>
      <c r="AL876" s="411">
        <f t="shared" ref="AL876" si="2647">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8">Z878</f>
        <v>0</v>
      </c>
      <c r="AA879" s="411">
        <f t="shared" ref="AA879" si="2649">AA878</f>
        <v>0</v>
      </c>
      <c r="AB879" s="411">
        <f t="shared" ref="AB879" si="2650">AB878</f>
        <v>0</v>
      </c>
      <c r="AC879" s="411">
        <f t="shared" ref="AC879" si="2651">AC878</f>
        <v>0</v>
      </c>
      <c r="AD879" s="411">
        <f t="shared" ref="AD879" si="2652">AD878</f>
        <v>0</v>
      </c>
      <c r="AE879" s="411">
        <f t="shared" ref="AE879" si="2653">AE878</f>
        <v>0</v>
      </c>
      <c r="AF879" s="411">
        <f t="shared" ref="AF879" si="2654">AF878</f>
        <v>0</v>
      </c>
      <c r="AG879" s="411">
        <f t="shared" ref="AG879" si="2655">AG878</f>
        <v>0</v>
      </c>
      <c r="AH879" s="411">
        <f t="shared" ref="AH879" si="2656">AH878</f>
        <v>0</v>
      </c>
      <c r="AI879" s="411">
        <f t="shared" ref="AI879" si="2657">AI878</f>
        <v>0</v>
      </c>
      <c r="AJ879" s="411">
        <f t="shared" ref="AJ879" si="2658">AJ878</f>
        <v>0</v>
      </c>
      <c r="AK879" s="411">
        <f t="shared" ref="AK879" si="2659">AK878</f>
        <v>0</v>
      </c>
      <c r="AL879" s="411">
        <f t="shared" ref="AL879" si="2660">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61">Z881</f>
        <v>0</v>
      </c>
      <c r="AA882" s="411">
        <f t="shared" ref="AA882" si="2662">AA881</f>
        <v>0</v>
      </c>
      <c r="AB882" s="411">
        <f t="shared" ref="AB882" si="2663">AB881</f>
        <v>0</v>
      </c>
      <c r="AC882" s="411">
        <f t="shared" ref="AC882" si="2664">AC881</f>
        <v>0</v>
      </c>
      <c r="AD882" s="411">
        <f t="shared" ref="AD882" si="2665">AD881</f>
        <v>0</v>
      </c>
      <c r="AE882" s="411">
        <f t="shared" ref="AE882" si="2666">AE881</f>
        <v>0</v>
      </c>
      <c r="AF882" s="411">
        <f t="shared" ref="AF882" si="2667">AF881</f>
        <v>0</v>
      </c>
      <c r="AG882" s="411">
        <f t="shared" ref="AG882" si="2668">AG881</f>
        <v>0</v>
      </c>
      <c r="AH882" s="411">
        <f t="shared" ref="AH882" si="2669">AH881</f>
        <v>0</v>
      </c>
      <c r="AI882" s="411">
        <f t="shared" ref="AI882" si="2670">AI881</f>
        <v>0</v>
      </c>
      <c r="AJ882" s="411">
        <f t="shared" ref="AJ882" si="2671">AJ881</f>
        <v>0</v>
      </c>
      <c r="AK882" s="411">
        <f t="shared" ref="AK882" si="2672">AK881</f>
        <v>0</v>
      </c>
      <c r="AL882" s="411">
        <f t="shared" ref="AL882" si="2673">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4">Z885</f>
        <v>0</v>
      </c>
      <c r="AA886" s="411">
        <f t="shared" ref="AA886" si="2675">AA885</f>
        <v>0</v>
      </c>
      <c r="AB886" s="411">
        <f t="shared" ref="AB886" si="2676">AB885</f>
        <v>0</v>
      </c>
      <c r="AC886" s="411">
        <f t="shared" ref="AC886" si="2677">AC885</f>
        <v>0</v>
      </c>
      <c r="AD886" s="411">
        <f t="shared" ref="AD886" si="2678">AD885</f>
        <v>0</v>
      </c>
      <c r="AE886" s="411">
        <f t="shared" ref="AE886" si="2679">AE885</f>
        <v>0</v>
      </c>
      <c r="AF886" s="411">
        <f t="shared" ref="AF886" si="2680">AF885</f>
        <v>0</v>
      </c>
      <c r="AG886" s="411">
        <f t="shared" ref="AG886" si="2681">AG885</f>
        <v>0</v>
      </c>
      <c r="AH886" s="411">
        <f t="shared" ref="AH886" si="2682">AH885</f>
        <v>0</v>
      </c>
      <c r="AI886" s="411">
        <f t="shared" ref="AI886" si="2683">AI885</f>
        <v>0</v>
      </c>
      <c r="AJ886" s="411">
        <f t="shared" ref="AJ886" si="2684">AJ885</f>
        <v>0</v>
      </c>
      <c r="AK886" s="411">
        <f t="shared" ref="AK886" si="2685">AK885</f>
        <v>0</v>
      </c>
      <c r="AL886" s="411">
        <f t="shared" ref="AL886" si="2686">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7">Z888</f>
        <v>0</v>
      </c>
      <c r="AA889" s="411">
        <f t="shared" ref="AA889" si="2688">AA888</f>
        <v>0</v>
      </c>
      <c r="AB889" s="411">
        <f t="shared" ref="AB889" si="2689">AB888</f>
        <v>0</v>
      </c>
      <c r="AC889" s="411">
        <f t="shared" ref="AC889" si="2690">AC888</f>
        <v>0</v>
      </c>
      <c r="AD889" s="411">
        <f t="shared" ref="AD889" si="2691">AD888</f>
        <v>0</v>
      </c>
      <c r="AE889" s="411">
        <f t="shared" ref="AE889" si="2692">AE888</f>
        <v>0</v>
      </c>
      <c r="AF889" s="411">
        <f t="shared" ref="AF889" si="2693">AF888</f>
        <v>0</v>
      </c>
      <c r="AG889" s="411">
        <f t="shared" ref="AG889" si="2694">AG888</f>
        <v>0</v>
      </c>
      <c r="AH889" s="411">
        <f t="shared" ref="AH889" si="2695">AH888</f>
        <v>0</v>
      </c>
      <c r="AI889" s="411">
        <f t="shared" ref="AI889" si="2696">AI888</f>
        <v>0</v>
      </c>
      <c r="AJ889" s="411">
        <f t="shared" ref="AJ889" si="2697">AJ888</f>
        <v>0</v>
      </c>
      <c r="AK889" s="411">
        <f t="shared" ref="AK889" si="2698">AK888</f>
        <v>0</v>
      </c>
      <c r="AL889" s="411">
        <f t="shared" ref="AL889" si="2699">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700">Z891</f>
        <v>0</v>
      </c>
      <c r="AA892" s="411">
        <f t="shared" ref="AA892" si="2701">AA891</f>
        <v>0</v>
      </c>
      <c r="AB892" s="411">
        <f t="shared" ref="AB892" si="2702">AB891</f>
        <v>0</v>
      </c>
      <c r="AC892" s="411">
        <f t="shared" ref="AC892" si="2703">AC891</f>
        <v>0</v>
      </c>
      <c r="AD892" s="411">
        <f t="shared" ref="AD892" si="2704">AD891</f>
        <v>0</v>
      </c>
      <c r="AE892" s="411">
        <f t="shared" ref="AE892" si="2705">AE891</f>
        <v>0</v>
      </c>
      <c r="AF892" s="411">
        <f t="shared" ref="AF892" si="2706">AF891</f>
        <v>0</v>
      </c>
      <c r="AG892" s="411">
        <f t="shared" ref="AG892" si="2707">AG891</f>
        <v>0</v>
      </c>
      <c r="AH892" s="411">
        <f t="shared" ref="AH892" si="2708">AH891</f>
        <v>0</v>
      </c>
      <c r="AI892" s="411">
        <f t="shared" ref="AI892" si="2709">AI891</f>
        <v>0</v>
      </c>
      <c r="AJ892" s="411">
        <f t="shared" ref="AJ892" si="2710">AJ891</f>
        <v>0</v>
      </c>
      <c r="AK892" s="411">
        <f t="shared" ref="AK892" si="2711">AK891</f>
        <v>0</v>
      </c>
      <c r="AL892" s="411">
        <f t="shared" ref="AL892" si="2712">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3">Z894</f>
        <v>0</v>
      </c>
      <c r="AA895" s="411">
        <f t="shared" ref="AA895" si="2714">AA894</f>
        <v>0</v>
      </c>
      <c r="AB895" s="411">
        <f t="shared" ref="AB895" si="2715">AB894</f>
        <v>0</v>
      </c>
      <c r="AC895" s="411">
        <f t="shared" ref="AC895" si="2716">AC894</f>
        <v>0</v>
      </c>
      <c r="AD895" s="411">
        <f t="shared" ref="AD895" si="2717">AD894</f>
        <v>0</v>
      </c>
      <c r="AE895" s="411">
        <f t="shared" ref="AE895" si="2718">AE894</f>
        <v>0</v>
      </c>
      <c r="AF895" s="411">
        <f t="shared" ref="AF895" si="2719">AF894</f>
        <v>0</v>
      </c>
      <c r="AG895" s="411">
        <f t="shared" ref="AG895" si="2720">AG894</f>
        <v>0</v>
      </c>
      <c r="AH895" s="411">
        <f t="shared" ref="AH895" si="2721">AH894</f>
        <v>0</v>
      </c>
      <c r="AI895" s="411">
        <f t="shared" ref="AI895" si="2722">AI894</f>
        <v>0</v>
      </c>
      <c r="AJ895" s="411">
        <f t="shared" ref="AJ895" si="2723">AJ894</f>
        <v>0</v>
      </c>
      <c r="AK895" s="411">
        <f t="shared" ref="AK895" si="2724">AK894</f>
        <v>0</v>
      </c>
      <c r="AL895" s="411">
        <f t="shared" ref="AL895" si="2725">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6">Z897</f>
        <v>0</v>
      </c>
      <c r="AA898" s="411">
        <f t="shared" ref="AA898" si="2727">AA897</f>
        <v>0</v>
      </c>
      <c r="AB898" s="411">
        <f t="shared" ref="AB898" si="2728">AB897</f>
        <v>0</v>
      </c>
      <c r="AC898" s="411">
        <f t="shared" ref="AC898" si="2729">AC897</f>
        <v>0</v>
      </c>
      <c r="AD898" s="411">
        <f t="shared" ref="AD898" si="2730">AD897</f>
        <v>0</v>
      </c>
      <c r="AE898" s="411">
        <f t="shared" ref="AE898" si="2731">AE897</f>
        <v>0</v>
      </c>
      <c r="AF898" s="411">
        <f t="shared" ref="AF898" si="2732">AF897</f>
        <v>0</v>
      </c>
      <c r="AG898" s="411">
        <f t="shared" ref="AG898" si="2733">AG897</f>
        <v>0</v>
      </c>
      <c r="AH898" s="411">
        <f t="shared" ref="AH898" si="2734">AH897</f>
        <v>0</v>
      </c>
      <c r="AI898" s="411">
        <f t="shared" ref="AI898" si="2735">AI897</f>
        <v>0</v>
      </c>
      <c r="AJ898" s="411">
        <f t="shared" ref="AJ898" si="2736">AJ897</f>
        <v>0</v>
      </c>
      <c r="AK898" s="411">
        <f t="shared" ref="AK898" si="2737">AK897</f>
        <v>0</v>
      </c>
      <c r="AL898" s="411">
        <f t="shared" ref="AL898" si="2738">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9">Z900</f>
        <v>0</v>
      </c>
      <c r="AA901" s="411">
        <f t="shared" ref="AA901" si="2740">AA900</f>
        <v>0</v>
      </c>
      <c r="AB901" s="411">
        <f t="shared" ref="AB901" si="2741">AB900</f>
        <v>0</v>
      </c>
      <c r="AC901" s="411">
        <f t="shared" ref="AC901" si="2742">AC900</f>
        <v>0</v>
      </c>
      <c r="AD901" s="411">
        <f t="shared" ref="AD901" si="2743">AD900</f>
        <v>0</v>
      </c>
      <c r="AE901" s="411">
        <f t="shared" ref="AE901" si="2744">AE900</f>
        <v>0</v>
      </c>
      <c r="AF901" s="411">
        <f t="shared" ref="AF901" si="2745">AF900</f>
        <v>0</v>
      </c>
      <c r="AG901" s="411">
        <f t="shared" ref="AG901" si="2746">AG900</f>
        <v>0</v>
      </c>
      <c r="AH901" s="411">
        <f t="shared" ref="AH901" si="2747">AH900</f>
        <v>0</v>
      </c>
      <c r="AI901" s="411">
        <f t="shared" ref="AI901" si="2748">AI900</f>
        <v>0</v>
      </c>
      <c r="AJ901" s="411">
        <f t="shared" ref="AJ901" si="2749">AJ900</f>
        <v>0</v>
      </c>
      <c r="AK901" s="411">
        <f t="shared" ref="AK901" si="2750">AK900</f>
        <v>0</v>
      </c>
      <c r="AL901" s="411">
        <f t="shared" ref="AL901" si="2751">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2">Z903</f>
        <v>0</v>
      </c>
      <c r="AA904" s="411">
        <f t="shared" ref="AA904" si="2753">AA903</f>
        <v>0</v>
      </c>
      <c r="AB904" s="411">
        <f t="shared" ref="AB904" si="2754">AB903</f>
        <v>0</v>
      </c>
      <c r="AC904" s="411">
        <f t="shared" ref="AC904" si="2755">AC903</f>
        <v>0</v>
      </c>
      <c r="AD904" s="411">
        <f t="shared" ref="AD904" si="2756">AD903</f>
        <v>0</v>
      </c>
      <c r="AE904" s="411">
        <f t="shared" ref="AE904" si="2757">AE903</f>
        <v>0</v>
      </c>
      <c r="AF904" s="411">
        <f t="shared" ref="AF904" si="2758">AF903</f>
        <v>0</v>
      </c>
      <c r="AG904" s="411">
        <f t="shared" ref="AG904" si="2759">AG903</f>
        <v>0</v>
      </c>
      <c r="AH904" s="411">
        <f t="shared" ref="AH904" si="2760">AH903</f>
        <v>0</v>
      </c>
      <c r="AI904" s="411">
        <f t="shared" ref="AI904" si="2761">AI903</f>
        <v>0</v>
      </c>
      <c r="AJ904" s="411">
        <f t="shared" ref="AJ904" si="2762">AJ903</f>
        <v>0</v>
      </c>
      <c r="AK904" s="411">
        <f t="shared" ref="AK904" si="2763">AK903</f>
        <v>0</v>
      </c>
      <c r="AL904" s="411">
        <f t="shared" ref="AL904" si="2764">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5">Z906</f>
        <v>0</v>
      </c>
      <c r="AA907" s="411">
        <f t="shared" ref="AA907" si="2766">AA906</f>
        <v>0</v>
      </c>
      <c r="AB907" s="411">
        <f t="shared" ref="AB907" si="2767">AB906</f>
        <v>0</v>
      </c>
      <c r="AC907" s="411">
        <f t="shared" ref="AC907" si="2768">AC906</f>
        <v>0</v>
      </c>
      <c r="AD907" s="411">
        <f t="shared" ref="AD907" si="2769">AD906</f>
        <v>0</v>
      </c>
      <c r="AE907" s="411">
        <f t="shared" ref="AE907" si="2770">AE906</f>
        <v>0</v>
      </c>
      <c r="AF907" s="411">
        <f t="shared" ref="AF907" si="2771">AF906</f>
        <v>0</v>
      </c>
      <c r="AG907" s="411">
        <f t="shared" ref="AG907" si="2772">AG906</f>
        <v>0</v>
      </c>
      <c r="AH907" s="411">
        <f t="shared" ref="AH907" si="2773">AH906</f>
        <v>0</v>
      </c>
      <c r="AI907" s="411">
        <f t="shared" ref="AI907" si="2774">AI906</f>
        <v>0</v>
      </c>
      <c r="AJ907" s="411">
        <f t="shared" ref="AJ907" si="2775">AJ906</f>
        <v>0</v>
      </c>
      <c r="AK907" s="411">
        <f t="shared" ref="AK907" si="2776">AK906</f>
        <v>0</v>
      </c>
      <c r="AL907" s="411">
        <f t="shared" ref="AL907" si="2777">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8">Z909</f>
        <v>0</v>
      </c>
      <c r="AA910" s="411">
        <f t="shared" ref="AA910" si="2779">AA909</f>
        <v>0</v>
      </c>
      <c r="AB910" s="411">
        <f t="shared" ref="AB910" si="2780">AB909</f>
        <v>0</v>
      </c>
      <c r="AC910" s="411">
        <f t="shared" ref="AC910" si="2781">AC909</f>
        <v>0</v>
      </c>
      <c r="AD910" s="411">
        <f t="shared" ref="AD910" si="2782">AD909</f>
        <v>0</v>
      </c>
      <c r="AE910" s="411">
        <f t="shared" ref="AE910" si="2783">AE909</f>
        <v>0</v>
      </c>
      <c r="AF910" s="411">
        <f t="shared" ref="AF910" si="2784">AF909</f>
        <v>0</v>
      </c>
      <c r="AG910" s="411">
        <f t="shared" ref="AG910" si="2785">AG909</f>
        <v>0</v>
      </c>
      <c r="AH910" s="411">
        <f t="shared" ref="AH910" si="2786">AH909</f>
        <v>0</v>
      </c>
      <c r="AI910" s="411">
        <f t="shared" ref="AI910" si="2787">AI909</f>
        <v>0</v>
      </c>
      <c r="AJ910" s="411">
        <f t="shared" ref="AJ910" si="2788">AJ909</f>
        <v>0</v>
      </c>
      <c r="AK910" s="411">
        <f t="shared" ref="AK910" si="2789">AK909</f>
        <v>0</v>
      </c>
      <c r="AL910" s="411">
        <f t="shared" ref="AL910" si="2790">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91">Z912</f>
        <v>0</v>
      </c>
      <c r="AA913" s="411">
        <f t="shared" ref="AA913" si="2792">AA912</f>
        <v>0</v>
      </c>
      <c r="AB913" s="411">
        <f t="shared" ref="AB913" si="2793">AB912</f>
        <v>0</v>
      </c>
      <c r="AC913" s="411">
        <f t="shared" ref="AC913" si="2794">AC912</f>
        <v>0</v>
      </c>
      <c r="AD913" s="411">
        <f t="shared" ref="AD913" si="2795">AD912</f>
        <v>0</v>
      </c>
      <c r="AE913" s="411">
        <f t="shared" ref="AE913" si="2796">AE912</f>
        <v>0</v>
      </c>
      <c r="AF913" s="411">
        <f t="shared" ref="AF913" si="2797">AF912</f>
        <v>0</v>
      </c>
      <c r="AG913" s="411">
        <f t="shared" ref="AG913" si="2798">AG912</f>
        <v>0</v>
      </c>
      <c r="AH913" s="411">
        <f t="shared" ref="AH913" si="2799">AH912</f>
        <v>0</v>
      </c>
      <c r="AI913" s="411">
        <f t="shared" ref="AI913" si="2800">AI912</f>
        <v>0</v>
      </c>
      <c r="AJ913" s="411">
        <f t="shared" ref="AJ913" si="2801">AJ912</f>
        <v>0</v>
      </c>
      <c r="AK913" s="411">
        <f t="shared" ref="AK913" si="2802">AK912</f>
        <v>0</v>
      </c>
      <c r="AL913" s="411">
        <f t="shared" ref="AL913" si="2803">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4">Z915</f>
        <v>0</v>
      </c>
      <c r="AA916" s="411">
        <f t="shared" ref="AA916" si="2805">AA915</f>
        <v>0</v>
      </c>
      <c r="AB916" s="411">
        <f t="shared" ref="AB916" si="2806">AB915</f>
        <v>0</v>
      </c>
      <c r="AC916" s="411">
        <f t="shared" ref="AC916" si="2807">AC915</f>
        <v>0</v>
      </c>
      <c r="AD916" s="411">
        <f t="shared" ref="AD916" si="2808">AD915</f>
        <v>0</v>
      </c>
      <c r="AE916" s="411">
        <f t="shared" ref="AE916" si="2809">AE915</f>
        <v>0</v>
      </c>
      <c r="AF916" s="411">
        <f t="shared" ref="AF916" si="2810">AF915</f>
        <v>0</v>
      </c>
      <c r="AG916" s="411">
        <f t="shared" ref="AG916" si="2811">AG915</f>
        <v>0</v>
      </c>
      <c r="AH916" s="411">
        <f t="shared" ref="AH916" si="2812">AH915</f>
        <v>0</v>
      </c>
      <c r="AI916" s="411">
        <f t="shared" ref="AI916" si="2813">AI915</f>
        <v>0</v>
      </c>
      <c r="AJ916" s="411">
        <f t="shared" ref="AJ916" si="2814">AJ915</f>
        <v>0</v>
      </c>
      <c r="AK916" s="411">
        <f t="shared" ref="AK916" si="2815">AK915</f>
        <v>0</v>
      </c>
      <c r="AL916" s="411">
        <f t="shared" ref="AL916" si="2816">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7">Z918</f>
        <v>0</v>
      </c>
      <c r="AA919" s="411">
        <f t="shared" ref="AA919" si="2818">AA918</f>
        <v>0</v>
      </c>
      <c r="AB919" s="411">
        <f t="shared" ref="AB919" si="2819">AB918</f>
        <v>0</v>
      </c>
      <c r="AC919" s="411">
        <f t="shared" ref="AC919" si="2820">AC918</f>
        <v>0</v>
      </c>
      <c r="AD919" s="411">
        <f t="shared" ref="AD919" si="2821">AD918</f>
        <v>0</v>
      </c>
      <c r="AE919" s="411">
        <f t="shared" ref="AE919" si="2822">AE918</f>
        <v>0</v>
      </c>
      <c r="AF919" s="411">
        <f t="shared" ref="AF919" si="2823">AF918</f>
        <v>0</v>
      </c>
      <c r="AG919" s="411">
        <f t="shared" ref="AG919" si="2824">AG918</f>
        <v>0</v>
      </c>
      <c r="AH919" s="411">
        <f t="shared" ref="AH919" si="2825">AH918</f>
        <v>0</v>
      </c>
      <c r="AI919" s="411">
        <f t="shared" ref="AI919" si="2826">AI918</f>
        <v>0</v>
      </c>
      <c r="AJ919" s="411">
        <f t="shared" ref="AJ919" si="2827">AJ918</f>
        <v>0</v>
      </c>
      <c r="AK919" s="411">
        <f t="shared" ref="AK919" si="2828">AK918</f>
        <v>0</v>
      </c>
      <c r="AL919" s="411">
        <f t="shared" ref="AL919" si="2829">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30">Z921</f>
        <v>0</v>
      </c>
      <c r="AA922" s="411">
        <f t="shared" ref="AA922" si="2831">AA921</f>
        <v>0</v>
      </c>
      <c r="AB922" s="411">
        <f t="shared" ref="AB922" si="2832">AB921</f>
        <v>0</v>
      </c>
      <c r="AC922" s="411">
        <f t="shared" ref="AC922" si="2833">AC921</f>
        <v>0</v>
      </c>
      <c r="AD922" s="411">
        <f t="shared" ref="AD922" si="2834">AD921</f>
        <v>0</v>
      </c>
      <c r="AE922" s="411">
        <f t="shared" ref="AE922" si="2835">AE921</f>
        <v>0</v>
      </c>
      <c r="AF922" s="411">
        <f t="shared" ref="AF922" si="2836">AF921</f>
        <v>0</v>
      </c>
      <c r="AG922" s="411">
        <f t="shared" ref="AG922" si="2837">AG921</f>
        <v>0</v>
      </c>
      <c r="AH922" s="411">
        <f t="shared" ref="AH922" si="2838">AH921</f>
        <v>0</v>
      </c>
      <c r="AI922" s="411">
        <f t="shared" ref="AI922" si="2839">AI921</f>
        <v>0</v>
      </c>
      <c r="AJ922" s="411">
        <f t="shared" ref="AJ922" si="2840">AJ921</f>
        <v>0</v>
      </c>
      <c r="AK922" s="411">
        <f t="shared" ref="AK922" si="2841">AK921</f>
        <v>0</v>
      </c>
      <c r="AL922" s="411">
        <f t="shared" ref="AL922" si="2842">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3">Z924</f>
        <v>0</v>
      </c>
      <c r="AA925" s="411">
        <f t="shared" ref="AA925" si="2844">AA924</f>
        <v>0</v>
      </c>
      <c r="AB925" s="411">
        <f t="shared" ref="AB925" si="2845">AB924</f>
        <v>0</v>
      </c>
      <c r="AC925" s="411">
        <f t="shared" ref="AC925" si="2846">AC924</f>
        <v>0</v>
      </c>
      <c r="AD925" s="411">
        <f t="shared" ref="AD925" si="2847">AD924</f>
        <v>0</v>
      </c>
      <c r="AE925" s="411">
        <f t="shared" ref="AE925" si="2848">AE924</f>
        <v>0</v>
      </c>
      <c r="AF925" s="411">
        <f t="shared" ref="AF925" si="2849">AF924</f>
        <v>0</v>
      </c>
      <c r="AG925" s="411">
        <f t="shared" ref="AG925" si="2850">AG924</f>
        <v>0</v>
      </c>
      <c r="AH925" s="411">
        <f t="shared" ref="AH925" si="2851">AH924</f>
        <v>0</v>
      </c>
      <c r="AI925" s="411">
        <f t="shared" ref="AI925" si="2852">AI924</f>
        <v>0</v>
      </c>
      <c r="AJ925" s="411">
        <f t="shared" ref="AJ925" si="2853">AJ924</f>
        <v>0</v>
      </c>
      <c r="AK925" s="411">
        <f t="shared" ref="AK925" si="2854">AK924</f>
        <v>0</v>
      </c>
      <c r="AL925" s="411">
        <f t="shared" ref="AL925" si="2855">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6">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6"/>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6"/>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6"/>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7">Y211*Y930</f>
        <v>0</v>
      </c>
      <c r="Z935" s="378">
        <f t="shared" si="2857"/>
        <v>0</v>
      </c>
      <c r="AA935" s="378">
        <f t="shared" si="2857"/>
        <v>0</v>
      </c>
      <c r="AB935" s="378">
        <f t="shared" si="2857"/>
        <v>0</v>
      </c>
      <c r="AC935" s="378">
        <f t="shared" si="2857"/>
        <v>0</v>
      </c>
      <c r="AD935" s="378">
        <f t="shared" si="2857"/>
        <v>0</v>
      </c>
      <c r="AE935" s="378">
        <f t="shared" si="2857"/>
        <v>0</v>
      </c>
      <c r="AF935" s="378">
        <f t="shared" si="2857"/>
        <v>0</v>
      </c>
      <c r="AG935" s="378">
        <f t="shared" si="2857"/>
        <v>0</v>
      </c>
      <c r="AH935" s="378">
        <f t="shared" si="2857"/>
        <v>0</v>
      </c>
      <c r="AI935" s="378">
        <f t="shared" si="2857"/>
        <v>0</v>
      </c>
      <c r="AJ935" s="378">
        <f t="shared" si="2857"/>
        <v>0</v>
      </c>
      <c r="AK935" s="378">
        <f t="shared" si="2857"/>
        <v>0</v>
      </c>
      <c r="AL935" s="378">
        <f t="shared" si="2857"/>
        <v>0</v>
      </c>
      <c r="AM935" s="629">
        <f t="shared" si="2856"/>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8">Y394*Y930</f>
        <v>0</v>
      </c>
      <c r="Z936" s="378">
        <f t="shared" si="2858"/>
        <v>0</v>
      </c>
      <c r="AA936" s="378">
        <f t="shared" si="2858"/>
        <v>0</v>
      </c>
      <c r="AB936" s="378">
        <f t="shared" si="2858"/>
        <v>0</v>
      </c>
      <c r="AC936" s="378">
        <f t="shared" si="2858"/>
        <v>0</v>
      </c>
      <c r="AD936" s="378">
        <f t="shared" si="2858"/>
        <v>0</v>
      </c>
      <c r="AE936" s="378">
        <f t="shared" si="2858"/>
        <v>0</v>
      </c>
      <c r="AF936" s="378">
        <f t="shared" si="2858"/>
        <v>0</v>
      </c>
      <c r="AG936" s="378">
        <f t="shared" si="2858"/>
        <v>0</v>
      </c>
      <c r="AH936" s="378">
        <f t="shared" si="2858"/>
        <v>0</v>
      </c>
      <c r="AI936" s="378">
        <f t="shared" si="2858"/>
        <v>0</v>
      </c>
      <c r="AJ936" s="378">
        <f t="shared" si="2858"/>
        <v>0</v>
      </c>
      <c r="AK936" s="378">
        <f t="shared" si="2858"/>
        <v>0</v>
      </c>
      <c r="AL936" s="378">
        <f t="shared" si="2858"/>
        <v>0</v>
      </c>
      <c r="AM936" s="629">
        <f t="shared" si="2856"/>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9">Y577*Y930</f>
        <v>0</v>
      </c>
      <c r="Z937" s="378">
        <f t="shared" si="2859"/>
        <v>0</v>
      </c>
      <c r="AA937" s="378">
        <f t="shared" si="2859"/>
        <v>0</v>
      </c>
      <c r="AB937" s="378">
        <f t="shared" si="2859"/>
        <v>0</v>
      </c>
      <c r="AC937" s="378">
        <f t="shared" si="2859"/>
        <v>0</v>
      </c>
      <c r="AD937" s="378">
        <f t="shared" si="2859"/>
        <v>0</v>
      </c>
      <c r="AE937" s="378">
        <f t="shared" si="2859"/>
        <v>0</v>
      </c>
      <c r="AF937" s="378">
        <f t="shared" si="2859"/>
        <v>0</v>
      </c>
      <c r="AG937" s="378">
        <f t="shared" si="2859"/>
        <v>0</v>
      </c>
      <c r="AH937" s="378">
        <f t="shared" si="2859"/>
        <v>0</v>
      </c>
      <c r="AI937" s="378">
        <f t="shared" si="2859"/>
        <v>0</v>
      </c>
      <c r="AJ937" s="378">
        <f t="shared" si="2859"/>
        <v>0</v>
      </c>
      <c r="AK937" s="378">
        <f t="shared" si="2859"/>
        <v>0</v>
      </c>
      <c r="AL937" s="378">
        <f t="shared" si="2859"/>
        <v>0</v>
      </c>
      <c r="AM937" s="629">
        <f t="shared" si="2856"/>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60">Y760*Y930</f>
        <v>0</v>
      </c>
      <c r="Z938" s="378">
        <f t="shared" si="2860"/>
        <v>0</v>
      </c>
      <c r="AA938" s="378">
        <f t="shared" si="2860"/>
        <v>0</v>
      </c>
      <c r="AB938" s="378">
        <f t="shared" si="2860"/>
        <v>0</v>
      </c>
      <c r="AC938" s="378">
        <f t="shared" si="2860"/>
        <v>0</v>
      </c>
      <c r="AD938" s="378">
        <f t="shared" si="2860"/>
        <v>0</v>
      </c>
      <c r="AE938" s="378">
        <f t="shared" si="2860"/>
        <v>0</v>
      </c>
      <c r="AF938" s="378">
        <f t="shared" si="2860"/>
        <v>0</v>
      </c>
      <c r="AG938" s="378">
        <f t="shared" si="2860"/>
        <v>0</v>
      </c>
      <c r="AH938" s="378">
        <f t="shared" si="2860"/>
        <v>0</v>
      </c>
      <c r="AI938" s="378">
        <f t="shared" si="2860"/>
        <v>0</v>
      </c>
      <c r="AJ938" s="378">
        <f t="shared" si="2860"/>
        <v>0</v>
      </c>
      <c r="AK938" s="378">
        <f t="shared" si="2860"/>
        <v>0</v>
      </c>
      <c r="AL938" s="378">
        <f t="shared" si="2860"/>
        <v>0</v>
      </c>
      <c r="AM938" s="629">
        <f t="shared" si="2856"/>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61">Z927*Z930</f>
        <v>0</v>
      </c>
      <c r="AA939" s="378">
        <f t="shared" si="2861"/>
        <v>0</v>
      </c>
      <c r="AB939" s="378">
        <f t="shared" si="2861"/>
        <v>0</v>
      </c>
      <c r="AC939" s="378">
        <f t="shared" si="2861"/>
        <v>0</v>
      </c>
      <c r="AD939" s="378">
        <f t="shared" si="2861"/>
        <v>0</v>
      </c>
      <c r="AE939" s="378">
        <f t="shared" si="2861"/>
        <v>0</v>
      </c>
      <c r="AF939" s="378">
        <f t="shared" si="2861"/>
        <v>0</v>
      </c>
      <c r="AG939" s="378">
        <f t="shared" si="2861"/>
        <v>0</v>
      </c>
      <c r="AH939" s="378">
        <f t="shared" si="2861"/>
        <v>0</v>
      </c>
      <c r="AI939" s="378">
        <f t="shared" si="2861"/>
        <v>0</v>
      </c>
      <c r="AJ939" s="378">
        <f t="shared" si="2861"/>
        <v>0</v>
      </c>
      <c r="AK939" s="378">
        <f t="shared" si="2861"/>
        <v>0</v>
      </c>
      <c r="AL939" s="378">
        <f t="shared" si="2861"/>
        <v>0</v>
      </c>
      <c r="AM939" s="629">
        <f t="shared" si="2856"/>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62">SUM(Z931:Z939)</f>
        <v>0</v>
      </c>
      <c r="AA940" s="346">
        <f t="shared" si="2862"/>
        <v>0</v>
      </c>
      <c r="AB940" s="346">
        <f t="shared" si="2862"/>
        <v>0</v>
      </c>
      <c r="AC940" s="346">
        <f t="shared" si="2862"/>
        <v>0</v>
      </c>
      <c r="AD940" s="346">
        <f t="shared" si="2862"/>
        <v>0</v>
      </c>
      <c r="AE940" s="346">
        <f t="shared" si="2862"/>
        <v>0</v>
      </c>
      <c r="AF940" s="346">
        <f>SUM(AF931:AF939)</f>
        <v>0</v>
      </c>
      <c r="AG940" s="346">
        <f t="shared" ref="AG940:AL940" si="2863">SUM(AG931:AG939)</f>
        <v>0</v>
      </c>
      <c r="AH940" s="346">
        <f t="shared" si="2863"/>
        <v>0</v>
      </c>
      <c r="AI940" s="346">
        <f t="shared" si="2863"/>
        <v>0</v>
      </c>
      <c r="AJ940" s="346">
        <f t="shared" si="2863"/>
        <v>0</v>
      </c>
      <c r="AK940" s="346">
        <f t="shared" si="2863"/>
        <v>0</v>
      </c>
      <c r="AL940" s="346">
        <f t="shared" si="2863"/>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4">Z928*Z930</f>
        <v>0</v>
      </c>
      <c r="AA941" s="347">
        <f t="shared" si="2864"/>
        <v>0</v>
      </c>
      <c r="AB941" s="347">
        <f t="shared" si="2864"/>
        <v>0</v>
      </c>
      <c r="AC941" s="347">
        <f t="shared" si="2864"/>
        <v>0</v>
      </c>
      <c r="AD941" s="347">
        <f t="shared" si="2864"/>
        <v>0</v>
      </c>
      <c r="AE941" s="347">
        <f t="shared" si="2864"/>
        <v>0</v>
      </c>
      <c r="AF941" s="347">
        <f>AF928*AF930</f>
        <v>0</v>
      </c>
      <c r="AG941" s="347">
        <f t="shared" ref="AG941:AL941" si="2865">AG928*AG930</f>
        <v>0</v>
      </c>
      <c r="AH941" s="347">
        <f t="shared" si="2865"/>
        <v>0</v>
      </c>
      <c r="AI941" s="347">
        <f t="shared" si="2865"/>
        <v>0</v>
      </c>
      <c r="AJ941" s="347">
        <f t="shared" si="2865"/>
        <v>0</v>
      </c>
      <c r="AK941" s="347">
        <f t="shared" si="2865"/>
        <v>0</v>
      </c>
      <c r="AL941" s="347">
        <f t="shared" si="2865"/>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6">IF(AA768="kw",SUMPRODUCT($N$770:$N$925,$P$770:$P$925,AA770:AA925),SUMPRODUCT($E$770:$E$925,AA770:AA925))</f>
        <v>0</v>
      </c>
      <c r="AB944" s="326">
        <f t="shared" si="2866"/>
        <v>0</v>
      </c>
      <c r="AC944" s="326">
        <f t="shared" si="2866"/>
        <v>0</v>
      </c>
      <c r="AD944" s="326">
        <f t="shared" si="2866"/>
        <v>0</v>
      </c>
      <c r="AE944" s="326">
        <f t="shared" si="2866"/>
        <v>0</v>
      </c>
      <c r="AF944" s="326">
        <f t="shared" si="2866"/>
        <v>0</v>
      </c>
      <c r="AG944" s="326">
        <f t="shared" si="2866"/>
        <v>0</v>
      </c>
      <c r="AH944" s="326">
        <f t="shared" si="2866"/>
        <v>0</v>
      </c>
      <c r="AI944" s="326">
        <f t="shared" si="2866"/>
        <v>0</v>
      </c>
      <c r="AJ944" s="326">
        <f t="shared" si="2866"/>
        <v>0</v>
      </c>
      <c r="AK944" s="326">
        <f t="shared" si="2866"/>
        <v>0</v>
      </c>
      <c r="AL944" s="326">
        <f t="shared" si="2866"/>
        <v>0</v>
      </c>
      <c r="AM944" s="386"/>
    </row>
    <row r="945" spans="1:39" ht="18.75" customHeight="1">
      <c r="B945" s="368" t="s">
        <v>589</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528</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03" t="s">
        <v>211</v>
      </c>
      <c r="C949" s="805" t="s">
        <v>33</v>
      </c>
      <c r="D949" s="284" t="s">
        <v>422</v>
      </c>
      <c r="E949" s="807" t="s">
        <v>209</v>
      </c>
      <c r="F949" s="808"/>
      <c r="G949" s="808"/>
      <c r="H949" s="808"/>
      <c r="I949" s="808"/>
      <c r="J949" s="808"/>
      <c r="K949" s="808"/>
      <c r="L949" s="808"/>
      <c r="M949" s="809"/>
      <c r="N949" s="810" t="s">
        <v>213</v>
      </c>
      <c r="O949" s="284" t="s">
        <v>423</v>
      </c>
      <c r="P949" s="807" t="s">
        <v>212</v>
      </c>
      <c r="Q949" s="808"/>
      <c r="R949" s="808"/>
      <c r="S949" s="808"/>
      <c r="T949" s="808"/>
      <c r="U949" s="808"/>
      <c r="V949" s="808"/>
      <c r="W949" s="808"/>
      <c r="X949" s="809"/>
      <c r="Y949" s="800" t="s">
        <v>243</v>
      </c>
      <c r="Z949" s="801"/>
      <c r="AA949" s="801"/>
      <c r="AB949" s="801"/>
      <c r="AC949" s="801"/>
      <c r="AD949" s="801"/>
      <c r="AE949" s="801"/>
      <c r="AF949" s="801"/>
      <c r="AG949" s="801"/>
      <c r="AH949" s="801"/>
      <c r="AI949" s="801"/>
      <c r="AJ949" s="801"/>
      <c r="AK949" s="801"/>
      <c r="AL949" s="801"/>
      <c r="AM949" s="802"/>
    </row>
    <row r="950" spans="1:39" ht="65.25" customHeight="1">
      <c r="B950" s="804"/>
      <c r="C950" s="806"/>
      <c r="D950" s="285">
        <v>2020</v>
      </c>
      <c r="E950" s="285">
        <v>2021</v>
      </c>
      <c r="F950" s="285">
        <v>2022</v>
      </c>
      <c r="G950" s="285">
        <v>2023</v>
      </c>
      <c r="H950" s="285">
        <v>2024</v>
      </c>
      <c r="I950" s="285">
        <v>2025</v>
      </c>
      <c r="J950" s="285">
        <v>2026</v>
      </c>
      <c r="K950" s="285">
        <v>2027</v>
      </c>
      <c r="L950" s="285">
        <v>2028</v>
      </c>
      <c r="M950" s="285">
        <v>2029</v>
      </c>
      <c r="N950" s="811"/>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v>
      </c>
      <c r="AB950" s="285" t="str">
        <f>'1.  LRAMVA Summary'!G52</f>
        <v>Street Lighting</v>
      </c>
      <c r="AC950" s="285" t="str">
        <f>'1.  LRAMVA Summary'!H52</f>
        <v>Unmetered Scattered Load</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7">Z953</f>
        <v>0</v>
      </c>
      <c r="AA954" s="411">
        <f t="shared" ref="AA954" si="2868">AA953</f>
        <v>0</v>
      </c>
      <c r="AB954" s="411">
        <f t="shared" ref="AB954" si="2869">AB953</f>
        <v>0</v>
      </c>
      <c r="AC954" s="411">
        <f t="shared" ref="AC954" si="2870">AC953</f>
        <v>0</v>
      </c>
      <c r="AD954" s="411">
        <f t="shared" ref="AD954" si="2871">AD953</f>
        <v>0</v>
      </c>
      <c r="AE954" s="411">
        <f t="shared" ref="AE954" si="2872">AE953</f>
        <v>0</v>
      </c>
      <c r="AF954" s="411">
        <f t="shared" ref="AF954" si="2873">AF953</f>
        <v>0</v>
      </c>
      <c r="AG954" s="411">
        <f t="shared" ref="AG954" si="2874">AG953</f>
        <v>0</v>
      </c>
      <c r="AH954" s="411">
        <f t="shared" ref="AH954" si="2875">AH953</f>
        <v>0</v>
      </c>
      <c r="AI954" s="411">
        <f t="shared" ref="AI954" si="2876">AI953</f>
        <v>0</v>
      </c>
      <c r="AJ954" s="411">
        <f t="shared" ref="AJ954" si="2877">AJ953</f>
        <v>0</v>
      </c>
      <c r="AK954" s="411">
        <f t="shared" ref="AK954" si="2878">AK953</f>
        <v>0</v>
      </c>
      <c r="AL954" s="411">
        <f t="shared" ref="AL954" si="2879">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80">Z956</f>
        <v>0</v>
      </c>
      <c r="AA957" s="411">
        <f t="shared" ref="AA957" si="2881">AA956</f>
        <v>0</v>
      </c>
      <c r="AB957" s="411">
        <f t="shared" ref="AB957" si="2882">AB956</f>
        <v>0</v>
      </c>
      <c r="AC957" s="411">
        <f t="shared" ref="AC957" si="2883">AC956</f>
        <v>0</v>
      </c>
      <c r="AD957" s="411">
        <f t="shared" ref="AD957" si="2884">AD956</f>
        <v>0</v>
      </c>
      <c r="AE957" s="411">
        <f t="shared" ref="AE957" si="2885">AE956</f>
        <v>0</v>
      </c>
      <c r="AF957" s="411">
        <f t="shared" ref="AF957" si="2886">AF956</f>
        <v>0</v>
      </c>
      <c r="AG957" s="411">
        <f t="shared" ref="AG957" si="2887">AG956</f>
        <v>0</v>
      </c>
      <c r="AH957" s="411">
        <f t="shared" ref="AH957" si="2888">AH956</f>
        <v>0</v>
      </c>
      <c r="AI957" s="411">
        <f t="shared" ref="AI957" si="2889">AI956</f>
        <v>0</v>
      </c>
      <c r="AJ957" s="411">
        <f t="shared" ref="AJ957" si="2890">AJ956</f>
        <v>0</v>
      </c>
      <c r="AK957" s="411">
        <f t="shared" ref="AK957" si="2891">AK956</f>
        <v>0</v>
      </c>
      <c r="AL957" s="411">
        <f t="shared" ref="AL957" si="2892">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3">Z959</f>
        <v>0</v>
      </c>
      <c r="AA960" s="411">
        <f t="shared" ref="AA960" si="2894">AA959</f>
        <v>0</v>
      </c>
      <c r="AB960" s="411">
        <f t="shared" ref="AB960" si="2895">AB959</f>
        <v>0</v>
      </c>
      <c r="AC960" s="411">
        <f t="shared" ref="AC960" si="2896">AC959</f>
        <v>0</v>
      </c>
      <c r="AD960" s="411">
        <f t="shared" ref="AD960" si="2897">AD959</f>
        <v>0</v>
      </c>
      <c r="AE960" s="411">
        <f t="shared" ref="AE960" si="2898">AE959</f>
        <v>0</v>
      </c>
      <c r="AF960" s="411">
        <f t="shared" ref="AF960" si="2899">AF959</f>
        <v>0</v>
      </c>
      <c r="AG960" s="411">
        <f t="shared" ref="AG960" si="2900">AG959</f>
        <v>0</v>
      </c>
      <c r="AH960" s="411">
        <f t="shared" ref="AH960" si="2901">AH959</f>
        <v>0</v>
      </c>
      <c r="AI960" s="411">
        <f t="shared" ref="AI960" si="2902">AI959</f>
        <v>0</v>
      </c>
      <c r="AJ960" s="411">
        <f t="shared" ref="AJ960" si="2903">AJ959</f>
        <v>0</v>
      </c>
      <c r="AK960" s="411">
        <f t="shared" ref="AK960" si="2904">AK959</f>
        <v>0</v>
      </c>
      <c r="AL960" s="411">
        <f t="shared" ref="AL960" si="2905">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682</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6">Z962</f>
        <v>0</v>
      </c>
      <c r="AA963" s="411">
        <f t="shared" ref="AA963" si="2907">AA962</f>
        <v>0</v>
      </c>
      <c r="AB963" s="411">
        <f t="shared" ref="AB963" si="2908">AB962</f>
        <v>0</v>
      </c>
      <c r="AC963" s="411">
        <f t="shared" ref="AC963" si="2909">AC962</f>
        <v>0</v>
      </c>
      <c r="AD963" s="411">
        <f t="shared" ref="AD963" si="2910">AD962</f>
        <v>0</v>
      </c>
      <c r="AE963" s="411">
        <f t="shared" ref="AE963" si="2911">AE962</f>
        <v>0</v>
      </c>
      <c r="AF963" s="411">
        <f t="shared" ref="AF963" si="2912">AF962</f>
        <v>0</v>
      </c>
      <c r="AG963" s="411">
        <f t="shared" ref="AG963" si="2913">AG962</f>
        <v>0</v>
      </c>
      <c r="AH963" s="411">
        <f t="shared" ref="AH963" si="2914">AH962</f>
        <v>0</v>
      </c>
      <c r="AI963" s="411">
        <f t="shared" ref="AI963" si="2915">AI962</f>
        <v>0</v>
      </c>
      <c r="AJ963" s="411">
        <f t="shared" ref="AJ963" si="2916">AJ962</f>
        <v>0</v>
      </c>
      <c r="AK963" s="411">
        <f t="shared" ref="AK963" si="2917">AK962</f>
        <v>0</v>
      </c>
      <c r="AL963" s="411">
        <f t="shared" ref="AL963" si="2918">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9">Z965</f>
        <v>0</v>
      </c>
      <c r="AA966" s="411">
        <f t="shared" ref="AA966" si="2920">AA965</f>
        <v>0</v>
      </c>
      <c r="AB966" s="411">
        <f t="shared" ref="AB966" si="2921">AB965</f>
        <v>0</v>
      </c>
      <c r="AC966" s="411">
        <f t="shared" ref="AC966" si="2922">AC965</f>
        <v>0</v>
      </c>
      <c r="AD966" s="411">
        <f t="shared" ref="AD966" si="2923">AD965</f>
        <v>0</v>
      </c>
      <c r="AE966" s="411">
        <f t="shared" ref="AE966" si="2924">AE965</f>
        <v>0</v>
      </c>
      <c r="AF966" s="411">
        <f t="shared" ref="AF966" si="2925">AF965</f>
        <v>0</v>
      </c>
      <c r="AG966" s="411">
        <f t="shared" ref="AG966" si="2926">AG965</f>
        <v>0</v>
      </c>
      <c r="AH966" s="411">
        <f t="shared" ref="AH966" si="2927">AH965</f>
        <v>0</v>
      </c>
      <c r="AI966" s="411">
        <f t="shared" ref="AI966" si="2928">AI965</f>
        <v>0</v>
      </c>
      <c r="AJ966" s="411">
        <f t="shared" ref="AJ966" si="2929">AJ965</f>
        <v>0</v>
      </c>
      <c r="AK966" s="411">
        <f t="shared" ref="AK966" si="2930">AK965</f>
        <v>0</v>
      </c>
      <c r="AL966" s="411">
        <f t="shared" ref="AL966" si="2931">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2">Z969</f>
        <v>0</v>
      </c>
      <c r="AA970" s="411">
        <f t="shared" ref="AA970" si="2933">AA969</f>
        <v>0</v>
      </c>
      <c r="AB970" s="411">
        <f t="shared" ref="AB970" si="2934">AB969</f>
        <v>0</v>
      </c>
      <c r="AC970" s="411">
        <f t="shared" ref="AC970" si="2935">AC969</f>
        <v>0</v>
      </c>
      <c r="AD970" s="411">
        <f t="shared" ref="AD970" si="2936">AD969</f>
        <v>0</v>
      </c>
      <c r="AE970" s="411">
        <f t="shared" ref="AE970" si="2937">AE969</f>
        <v>0</v>
      </c>
      <c r="AF970" s="411">
        <f t="shared" ref="AF970" si="2938">AF969</f>
        <v>0</v>
      </c>
      <c r="AG970" s="411">
        <f t="shared" ref="AG970" si="2939">AG969</f>
        <v>0</v>
      </c>
      <c r="AH970" s="411">
        <f t="shared" ref="AH970" si="2940">AH969</f>
        <v>0</v>
      </c>
      <c r="AI970" s="411">
        <f t="shared" ref="AI970" si="2941">AI969</f>
        <v>0</v>
      </c>
      <c r="AJ970" s="411">
        <f t="shared" ref="AJ970" si="2942">AJ969</f>
        <v>0</v>
      </c>
      <c r="AK970" s="411">
        <f t="shared" ref="AK970" si="2943">AK969</f>
        <v>0</v>
      </c>
      <c r="AL970" s="411">
        <f t="shared" ref="AL970" si="2944">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5">Z972</f>
        <v>0</v>
      </c>
      <c r="AA973" s="411">
        <f t="shared" ref="AA973" si="2946">AA972</f>
        <v>0</v>
      </c>
      <c r="AB973" s="411">
        <f t="shared" ref="AB973" si="2947">AB972</f>
        <v>0</v>
      </c>
      <c r="AC973" s="411">
        <f t="shared" ref="AC973" si="2948">AC972</f>
        <v>0</v>
      </c>
      <c r="AD973" s="411">
        <f t="shared" ref="AD973" si="2949">AD972</f>
        <v>0</v>
      </c>
      <c r="AE973" s="411">
        <f t="shared" ref="AE973" si="2950">AE972</f>
        <v>0</v>
      </c>
      <c r="AF973" s="411">
        <f t="shared" ref="AF973" si="2951">AF972</f>
        <v>0</v>
      </c>
      <c r="AG973" s="411">
        <f t="shared" ref="AG973" si="2952">AG972</f>
        <v>0</v>
      </c>
      <c r="AH973" s="411">
        <f t="shared" ref="AH973" si="2953">AH972</f>
        <v>0</v>
      </c>
      <c r="AI973" s="411">
        <f t="shared" ref="AI973" si="2954">AI972</f>
        <v>0</v>
      </c>
      <c r="AJ973" s="411">
        <f t="shared" ref="AJ973" si="2955">AJ972</f>
        <v>0</v>
      </c>
      <c r="AK973" s="411">
        <f t="shared" ref="AK973" si="2956">AK972</f>
        <v>0</v>
      </c>
      <c r="AL973" s="411">
        <f t="shared" ref="AL973" si="2957">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8">Z975</f>
        <v>0</v>
      </c>
      <c r="AA976" s="411">
        <f t="shared" ref="AA976" si="2959">AA975</f>
        <v>0</v>
      </c>
      <c r="AB976" s="411">
        <f t="shared" ref="AB976" si="2960">AB975</f>
        <v>0</v>
      </c>
      <c r="AC976" s="411">
        <f t="shared" ref="AC976" si="2961">AC975</f>
        <v>0</v>
      </c>
      <c r="AD976" s="411">
        <f t="shared" ref="AD976" si="2962">AD975</f>
        <v>0</v>
      </c>
      <c r="AE976" s="411">
        <f t="shared" ref="AE976" si="2963">AE975</f>
        <v>0</v>
      </c>
      <c r="AF976" s="411">
        <f t="shared" ref="AF976" si="2964">AF975</f>
        <v>0</v>
      </c>
      <c r="AG976" s="411">
        <f t="shared" ref="AG976" si="2965">AG975</f>
        <v>0</v>
      </c>
      <c r="AH976" s="411">
        <f t="shared" ref="AH976" si="2966">AH975</f>
        <v>0</v>
      </c>
      <c r="AI976" s="411">
        <f t="shared" ref="AI976" si="2967">AI975</f>
        <v>0</v>
      </c>
      <c r="AJ976" s="411">
        <f t="shared" ref="AJ976" si="2968">AJ975</f>
        <v>0</v>
      </c>
      <c r="AK976" s="411">
        <f t="shared" ref="AK976" si="2969">AK975</f>
        <v>0</v>
      </c>
      <c r="AL976" s="411">
        <f t="shared" ref="AL976" si="2970">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71">Z978</f>
        <v>0</v>
      </c>
      <c r="AA979" s="411">
        <f t="shared" ref="AA979" si="2972">AA978</f>
        <v>0</v>
      </c>
      <c r="AB979" s="411">
        <f t="shared" ref="AB979" si="2973">AB978</f>
        <v>0</v>
      </c>
      <c r="AC979" s="411">
        <f t="shared" ref="AC979" si="2974">AC978</f>
        <v>0</v>
      </c>
      <c r="AD979" s="411">
        <f t="shared" ref="AD979" si="2975">AD978</f>
        <v>0</v>
      </c>
      <c r="AE979" s="411">
        <f t="shared" ref="AE979" si="2976">AE978</f>
        <v>0</v>
      </c>
      <c r="AF979" s="411">
        <f t="shared" ref="AF979" si="2977">AF978</f>
        <v>0</v>
      </c>
      <c r="AG979" s="411">
        <f t="shared" ref="AG979" si="2978">AG978</f>
        <v>0</v>
      </c>
      <c r="AH979" s="411">
        <f t="shared" ref="AH979" si="2979">AH978</f>
        <v>0</v>
      </c>
      <c r="AI979" s="411">
        <f t="shared" ref="AI979" si="2980">AI978</f>
        <v>0</v>
      </c>
      <c r="AJ979" s="411">
        <f t="shared" ref="AJ979" si="2981">AJ978</f>
        <v>0</v>
      </c>
      <c r="AK979" s="411">
        <f t="shared" ref="AK979" si="2982">AK978</f>
        <v>0</v>
      </c>
      <c r="AL979" s="411">
        <f t="shared" ref="AL979" si="2983">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4">Z981</f>
        <v>0</v>
      </c>
      <c r="AA982" s="411">
        <f t="shared" ref="AA982" si="2985">AA981</f>
        <v>0</v>
      </c>
      <c r="AB982" s="411">
        <f t="shared" ref="AB982" si="2986">AB981</f>
        <v>0</v>
      </c>
      <c r="AC982" s="411">
        <f t="shared" ref="AC982" si="2987">AC981</f>
        <v>0</v>
      </c>
      <c r="AD982" s="411">
        <f t="shared" ref="AD982" si="2988">AD981</f>
        <v>0</v>
      </c>
      <c r="AE982" s="411">
        <f t="shared" ref="AE982" si="2989">AE981</f>
        <v>0</v>
      </c>
      <c r="AF982" s="411">
        <f t="shared" ref="AF982" si="2990">AF981</f>
        <v>0</v>
      </c>
      <c r="AG982" s="411">
        <f t="shared" ref="AG982" si="2991">AG981</f>
        <v>0</v>
      </c>
      <c r="AH982" s="411">
        <f t="shared" ref="AH982" si="2992">AH981</f>
        <v>0</v>
      </c>
      <c r="AI982" s="411">
        <f t="shared" ref="AI982" si="2993">AI981</f>
        <v>0</v>
      </c>
      <c r="AJ982" s="411">
        <f t="shared" ref="AJ982" si="2994">AJ981</f>
        <v>0</v>
      </c>
      <c r="AK982" s="411">
        <f t="shared" ref="AK982" si="2995">AK981</f>
        <v>0</v>
      </c>
      <c r="AL982" s="411">
        <f t="shared" ref="AL982" si="2996">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7">Z985</f>
        <v>0</v>
      </c>
      <c r="AA986" s="411">
        <f t="shared" ref="AA986" si="2998">AA985</f>
        <v>0</v>
      </c>
      <c r="AB986" s="411">
        <f t="shared" ref="AB986" si="2999">AB985</f>
        <v>0</v>
      </c>
      <c r="AC986" s="411">
        <f t="shared" ref="AC986" si="3000">AC985</f>
        <v>0</v>
      </c>
      <c r="AD986" s="411">
        <f t="shared" ref="AD986" si="3001">AD985</f>
        <v>0</v>
      </c>
      <c r="AE986" s="411">
        <f t="shared" ref="AE986" si="3002">AE985</f>
        <v>0</v>
      </c>
      <c r="AF986" s="411">
        <f t="shared" ref="AF986" si="3003">AF985</f>
        <v>0</v>
      </c>
      <c r="AG986" s="411">
        <f t="shared" ref="AG986" si="3004">AG985</f>
        <v>0</v>
      </c>
      <c r="AH986" s="411">
        <f t="shared" ref="AH986" si="3005">AH985</f>
        <v>0</v>
      </c>
      <c r="AI986" s="411">
        <f t="shared" ref="AI986" si="3006">AI985</f>
        <v>0</v>
      </c>
      <c r="AJ986" s="411">
        <f t="shared" ref="AJ986" si="3007">AJ985</f>
        <v>0</v>
      </c>
      <c r="AK986" s="411">
        <f t="shared" ref="AK986" si="3008">AK985</f>
        <v>0</v>
      </c>
      <c r="AL986" s="411">
        <f t="shared" ref="AL986" si="3009">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10">Z988</f>
        <v>0</v>
      </c>
      <c r="AA989" s="411">
        <f t="shared" ref="AA989" si="3011">AA988</f>
        <v>0</v>
      </c>
      <c r="AB989" s="411">
        <f t="shared" ref="AB989" si="3012">AB988</f>
        <v>0</v>
      </c>
      <c r="AC989" s="411">
        <f t="shared" ref="AC989" si="3013">AC988</f>
        <v>0</v>
      </c>
      <c r="AD989" s="411">
        <f t="shared" ref="AD989" si="3014">AD988</f>
        <v>0</v>
      </c>
      <c r="AE989" s="411">
        <f t="shared" ref="AE989" si="3015">AE988</f>
        <v>0</v>
      </c>
      <c r="AF989" s="411">
        <f t="shared" ref="AF989" si="3016">AF988</f>
        <v>0</v>
      </c>
      <c r="AG989" s="411">
        <f t="shared" ref="AG989" si="3017">AG988</f>
        <v>0</v>
      </c>
      <c r="AH989" s="411">
        <f t="shared" ref="AH989" si="3018">AH988</f>
        <v>0</v>
      </c>
      <c r="AI989" s="411">
        <f t="shared" ref="AI989" si="3019">AI988</f>
        <v>0</v>
      </c>
      <c r="AJ989" s="411">
        <f t="shared" ref="AJ989" si="3020">AJ988</f>
        <v>0</v>
      </c>
      <c r="AK989" s="411">
        <f t="shared" ref="AK989" si="3021">AK988</f>
        <v>0</v>
      </c>
      <c r="AL989" s="411">
        <f t="shared" ref="AL989" si="3022">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3">Z991</f>
        <v>0</v>
      </c>
      <c r="AA992" s="411">
        <f t="shared" ref="AA992" si="3024">AA991</f>
        <v>0</v>
      </c>
      <c r="AB992" s="411">
        <f t="shared" ref="AB992" si="3025">AB991</f>
        <v>0</v>
      </c>
      <c r="AC992" s="411">
        <f t="shared" ref="AC992" si="3026">AC991</f>
        <v>0</v>
      </c>
      <c r="AD992" s="411">
        <f t="shared" ref="AD992" si="3027">AD991</f>
        <v>0</v>
      </c>
      <c r="AE992" s="411">
        <f t="shared" ref="AE992" si="3028">AE991</f>
        <v>0</v>
      </c>
      <c r="AF992" s="411">
        <f t="shared" ref="AF992" si="3029">AF991</f>
        <v>0</v>
      </c>
      <c r="AG992" s="411">
        <f t="shared" ref="AG992" si="3030">AG991</f>
        <v>0</v>
      </c>
      <c r="AH992" s="411">
        <f t="shared" ref="AH992" si="3031">AH991</f>
        <v>0</v>
      </c>
      <c r="AI992" s="411">
        <f t="shared" ref="AI992" si="3032">AI991</f>
        <v>0</v>
      </c>
      <c r="AJ992" s="411">
        <f t="shared" ref="AJ992" si="3033">AJ991</f>
        <v>0</v>
      </c>
      <c r="AK992" s="411">
        <f t="shared" ref="AK992" si="3034">AK991</f>
        <v>0</v>
      </c>
      <c r="AL992" s="411">
        <f t="shared" ref="AL992" si="3035">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6">Z995</f>
        <v>0</v>
      </c>
      <c r="AA996" s="411">
        <f t="shared" ref="AA996" si="3037">AA995</f>
        <v>0</v>
      </c>
      <c r="AB996" s="411">
        <f t="shared" ref="AB996" si="3038">AB995</f>
        <v>0</v>
      </c>
      <c r="AC996" s="411">
        <f t="shared" ref="AC996" si="3039">AC995</f>
        <v>0</v>
      </c>
      <c r="AD996" s="411">
        <f t="shared" ref="AD996" si="3040">AD995</f>
        <v>0</v>
      </c>
      <c r="AE996" s="411">
        <f t="shared" ref="AE996" si="3041">AE995</f>
        <v>0</v>
      </c>
      <c r="AF996" s="411">
        <f t="shared" ref="AF996" si="3042">AF995</f>
        <v>0</v>
      </c>
      <c r="AG996" s="411">
        <f t="shared" ref="AG996" si="3043">AG995</f>
        <v>0</v>
      </c>
      <c r="AH996" s="411">
        <f t="shared" ref="AH996" si="3044">AH995</f>
        <v>0</v>
      </c>
      <c r="AI996" s="411">
        <f t="shared" ref="AI996" si="3045">AI995</f>
        <v>0</v>
      </c>
      <c r="AJ996" s="411">
        <f t="shared" ref="AJ996" si="3046">AJ995</f>
        <v>0</v>
      </c>
      <c r="AK996" s="411">
        <f t="shared" ref="AK996" si="3047">AK995</f>
        <v>0</v>
      </c>
      <c r="AL996" s="411">
        <f t="shared" ref="AL996" si="3048">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9">AA999</f>
        <v>0</v>
      </c>
      <c r="AB1000" s="411">
        <f t="shared" si="3049"/>
        <v>0</v>
      </c>
      <c r="AC1000" s="411">
        <f t="shared" si="3049"/>
        <v>0</v>
      </c>
      <c r="AD1000" s="411">
        <f>AD999</f>
        <v>0</v>
      </c>
      <c r="AE1000" s="411">
        <f t="shared" si="3049"/>
        <v>0</v>
      </c>
      <c r="AF1000" s="411">
        <f t="shared" si="3049"/>
        <v>0</v>
      </c>
      <c r="AG1000" s="411">
        <f t="shared" si="3049"/>
        <v>0</v>
      </c>
      <c r="AH1000" s="411">
        <f t="shared" si="3049"/>
        <v>0</v>
      </c>
      <c r="AI1000" s="411">
        <f t="shared" si="3049"/>
        <v>0</v>
      </c>
      <c r="AJ1000" s="411">
        <f t="shared" si="3049"/>
        <v>0</v>
      </c>
      <c r="AK1000" s="411">
        <f t="shared" si="3049"/>
        <v>0</v>
      </c>
      <c r="AL1000" s="411">
        <f t="shared" si="3049"/>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50">Z1002</f>
        <v>0</v>
      </c>
      <c r="AA1003" s="411">
        <f t="shared" si="3050"/>
        <v>0</v>
      </c>
      <c r="AB1003" s="411">
        <f t="shared" si="3050"/>
        <v>0</v>
      </c>
      <c r="AC1003" s="411">
        <f t="shared" si="3050"/>
        <v>0</v>
      </c>
      <c r="AD1003" s="411">
        <f t="shared" si="3050"/>
        <v>0</v>
      </c>
      <c r="AE1003" s="411">
        <f t="shared" si="3050"/>
        <v>0</v>
      </c>
      <c r="AF1003" s="411">
        <f t="shared" si="3050"/>
        <v>0</v>
      </c>
      <c r="AG1003" s="411">
        <f t="shared" si="3050"/>
        <v>0</v>
      </c>
      <c r="AH1003" s="411">
        <f t="shared" si="3050"/>
        <v>0</v>
      </c>
      <c r="AI1003" s="411">
        <f t="shared" si="3050"/>
        <v>0</v>
      </c>
      <c r="AJ1003" s="411">
        <f t="shared" si="3050"/>
        <v>0</v>
      </c>
      <c r="AK1003" s="411">
        <f t="shared" si="3050"/>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51">Z1006</f>
        <v>0</v>
      </c>
      <c r="AA1007" s="411">
        <f t="shared" si="3051"/>
        <v>0</v>
      </c>
      <c r="AB1007" s="411">
        <f t="shared" si="3051"/>
        <v>0</v>
      </c>
      <c r="AC1007" s="411">
        <f t="shared" si="3051"/>
        <v>0</v>
      </c>
      <c r="AD1007" s="411">
        <f t="shared" si="3051"/>
        <v>0</v>
      </c>
      <c r="AE1007" s="411">
        <f t="shared" si="3051"/>
        <v>0</v>
      </c>
      <c r="AF1007" s="411">
        <f t="shared" si="3051"/>
        <v>0</v>
      </c>
      <c r="AG1007" s="411">
        <f t="shared" si="3051"/>
        <v>0</v>
      </c>
      <c r="AH1007" s="411">
        <f t="shared" si="3051"/>
        <v>0</v>
      </c>
      <c r="AI1007" s="411">
        <f t="shared" si="3051"/>
        <v>0</v>
      </c>
      <c r="AJ1007" s="411">
        <f t="shared" si="3051"/>
        <v>0</v>
      </c>
      <c r="AK1007" s="411">
        <f t="shared" si="3051"/>
        <v>0</v>
      </c>
      <c r="AL1007" s="411">
        <f t="shared" si="3051"/>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2">Z1009</f>
        <v>0</v>
      </c>
      <c r="AA1010" s="411">
        <f t="shared" si="3052"/>
        <v>0</v>
      </c>
      <c r="AB1010" s="411">
        <f t="shared" si="3052"/>
        <v>0</v>
      </c>
      <c r="AC1010" s="411">
        <f t="shared" si="3052"/>
        <v>0</v>
      </c>
      <c r="AD1010" s="411">
        <f t="shared" si="3052"/>
        <v>0</v>
      </c>
      <c r="AE1010" s="411">
        <f t="shared" si="3052"/>
        <v>0</v>
      </c>
      <c r="AF1010" s="411">
        <f t="shared" si="3052"/>
        <v>0</v>
      </c>
      <c r="AG1010" s="411">
        <f t="shared" si="3052"/>
        <v>0</v>
      </c>
      <c r="AH1010" s="411">
        <f t="shared" si="3052"/>
        <v>0</v>
      </c>
      <c r="AI1010" s="411">
        <f t="shared" si="3052"/>
        <v>0</v>
      </c>
      <c r="AJ1010" s="411">
        <f t="shared" si="3052"/>
        <v>0</v>
      </c>
      <c r="AK1010" s="411">
        <f t="shared" si="3052"/>
        <v>0</v>
      </c>
      <c r="AL1010" s="411">
        <f t="shared" si="3052"/>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3">Z1012</f>
        <v>0</v>
      </c>
      <c r="AA1013" s="411">
        <f t="shared" si="3053"/>
        <v>0</v>
      </c>
      <c r="AB1013" s="411">
        <f t="shared" si="3053"/>
        <v>0</v>
      </c>
      <c r="AC1013" s="411">
        <f t="shared" si="3053"/>
        <v>0</v>
      </c>
      <c r="AD1013" s="411">
        <f t="shared" si="3053"/>
        <v>0</v>
      </c>
      <c r="AE1013" s="411">
        <f t="shared" si="3053"/>
        <v>0</v>
      </c>
      <c r="AF1013" s="411">
        <f t="shared" si="3053"/>
        <v>0</v>
      </c>
      <c r="AG1013" s="411">
        <f t="shared" si="3053"/>
        <v>0</v>
      </c>
      <c r="AH1013" s="411">
        <f t="shared" si="3053"/>
        <v>0</v>
      </c>
      <c r="AI1013" s="411">
        <f t="shared" si="3053"/>
        <v>0</v>
      </c>
      <c r="AJ1013" s="411">
        <f t="shared" si="3053"/>
        <v>0</v>
      </c>
      <c r="AK1013" s="411">
        <f t="shared" si="3053"/>
        <v>0</v>
      </c>
      <c r="AL1013" s="411">
        <f t="shared" si="3053"/>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4">Y1015</f>
        <v>0</v>
      </c>
      <c r="Z1016" s="411">
        <f t="shared" si="3054"/>
        <v>0</v>
      </c>
      <c r="AA1016" s="411">
        <f t="shared" si="3054"/>
        <v>0</v>
      </c>
      <c r="AB1016" s="411">
        <f t="shared" si="3054"/>
        <v>0</v>
      </c>
      <c r="AC1016" s="411">
        <f t="shared" si="3054"/>
        <v>0</v>
      </c>
      <c r="AD1016" s="411">
        <f t="shared" si="3054"/>
        <v>0</v>
      </c>
      <c r="AE1016" s="411">
        <f t="shared" si="3054"/>
        <v>0</v>
      </c>
      <c r="AF1016" s="411">
        <f t="shared" si="3054"/>
        <v>0</v>
      </c>
      <c r="AG1016" s="411">
        <f t="shared" si="3054"/>
        <v>0</v>
      </c>
      <c r="AH1016" s="411">
        <f t="shared" si="3054"/>
        <v>0</v>
      </c>
      <c r="AI1016" s="411">
        <f t="shared" si="3054"/>
        <v>0</v>
      </c>
      <c r="AJ1016" s="411">
        <f t="shared" si="3054"/>
        <v>0</v>
      </c>
      <c r="AK1016" s="411">
        <f t="shared" si="3054"/>
        <v>0</v>
      </c>
      <c r="AL1016" s="411">
        <f t="shared" si="3054"/>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5">Z1020</f>
        <v>0</v>
      </c>
      <c r="AA1021" s="411">
        <f t="shared" ref="AA1021" si="3056">AA1020</f>
        <v>0</v>
      </c>
      <c r="AB1021" s="411">
        <f t="shared" ref="AB1021" si="3057">AB1020</f>
        <v>0</v>
      </c>
      <c r="AC1021" s="411">
        <f t="shared" ref="AC1021" si="3058">AC1020</f>
        <v>0</v>
      </c>
      <c r="AD1021" s="411">
        <f t="shared" ref="AD1021" si="3059">AD1020</f>
        <v>0</v>
      </c>
      <c r="AE1021" s="411">
        <f t="shared" ref="AE1021" si="3060">AE1020</f>
        <v>0</v>
      </c>
      <c r="AF1021" s="411">
        <f t="shared" ref="AF1021" si="3061">AF1020</f>
        <v>0</v>
      </c>
      <c r="AG1021" s="411">
        <f t="shared" ref="AG1021" si="3062">AG1020</f>
        <v>0</v>
      </c>
      <c r="AH1021" s="411">
        <f t="shared" ref="AH1021" si="3063">AH1020</f>
        <v>0</v>
      </c>
      <c r="AI1021" s="411">
        <f t="shared" ref="AI1021" si="3064">AI1020</f>
        <v>0</v>
      </c>
      <c r="AJ1021" s="411">
        <f t="shared" ref="AJ1021" si="3065">AJ1020</f>
        <v>0</v>
      </c>
      <c r="AK1021" s="411">
        <f t="shared" ref="AK1021" si="3066">AK1020</f>
        <v>0</v>
      </c>
      <c r="AL1021" s="411">
        <f t="shared" ref="AL1021" si="3067">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8">Z1023</f>
        <v>0</v>
      </c>
      <c r="AA1024" s="411">
        <f t="shared" ref="AA1024" si="3069">AA1023</f>
        <v>0</v>
      </c>
      <c r="AB1024" s="411">
        <f t="shared" ref="AB1024" si="3070">AB1023</f>
        <v>0</v>
      </c>
      <c r="AC1024" s="411">
        <f t="shared" ref="AC1024" si="3071">AC1023</f>
        <v>0</v>
      </c>
      <c r="AD1024" s="411">
        <f t="shared" ref="AD1024" si="3072">AD1023</f>
        <v>0</v>
      </c>
      <c r="AE1024" s="411">
        <f t="shared" ref="AE1024" si="3073">AE1023</f>
        <v>0</v>
      </c>
      <c r="AF1024" s="411">
        <f t="shared" ref="AF1024" si="3074">AF1023</f>
        <v>0</v>
      </c>
      <c r="AG1024" s="411">
        <f t="shared" ref="AG1024" si="3075">AG1023</f>
        <v>0</v>
      </c>
      <c r="AH1024" s="411">
        <f t="shared" ref="AH1024" si="3076">AH1023</f>
        <v>0</v>
      </c>
      <c r="AI1024" s="411">
        <f t="shared" ref="AI1024" si="3077">AI1023</f>
        <v>0</v>
      </c>
      <c r="AJ1024" s="411">
        <f t="shared" ref="AJ1024" si="3078">AJ1023</f>
        <v>0</v>
      </c>
      <c r="AK1024" s="411">
        <f t="shared" ref="AK1024" si="3079">AK1023</f>
        <v>0</v>
      </c>
      <c r="AL1024" s="411">
        <f t="shared" ref="AL1024" si="3080">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81">Z1026</f>
        <v>0</v>
      </c>
      <c r="AA1027" s="411">
        <f t="shared" ref="AA1027" si="3082">AA1026</f>
        <v>0</v>
      </c>
      <c r="AB1027" s="411">
        <f t="shared" ref="AB1027" si="3083">AB1026</f>
        <v>0</v>
      </c>
      <c r="AC1027" s="411">
        <f t="shared" ref="AC1027" si="3084">AC1026</f>
        <v>0</v>
      </c>
      <c r="AD1027" s="411">
        <f t="shared" ref="AD1027" si="3085">AD1026</f>
        <v>0</v>
      </c>
      <c r="AE1027" s="411">
        <f t="shared" ref="AE1027" si="3086">AE1026</f>
        <v>0</v>
      </c>
      <c r="AF1027" s="411">
        <f t="shared" ref="AF1027" si="3087">AF1026</f>
        <v>0</v>
      </c>
      <c r="AG1027" s="411">
        <f t="shared" ref="AG1027" si="3088">AG1026</f>
        <v>0</v>
      </c>
      <c r="AH1027" s="411">
        <f t="shared" ref="AH1027" si="3089">AH1026</f>
        <v>0</v>
      </c>
      <c r="AI1027" s="411">
        <f t="shared" ref="AI1027" si="3090">AI1026</f>
        <v>0</v>
      </c>
      <c r="AJ1027" s="411">
        <f t="shared" ref="AJ1027" si="3091">AJ1026</f>
        <v>0</v>
      </c>
      <c r="AK1027" s="411">
        <f t="shared" ref="AK1027" si="3092">AK1026</f>
        <v>0</v>
      </c>
      <c r="AL1027" s="411">
        <f t="shared" ref="AL1027" si="3093">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4">Z1029</f>
        <v>0</v>
      </c>
      <c r="AA1030" s="411">
        <f t="shared" ref="AA1030" si="3095">AA1029</f>
        <v>0</v>
      </c>
      <c r="AB1030" s="411">
        <f t="shared" ref="AB1030" si="3096">AB1029</f>
        <v>0</v>
      </c>
      <c r="AC1030" s="411">
        <f t="shared" ref="AC1030" si="3097">AC1029</f>
        <v>0</v>
      </c>
      <c r="AD1030" s="411">
        <f t="shared" ref="AD1030" si="3098">AD1029</f>
        <v>0</v>
      </c>
      <c r="AE1030" s="411">
        <f t="shared" ref="AE1030" si="3099">AE1029</f>
        <v>0</v>
      </c>
      <c r="AF1030" s="411">
        <f t="shared" ref="AF1030" si="3100">AF1029</f>
        <v>0</v>
      </c>
      <c r="AG1030" s="411">
        <f t="shared" ref="AG1030" si="3101">AG1029</f>
        <v>0</v>
      </c>
      <c r="AH1030" s="411">
        <f t="shared" ref="AH1030" si="3102">AH1029</f>
        <v>0</v>
      </c>
      <c r="AI1030" s="411">
        <f t="shared" ref="AI1030" si="3103">AI1029</f>
        <v>0</v>
      </c>
      <c r="AJ1030" s="411">
        <f t="shared" ref="AJ1030" si="3104">AJ1029</f>
        <v>0</v>
      </c>
      <c r="AK1030" s="411">
        <f t="shared" ref="AK1030" si="3105">AK1029</f>
        <v>0</v>
      </c>
      <c r="AL1030" s="411">
        <f t="shared" ref="AL1030" si="3106">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7">Z1033</f>
        <v>0</v>
      </c>
      <c r="AA1034" s="411">
        <f t="shared" ref="AA1034" si="3108">AA1033</f>
        <v>0</v>
      </c>
      <c r="AB1034" s="411">
        <f t="shared" ref="AB1034" si="3109">AB1033</f>
        <v>0</v>
      </c>
      <c r="AC1034" s="411">
        <f t="shared" ref="AC1034" si="3110">AC1033</f>
        <v>0</v>
      </c>
      <c r="AD1034" s="411">
        <f t="shared" ref="AD1034" si="3111">AD1033</f>
        <v>0</v>
      </c>
      <c r="AE1034" s="411">
        <f t="shared" ref="AE1034" si="3112">AE1033</f>
        <v>0</v>
      </c>
      <c r="AF1034" s="411">
        <f t="shared" ref="AF1034" si="3113">AF1033</f>
        <v>0</v>
      </c>
      <c r="AG1034" s="411">
        <f t="shared" ref="AG1034" si="3114">AG1033</f>
        <v>0</v>
      </c>
      <c r="AH1034" s="411">
        <f t="shared" ref="AH1034" si="3115">AH1033</f>
        <v>0</v>
      </c>
      <c r="AI1034" s="411">
        <f t="shared" ref="AI1034" si="3116">AI1033</f>
        <v>0</v>
      </c>
      <c r="AJ1034" s="411">
        <f t="shared" ref="AJ1034" si="3117">AJ1033</f>
        <v>0</v>
      </c>
      <c r="AK1034" s="411">
        <f t="shared" ref="AK1034" si="3118">AK1033</f>
        <v>0</v>
      </c>
      <c r="AL1034" s="411">
        <f t="shared" ref="AL1034" si="3119">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20">Z1036</f>
        <v>0</v>
      </c>
      <c r="AA1037" s="411">
        <f t="shared" ref="AA1037" si="3121">AA1036</f>
        <v>0</v>
      </c>
      <c r="AB1037" s="411">
        <f t="shared" ref="AB1037" si="3122">AB1036</f>
        <v>0</v>
      </c>
      <c r="AC1037" s="411">
        <f t="shared" ref="AC1037" si="3123">AC1036</f>
        <v>0</v>
      </c>
      <c r="AD1037" s="411">
        <f t="shared" ref="AD1037" si="3124">AD1036</f>
        <v>0</v>
      </c>
      <c r="AE1037" s="411">
        <f t="shared" ref="AE1037" si="3125">AE1036</f>
        <v>0</v>
      </c>
      <c r="AF1037" s="411">
        <f t="shared" ref="AF1037" si="3126">AF1036</f>
        <v>0</v>
      </c>
      <c r="AG1037" s="411">
        <f t="shared" ref="AG1037" si="3127">AG1036</f>
        <v>0</v>
      </c>
      <c r="AH1037" s="411">
        <f t="shared" ref="AH1037" si="3128">AH1036</f>
        <v>0</v>
      </c>
      <c r="AI1037" s="411">
        <f t="shared" ref="AI1037" si="3129">AI1036</f>
        <v>0</v>
      </c>
      <c r="AJ1037" s="411">
        <f t="shared" ref="AJ1037" si="3130">AJ1036</f>
        <v>0</v>
      </c>
      <c r="AK1037" s="411">
        <f t="shared" ref="AK1037" si="3131">AK1036</f>
        <v>0</v>
      </c>
      <c r="AL1037" s="411">
        <f t="shared" ref="AL1037" si="3132">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3">Z1039</f>
        <v>0</v>
      </c>
      <c r="AA1040" s="411">
        <f t="shared" ref="AA1040" si="3134">AA1039</f>
        <v>0</v>
      </c>
      <c r="AB1040" s="411">
        <f t="shared" ref="AB1040" si="3135">AB1039</f>
        <v>0</v>
      </c>
      <c r="AC1040" s="411">
        <f t="shared" ref="AC1040" si="3136">AC1039</f>
        <v>0</v>
      </c>
      <c r="AD1040" s="411">
        <f t="shared" ref="AD1040" si="3137">AD1039</f>
        <v>0</v>
      </c>
      <c r="AE1040" s="411">
        <f t="shared" ref="AE1040" si="3138">AE1039</f>
        <v>0</v>
      </c>
      <c r="AF1040" s="411">
        <f t="shared" ref="AF1040" si="3139">AF1039</f>
        <v>0</v>
      </c>
      <c r="AG1040" s="411">
        <f t="shared" ref="AG1040" si="3140">AG1039</f>
        <v>0</v>
      </c>
      <c r="AH1040" s="411">
        <f t="shared" ref="AH1040" si="3141">AH1039</f>
        <v>0</v>
      </c>
      <c r="AI1040" s="411">
        <f t="shared" ref="AI1040" si="3142">AI1039</f>
        <v>0</v>
      </c>
      <c r="AJ1040" s="411">
        <f t="shared" ref="AJ1040" si="3143">AJ1039</f>
        <v>0</v>
      </c>
      <c r="AK1040" s="411">
        <f t="shared" ref="AK1040" si="3144">AK1039</f>
        <v>0</v>
      </c>
      <c r="AL1040" s="411">
        <f t="shared" ref="AL1040" si="3145">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6">AA1042</f>
        <v>0</v>
      </c>
      <c r="AB1043" s="411">
        <f t="shared" ref="AB1043" si="3147">AB1042</f>
        <v>0</v>
      </c>
      <c r="AC1043" s="411">
        <f t="shared" ref="AC1043" si="3148">AC1042</f>
        <v>0</v>
      </c>
      <c r="AD1043" s="411">
        <f t="shared" ref="AD1043" si="3149">AD1042</f>
        <v>0</v>
      </c>
      <c r="AE1043" s="411">
        <f>AE1042</f>
        <v>0</v>
      </c>
      <c r="AF1043" s="411">
        <f t="shared" ref="AF1043" si="3150">AF1042</f>
        <v>0</v>
      </c>
      <c r="AG1043" s="411">
        <f t="shared" ref="AG1043" si="3151">AG1042</f>
        <v>0</v>
      </c>
      <c r="AH1043" s="411">
        <f t="shared" ref="AH1043" si="3152">AH1042</f>
        <v>0</v>
      </c>
      <c r="AI1043" s="411">
        <f t="shared" ref="AI1043" si="3153">AI1042</f>
        <v>0</v>
      </c>
      <c r="AJ1043" s="411">
        <f t="shared" ref="AJ1043" si="3154">AJ1042</f>
        <v>0</v>
      </c>
      <c r="AK1043" s="411">
        <f t="shared" ref="AK1043" si="3155">AK1042</f>
        <v>0</v>
      </c>
      <c r="AL1043" s="411">
        <f t="shared" ref="AL1043" si="3156">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7">Z1045</f>
        <v>0</v>
      </c>
      <c r="AA1046" s="411">
        <f t="shared" ref="AA1046" si="3158">AA1045</f>
        <v>0</v>
      </c>
      <c r="AB1046" s="411">
        <f t="shared" ref="AB1046" si="3159">AB1045</f>
        <v>0</v>
      </c>
      <c r="AC1046" s="411">
        <f t="shared" ref="AC1046" si="3160">AC1045</f>
        <v>0</v>
      </c>
      <c r="AD1046" s="411">
        <f t="shared" ref="AD1046" si="3161">AD1045</f>
        <v>0</v>
      </c>
      <c r="AE1046" s="411">
        <f t="shared" ref="AE1046" si="3162">AE1045</f>
        <v>0</v>
      </c>
      <c r="AF1046" s="411">
        <f t="shared" ref="AF1046" si="3163">AF1045</f>
        <v>0</v>
      </c>
      <c r="AG1046" s="411">
        <f t="shared" ref="AG1046" si="3164">AG1045</f>
        <v>0</v>
      </c>
      <c r="AH1046" s="411">
        <f t="shared" ref="AH1046" si="3165">AH1045</f>
        <v>0</v>
      </c>
      <c r="AI1046" s="411">
        <f t="shared" ref="AI1046" si="3166">AI1045</f>
        <v>0</v>
      </c>
      <c r="AJ1046" s="411">
        <f t="shared" ref="AJ1046" si="3167">AJ1045</f>
        <v>0</v>
      </c>
      <c r="AK1046" s="411">
        <f t="shared" ref="AK1046" si="3168">AK1045</f>
        <v>0</v>
      </c>
      <c r="AL1046" s="411">
        <f t="shared" ref="AL1046" si="3169">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70">Z1048</f>
        <v>0</v>
      </c>
      <c r="AA1049" s="411">
        <f t="shared" ref="AA1049" si="3171">AA1048</f>
        <v>0</v>
      </c>
      <c r="AB1049" s="411">
        <f t="shared" ref="AB1049" si="3172">AB1048</f>
        <v>0</v>
      </c>
      <c r="AC1049" s="411">
        <f t="shared" ref="AC1049" si="3173">AC1048</f>
        <v>0</v>
      </c>
      <c r="AD1049" s="411">
        <f t="shared" ref="AD1049" si="3174">AD1048</f>
        <v>0</v>
      </c>
      <c r="AE1049" s="411">
        <f t="shared" ref="AE1049" si="3175">AE1048</f>
        <v>0</v>
      </c>
      <c r="AF1049" s="411">
        <f t="shared" ref="AF1049" si="3176">AF1048</f>
        <v>0</v>
      </c>
      <c r="AG1049" s="411">
        <f t="shared" ref="AG1049" si="3177">AG1048</f>
        <v>0</v>
      </c>
      <c r="AH1049" s="411">
        <f t="shared" ref="AH1049" si="3178">AH1048</f>
        <v>0</v>
      </c>
      <c r="AI1049" s="411">
        <f t="shared" ref="AI1049" si="3179">AI1048</f>
        <v>0</v>
      </c>
      <c r="AJ1049" s="411">
        <f t="shared" ref="AJ1049" si="3180">AJ1048</f>
        <v>0</v>
      </c>
      <c r="AK1049" s="411">
        <f t="shared" ref="AK1049" si="3181">AK1048</f>
        <v>0</v>
      </c>
      <c r="AL1049" s="411">
        <f t="shared" ref="AL1049" si="3182">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3">Z1051</f>
        <v>0</v>
      </c>
      <c r="AA1052" s="411">
        <f t="shared" ref="AA1052" si="3184">AA1051</f>
        <v>0</v>
      </c>
      <c r="AB1052" s="411">
        <f t="shared" ref="AB1052" si="3185">AB1051</f>
        <v>0</v>
      </c>
      <c r="AC1052" s="411">
        <f t="shared" ref="AC1052" si="3186">AC1051</f>
        <v>0</v>
      </c>
      <c r="AD1052" s="411">
        <f t="shared" ref="AD1052" si="3187">AD1051</f>
        <v>0</v>
      </c>
      <c r="AE1052" s="411">
        <f t="shared" ref="AE1052" si="3188">AE1051</f>
        <v>0</v>
      </c>
      <c r="AF1052" s="411">
        <f t="shared" ref="AF1052" si="3189">AF1051</f>
        <v>0</v>
      </c>
      <c r="AG1052" s="411">
        <f t="shared" ref="AG1052" si="3190">AG1051</f>
        <v>0</v>
      </c>
      <c r="AH1052" s="411">
        <f t="shared" ref="AH1052" si="3191">AH1051</f>
        <v>0</v>
      </c>
      <c r="AI1052" s="411">
        <f t="shared" ref="AI1052" si="3192">AI1051</f>
        <v>0</v>
      </c>
      <c r="AJ1052" s="411">
        <f t="shared" ref="AJ1052" si="3193">AJ1051</f>
        <v>0</v>
      </c>
      <c r="AK1052" s="411">
        <f t="shared" ref="AK1052" si="3194">AK1051</f>
        <v>0</v>
      </c>
      <c r="AL1052" s="411">
        <f t="shared" ref="AL1052" si="3195">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6">Z1054</f>
        <v>0</v>
      </c>
      <c r="AA1055" s="411">
        <f t="shared" ref="AA1055" si="3197">AA1054</f>
        <v>0</v>
      </c>
      <c r="AB1055" s="411">
        <f t="shared" ref="AB1055" si="3198">AB1054</f>
        <v>0</v>
      </c>
      <c r="AC1055" s="411">
        <f t="shared" ref="AC1055" si="3199">AC1054</f>
        <v>0</v>
      </c>
      <c r="AD1055" s="411">
        <f t="shared" ref="AD1055" si="3200">AD1054</f>
        <v>0</v>
      </c>
      <c r="AE1055" s="411">
        <f t="shared" ref="AE1055" si="3201">AE1054</f>
        <v>0</v>
      </c>
      <c r="AF1055" s="411">
        <f t="shared" ref="AF1055" si="3202">AF1054</f>
        <v>0</v>
      </c>
      <c r="AG1055" s="411">
        <f t="shared" ref="AG1055" si="3203">AG1054</f>
        <v>0</v>
      </c>
      <c r="AH1055" s="411">
        <f t="shared" ref="AH1055" si="3204">AH1054</f>
        <v>0</v>
      </c>
      <c r="AI1055" s="411">
        <f t="shared" ref="AI1055" si="3205">AI1054</f>
        <v>0</v>
      </c>
      <c r="AJ1055" s="411">
        <f t="shared" ref="AJ1055" si="3206">AJ1054</f>
        <v>0</v>
      </c>
      <c r="AK1055" s="411">
        <f t="shared" ref="AK1055" si="3207">AK1054</f>
        <v>0</v>
      </c>
      <c r="AL1055" s="411">
        <f t="shared" ref="AL1055" si="3208">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9">Z1058</f>
        <v>0</v>
      </c>
      <c r="AA1059" s="411">
        <f t="shared" ref="AA1059" si="3210">AA1058</f>
        <v>0</v>
      </c>
      <c r="AB1059" s="411">
        <f t="shared" ref="AB1059" si="3211">AB1058</f>
        <v>0</v>
      </c>
      <c r="AC1059" s="411">
        <f t="shared" ref="AC1059" si="3212">AC1058</f>
        <v>0</v>
      </c>
      <c r="AD1059" s="411">
        <f t="shared" ref="AD1059" si="3213">AD1058</f>
        <v>0</v>
      </c>
      <c r="AE1059" s="411">
        <f t="shared" ref="AE1059" si="3214">AE1058</f>
        <v>0</v>
      </c>
      <c r="AF1059" s="411">
        <f t="shared" ref="AF1059" si="3215">AF1058</f>
        <v>0</v>
      </c>
      <c r="AG1059" s="411">
        <f t="shared" ref="AG1059" si="3216">AG1058</f>
        <v>0</v>
      </c>
      <c r="AH1059" s="411">
        <f t="shared" ref="AH1059" si="3217">AH1058</f>
        <v>0</v>
      </c>
      <c r="AI1059" s="411">
        <f t="shared" ref="AI1059" si="3218">AI1058</f>
        <v>0</v>
      </c>
      <c r="AJ1059" s="411">
        <f t="shared" ref="AJ1059" si="3219">AJ1058</f>
        <v>0</v>
      </c>
      <c r="AK1059" s="411">
        <f t="shared" ref="AK1059" si="3220">AK1058</f>
        <v>0</v>
      </c>
      <c r="AL1059" s="411">
        <f t="shared" ref="AL1059" si="3221">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2">Z1061</f>
        <v>0</v>
      </c>
      <c r="AA1062" s="411">
        <f t="shared" ref="AA1062" si="3223">AA1061</f>
        <v>0</v>
      </c>
      <c r="AB1062" s="411">
        <f t="shared" ref="AB1062" si="3224">AB1061</f>
        <v>0</v>
      </c>
      <c r="AC1062" s="411">
        <f t="shared" ref="AC1062" si="3225">AC1061</f>
        <v>0</v>
      </c>
      <c r="AD1062" s="411">
        <f t="shared" ref="AD1062" si="3226">AD1061</f>
        <v>0</v>
      </c>
      <c r="AE1062" s="411">
        <f t="shared" ref="AE1062" si="3227">AE1061</f>
        <v>0</v>
      </c>
      <c r="AF1062" s="411">
        <f t="shared" ref="AF1062" si="3228">AF1061</f>
        <v>0</v>
      </c>
      <c r="AG1062" s="411">
        <f t="shared" ref="AG1062" si="3229">AG1061</f>
        <v>0</v>
      </c>
      <c r="AH1062" s="411">
        <f t="shared" ref="AH1062" si="3230">AH1061</f>
        <v>0</v>
      </c>
      <c r="AI1062" s="411">
        <f t="shared" ref="AI1062" si="3231">AI1061</f>
        <v>0</v>
      </c>
      <c r="AJ1062" s="411">
        <f t="shared" ref="AJ1062" si="3232">AJ1061</f>
        <v>0</v>
      </c>
      <c r="AK1062" s="411">
        <f t="shared" ref="AK1062" si="3233">AK1061</f>
        <v>0</v>
      </c>
      <c r="AL1062" s="411">
        <f t="shared" ref="AL1062" si="3234">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5">Z1064</f>
        <v>0</v>
      </c>
      <c r="AA1065" s="411">
        <f t="shared" ref="AA1065" si="3236">AA1064</f>
        <v>0</v>
      </c>
      <c r="AB1065" s="411">
        <f t="shared" ref="AB1065" si="3237">AB1064</f>
        <v>0</v>
      </c>
      <c r="AC1065" s="411">
        <f t="shared" ref="AC1065" si="3238">AC1064</f>
        <v>0</v>
      </c>
      <c r="AD1065" s="411">
        <f t="shared" ref="AD1065" si="3239">AD1064</f>
        <v>0</v>
      </c>
      <c r="AE1065" s="411">
        <f t="shared" ref="AE1065" si="3240">AE1064</f>
        <v>0</v>
      </c>
      <c r="AF1065" s="411">
        <f t="shared" ref="AF1065" si="3241">AF1064</f>
        <v>0</v>
      </c>
      <c r="AG1065" s="411">
        <f t="shared" ref="AG1065" si="3242">AG1064</f>
        <v>0</v>
      </c>
      <c r="AH1065" s="411">
        <f t="shared" ref="AH1065" si="3243">AH1064</f>
        <v>0</v>
      </c>
      <c r="AI1065" s="411">
        <f t="shared" ref="AI1065" si="3244">AI1064</f>
        <v>0</v>
      </c>
      <c r="AJ1065" s="411">
        <f t="shared" ref="AJ1065" si="3245">AJ1064</f>
        <v>0</v>
      </c>
      <c r="AK1065" s="411">
        <f t="shared" ref="AK1065" si="3246">AK1064</f>
        <v>0</v>
      </c>
      <c r="AL1065" s="411">
        <f t="shared" ref="AL1065" si="3247">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8">Z1068</f>
        <v>0</v>
      </c>
      <c r="AA1069" s="411">
        <f t="shared" ref="AA1069" si="3249">AA1068</f>
        <v>0</v>
      </c>
      <c r="AB1069" s="411">
        <f t="shared" ref="AB1069" si="3250">AB1068</f>
        <v>0</v>
      </c>
      <c r="AC1069" s="411">
        <f t="shared" ref="AC1069" si="3251">AC1068</f>
        <v>0</v>
      </c>
      <c r="AD1069" s="411">
        <f t="shared" ref="AD1069" si="3252">AD1068</f>
        <v>0</v>
      </c>
      <c r="AE1069" s="411">
        <f t="shared" ref="AE1069" si="3253">AE1068</f>
        <v>0</v>
      </c>
      <c r="AF1069" s="411">
        <f t="shared" ref="AF1069" si="3254">AF1068</f>
        <v>0</v>
      </c>
      <c r="AG1069" s="411">
        <f t="shared" ref="AG1069" si="3255">AG1068</f>
        <v>0</v>
      </c>
      <c r="AH1069" s="411">
        <f t="shared" ref="AH1069" si="3256">AH1068</f>
        <v>0</v>
      </c>
      <c r="AI1069" s="411">
        <f t="shared" ref="AI1069" si="3257">AI1068</f>
        <v>0</v>
      </c>
      <c r="AJ1069" s="411">
        <f t="shared" ref="AJ1069" si="3258">AJ1068</f>
        <v>0</v>
      </c>
      <c r="AK1069" s="411">
        <f t="shared" ref="AK1069" si="3259">AK1068</f>
        <v>0</v>
      </c>
      <c r="AL1069" s="411">
        <f t="shared" ref="AL1069" si="3260">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61">Z1071</f>
        <v>0</v>
      </c>
      <c r="AA1072" s="411">
        <f t="shared" ref="AA1072" si="3262">AA1071</f>
        <v>0</v>
      </c>
      <c r="AB1072" s="411">
        <f t="shared" ref="AB1072" si="3263">AB1071</f>
        <v>0</v>
      </c>
      <c r="AC1072" s="411">
        <f t="shared" ref="AC1072" si="3264">AC1071</f>
        <v>0</v>
      </c>
      <c r="AD1072" s="411">
        <f t="shared" ref="AD1072" si="3265">AD1071</f>
        <v>0</v>
      </c>
      <c r="AE1072" s="411">
        <f t="shared" ref="AE1072" si="3266">AE1071</f>
        <v>0</v>
      </c>
      <c r="AF1072" s="411">
        <f t="shared" ref="AF1072" si="3267">AF1071</f>
        <v>0</v>
      </c>
      <c r="AG1072" s="411">
        <f t="shared" ref="AG1072" si="3268">AG1071</f>
        <v>0</v>
      </c>
      <c r="AH1072" s="411">
        <f t="shared" ref="AH1072" si="3269">AH1071</f>
        <v>0</v>
      </c>
      <c r="AI1072" s="411">
        <f t="shared" ref="AI1072" si="3270">AI1071</f>
        <v>0</v>
      </c>
      <c r="AJ1072" s="411">
        <f t="shared" ref="AJ1072" si="3271">AJ1071</f>
        <v>0</v>
      </c>
      <c r="AK1072" s="411">
        <f t="shared" ref="AK1072" si="3272">AK1071</f>
        <v>0</v>
      </c>
      <c r="AL1072" s="411">
        <f t="shared" ref="AL1072" si="3273">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4">Z1074</f>
        <v>0</v>
      </c>
      <c r="AA1075" s="411">
        <f t="shared" ref="AA1075" si="3275">AA1074</f>
        <v>0</v>
      </c>
      <c r="AB1075" s="411">
        <f t="shared" ref="AB1075" si="3276">AB1074</f>
        <v>0</v>
      </c>
      <c r="AC1075" s="411">
        <f t="shared" ref="AC1075" si="3277">AC1074</f>
        <v>0</v>
      </c>
      <c r="AD1075" s="411">
        <f t="shared" ref="AD1075" si="3278">AD1074</f>
        <v>0</v>
      </c>
      <c r="AE1075" s="411">
        <f t="shared" ref="AE1075" si="3279">AE1074</f>
        <v>0</v>
      </c>
      <c r="AF1075" s="411">
        <f t="shared" ref="AF1075" si="3280">AF1074</f>
        <v>0</v>
      </c>
      <c r="AG1075" s="411">
        <f t="shared" ref="AG1075" si="3281">AG1074</f>
        <v>0</v>
      </c>
      <c r="AH1075" s="411">
        <f t="shared" ref="AH1075" si="3282">AH1074</f>
        <v>0</v>
      </c>
      <c r="AI1075" s="411">
        <f t="shared" ref="AI1075" si="3283">AI1074</f>
        <v>0</v>
      </c>
      <c r="AJ1075" s="411">
        <f t="shared" ref="AJ1075" si="3284">AJ1074</f>
        <v>0</v>
      </c>
      <c r="AK1075" s="411">
        <f t="shared" ref="AK1075" si="3285">AK1074</f>
        <v>0</v>
      </c>
      <c r="AL1075" s="411">
        <f t="shared" ref="AL1075" si="3286">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7">Z1077</f>
        <v>0</v>
      </c>
      <c r="AA1078" s="411">
        <f t="shared" ref="AA1078" si="3288">AA1077</f>
        <v>0</v>
      </c>
      <c r="AB1078" s="411">
        <f t="shared" ref="AB1078" si="3289">AB1077</f>
        <v>0</v>
      </c>
      <c r="AC1078" s="411">
        <f t="shared" ref="AC1078" si="3290">AC1077</f>
        <v>0</v>
      </c>
      <c r="AD1078" s="411">
        <f t="shared" ref="AD1078" si="3291">AD1077</f>
        <v>0</v>
      </c>
      <c r="AE1078" s="411">
        <f t="shared" ref="AE1078" si="3292">AE1077</f>
        <v>0</v>
      </c>
      <c r="AF1078" s="411">
        <f t="shared" ref="AF1078" si="3293">AF1077</f>
        <v>0</v>
      </c>
      <c r="AG1078" s="411">
        <f t="shared" ref="AG1078" si="3294">AG1077</f>
        <v>0</v>
      </c>
      <c r="AH1078" s="411">
        <f t="shared" ref="AH1078" si="3295">AH1077</f>
        <v>0</v>
      </c>
      <c r="AI1078" s="411">
        <f t="shared" ref="AI1078" si="3296">AI1077</f>
        <v>0</v>
      </c>
      <c r="AJ1078" s="411">
        <f t="shared" ref="AJ1078" si="3297">AJ1077</f>
        <v>0</v>
      </c>
      <c r="AK1078" s="411">
        <f t="shared" ref="AK1078" si="3298">AK1077</f>
        <v>0</v>
      </c>
      <c r="AL1078" s="411">
        <f t="shared" ref="AL1078" si="3299">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300">Z1080</f>
        <v>0</v>
      </c>
      <c r="AA1081" s="411">
        <f t="shared" ref="AA1081" si="3301">AA1080</f>
        <v>0</v>
      </c>
      <c r="AB1081" s="411">
        <f t="shared" ref="AB1081" si="3302">AB1080</f>
        <v>0</v>
      </c>
      <c r="AC1081" s="411">
        <f t="shared" ref="AC1081" si="3303">AC1080</f>
        <v>0</v>
      </c>
      <c r="AD1081" s="411">
        <f t="shared" ref="AD1081" si="3304">AD1080</f>
        <v>0</v>
      </c>
      <c r="AE1081" s="411">
        <f t="shared" ref="AE1081" si="3305">AE1080</f>
        <v>0</v>
      </c>
      <c r="AF1081" s="411">
        <f t="shared" ref="AF1081" si="3306">AF1080</f>
        <v>0</v>
      </c>
      <c r="AG1081" s="411">
        <f t="shared" ref="AG1081" si="3307">AG1080</f>
        <v>0</v>
      </c>
      <c r="AH1081" s="411">
        <f t="shared" ref="AH1081" si="3308">AH1080</f>
        <v>0</v>
      </c>
      <c r="AI1081" s="411">
        <f t="shared" ref="AI1081" si="3309">AI1080</f>
        <v>0</v>
      </c>
      <c r="AJ1081" s="411">
        <f t="shared" ref="AJ1081" si="3310">AJ1080</f>
        <v>0</v>
      </c>
      <c r="AK1081" s="411">
        <f t="shared" ref="AK1081" si="3311">AK1080</f>
        <v>0</v>
      </c>
      <c r="AL1081" s="411">
        <f t="shared" ref="AL1081" si="3312">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3">Z1083</f>
        <v>0</v>
      </c>
      <c r="AA1084" s="411">
        <f t="shared" ref="AA1084" si="3314">AA1083</f>
        <v>0</v>
      </c>
      <c r="AB1084" s="411">
        <f t="shared" ref="AB1084" si="3315">AB1083</f>
        <v>0</v>
      </c>
      <c r="AC1084" s="411">
        <f t="shared" ref="AC1084" si="3316">AC1083</f>
        <v>0</v>
      </c>
      <c r="AD1084" s="411">
        <f t="shared" ref="AD1084" si="3317">AD1083</f>
        <v>0</v>
      </c>
      <c r="AE1084" s="411">
        <f t="shared" ref="AE1084" si="3318">AE1083</f>
        <v>0</v>
      </c>
      <c r="AF1084" s="411">
        <f t="shared" ref="AF1084" si="3319">AF1083</f>
        <v>0</v>
      </c>
      <c r="AG1084" s="411">
        <f t="shared" ref="AG1084" si="3320">AG1083</f>
        <v>0</v>
      </c>
      <c r="AH1084" s="411">
        <f t="shared" ref="AH1084" si="3321">AH1083</f>
        <v>0</v>
      </c>
      <c r="AI1084" s="411">
        <f t="shared" ref="AI1084" si="3322">AI1083</f>
        <v>0</v>
      </c>
      <c r="AJ1084" s="411">
        <f t="shared" ref="AJ1084" si="3323">AJ1083</f>
        <v>0</v>
      </c>
      <c r="AK1084" s="411">
        <f t="shared" ref="AK1084" si="3324">AK1083</f>
        <v>0</v>
      </c>
      <c r="AL1084" s="411">
        <f t="shared" ref="AL1084" si="3325">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6">Z1086</f>
        <v>0</v>
      </c>
      <c r="AA1087" s="411">
        <f t="shared" ref="AA1087" si="3327">AA1086</f>
        <v>0</v>
      </c>
      <c r="AB1087" s="411">
        <f t="shared" ref="AB1087" si="3328">AB1086</f>
        <v>0</v>
      </c>
      <c r="AC1087" s="411">
        <f t="shared" ref="AC1087" si="3329">AC1086</f>
        <v>0</v>
      </c>
      <c r="AD1087" s="411">
        <f t="shared" ref="AD1087" si="3330">AD1086</f>
        <v>0</v>
      </c>
      <c r="AE1087" s="411">
        <f t="shared" ref="AE1087" si="3331">AE1086</f>
        <v>0</v>
      </c>
      <c r="AF1087" s="411">
        <f t="shared" ref="AF1087" si="3332">AF1086</f>
        <v>0</v>
      </c>
      <c r="AG1087" s="411">
        <f t="shared" ref="AG1087" si="3333">AG1086</f>
        <v>0</v>
      </c>
      <c r="AH1087" s="411">
        <f t="shared" ref="AH1087" si="3334">AH1086</f>
        <v>0</v>
      </c>
      <c r="AI1087" s="411">
        <f t="shared" ref="AI1087" si="3335">AI1086</f>
        <v>0</v>
      </c>
      <c r="AJ1087" s="411">
        <f t="shared" ref="AJ1087" si="3336">AJ1086</f>
        <v>0</v>
      </c>
      <c r="AK1087" s="411">
        <f t="shared" ref="AK1087" si="3337">AK1086</f>
        <v>0</v>
      </c>
      <c r="AL1087" s="411">
        <f t="shared" ref="AL1087" si="3338">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9">Z1089</f>
        <v>0</v>
      </c>
      <c r="AA1090" s="411">
        <f t="shared" ref="AA1090" si="3340">AA1089</f>
        <v>0</v>
      </c>
      <c r="AB1090" s="411">
        <f t="shared" ref="AB1090" si="3341">AB1089</f>
        <v>0</v>
      </c>
      <c r="AC1090" s="411">
        <f t="shared" ref="AC1090" si="3342">AC1089</f>
        <v>0</v>
      </c>
      <c r="AD1090" s="411">
        <f t="shared" ref="AD1090" si="3343">AD1089</f>
        <v>0</v>
      </c>
      <c r="AE1090" s="411">
        <f t="shared" ref="AE1090" si="3344">AE1089</f>
        <v>0</v>
      </c>
      <c r="AF1090" s="411">
        <f t="shared" ref="AF1090" si="3345">AF1089</f>
        <v>0</v>
      </c>
      <c r="AG1090" s="411">
        <f t="shared" ref="AG1090" si="3346">AG1089</f>
        <v>0</v>
      </c>
      <c r="AH1090" s="411">
        <f t="shared" ref="AH1090" si="3347">AH1089</f>
        <v>0</v>
      </c>
      <c r="AI1090" s="411">
        <f t="shared" ref="AI1090" si="3348">AI1089</f>
        <v>0</v>
      </c>
      <c r="AJ1090" s="411">
        <f t="shared" ref="AJ1090" si="3349">AJ1089</f>
        <v>0</v>
      </c>
      <c r="AK1090" s="411">
        <f t="shared" ref="AK1090" si="3350">AK1089</f>
        <v>0</v>
      </c>
      <c r="AL1090" s="411">
        <f t="shared" ref="AL1090" si="3351">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2">Z1092</f>
        <v>0</v>
      </c>
      <c r="AA1093" s="411">
        <f t="shared" ref="AA1093" si="3353">AA1092</f>
        <v>0</v>
      </c>
      <c r="AB1093" s="411">
        <f t="shared" ref="AB1093" si="3354">AB1092</f>
        <v>0</v>
      </c>
      <c r="AC1093" s="411">
        <f t="shared" ref="AC1093" si="3355">AC1092</f>
        <v>0</v>
      </c>
      <c r="AD1093" s="411">
        <f t="shared" ref="AD1093" si="3356">AD1092</f>
        <v>0</v>
      </c>
      <c r="AE1093" s="411">
        <f t="shared" ref="AE1093" si="3357">AE1092</f>
        <v>0</v>
      </c>
      <c r="AF1093" s="411">
        <f t="shared" ref="AF1093" si="3358">AF1092</f>
        <v>0</v>
      </c>
      <c r="AG1093" s="411">
        <f t="shared" ref="AG1093" si="3359">AG1092</f>
        <v>0</v>
      </c>
      <c r="AH1093" s="411">
        <f t="shared" ref="AH1093" si="3360">AH1092</f>
        <v>0</v>
      </c>
      <c r="AI1093" s="411">
        <f t="shared" ref="AI1093" si="3361">AI1092</f>
        <v>0</v>
      </c>
      <c r="AJ1093" s="411">
        <f t="shared" ref="AJ1093" si="3362">AJ1092</f>
        <v>0</v>
      </c>
      <c r="AK1093" s="411">
        <f t="shared" ref="AK1093" si="3363">AK1092</f>
        <v>0</v>
      </c>
      <c r="AL1093" s="411">
        <f t="shared" ref="AL1093" si="3364">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5">Z1095</f>
        <v>0</v>
      </c>
      <c r="AA1096" s="411">
        <f t="shared" ref="AA1096" si="3366">AA1095</f>
        <v>0</v>
      </c>
      <c r="AB1096" s="411">
        <f t="shared" ref="AB1096" si="3367">AB1095</f>
        <v>0</v>
      </c>
      <c r="AC1096" s="411">
        <f t="shared" ref="AC1096" si="3368">AC1095</f>
        <v>0</v>
      </c>
      <c r="AD1096" s="411">
        <f t="shared" ref="AD1096" si="3369">AD1095</f>
        <v>0</v>
      </c>
      <c r="AE1096" s="411">
        <f t="shared" ref="AE1096" si="3370">AE1095</f>
        <v>0</v>
      </c>
      <c r="AF1096" s="411">
        <f t="shared" ref="AF1096" si="3371">AF1095</f>
        <v>0</v>
      </c>
      <c r="AG1096" s="411">
        <f t="shared" ref="AG1096" si="3372">AG1095</f>
        <v>0</v>
      </c>
      <c r="AH1096" s="411">
        <f t="shared" ref="AH1096" si="3373">AH1095</f>
        <v>0</v>
      </c>
      <c r="AI1096" s="411">
        <f t="shared" ref="AI1096" si="3374">AI1095</f>
        <v>0</v>
      </c>
      <c r="AJ1096" s="411">
        <f t="shared" ref="AJ1096" si="3375">AJ1095</f>
        <v>0</v>
      </c>
      <c r="AK1096" s="411">
        <f t="shared" ref="AK1096" si="3376">AK1095</f>
        <v>0</v>
      </c>
      <c r="AL1096" s="411">
        <f t="shared" ref="AL1096" si="3377">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8">Z1098</f>
        <v>0</v>
      </c>
      <c r="AA1099" s="411">
        <f t="shared" ref="AA1099" si="3379">AA1098</f>
        <v>0</v>
      </c>
      <c r="AB1099" s="411">
        <f t="shared" ref="AB1099" si="3380">AB1098</f>
        <v>0</v>
      </c>
      <c r="AC1099" s="411">
        <f t="shared" ref="AC1099" si="3381">AC1098</f>
        <v>0</v>
      </c>
      <c r="AD1099" s="411">
        <f t="shared" ref="AD1099" si="3382">AD1098</f>
        <v>0</v>
      </c>
      <c r="AE1099" s="411">
        <f t="shared" ref="AE1099" si="3383">AE1098</f>
        <v>0</v>
      </c>
      <c r="AF1099" s="411">
        <f t="shared" ref="AF1099" si="3384">AF1098</f>
        <v>0</v>
      </c>
      <c r="AG1099" s="411">
        <f t="shared" ref="AG1099" si="3385">AG1098</f>
        <v>0</v>
      </c>
      <c r="AH1099" s="411">
        <f t="shared" ref="AH1099" si="3386">AH1098</f>
        <v>0</v>
      </c>
      <c r="AI1099" s="411">
        <f t="shared" ref="AI1099" si="3387">AI1098</f>
        <v>0</v>
      </c>
      <c r="AJ1099" s="411">
        <f t="shared" ref="AJ1099" si="3388">AJ1098</f>
        <v>0</v>
      </c>
      <c r="AK1099" s="411">
        <f t="shared" ref="AK1099" si="3389">AK1098</f>
        <v>0</v>
      </c>
      <c r="AL1099" s="411">
        <f t="shared" ref="AL1099" si="3390">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91">Z1101</f>
        <v>0</v>
      </c>
      <c r="AA1102" s="411">
        <f t="shared" ref="AA1102" si="3392">AA1101</f>
        <v>0</v>
      </c>
      <c r="AB1102" s="411">
        <f t="shared" ref="AB1102" si="3393">AB1101</f>
        <v>0</v>
      </c>
      <c r="AC1102" s="411">
        <f t="shared" ref="AC1102" si="3394">AC1101</f>
        <v>0</v>
      </c>
      <c r="AD1102" s="411">
        <f t="shared" ref="AD1102" si="3395">AD1101</f>
        <v>0</v>
      </c>
      <c r="AE1102" s="411">
        <f t="shared" ref="AE1102" si="3396">AE1101</f>
        <v>0</v>
      </c>
      <c r="AF1102" s="411">
        <f t="shared" ref="AF1102" si="3397">AF1101</f>
        <v>0</v>
      </c>
      <c r="AG1102" s="411">
        <f t="shared" ref="AG1102" si="3398">AG1101</f>
        <v>0</v>
      </c>
      <c r="AH1102" s="411">
        <f t="shared" ref="AH1102" si="3399">AH1101</f>
        <v>0</v>
      </c>
      <c r="AI1102" s="411">
        <f t="shared" ref="AI1102" si="3400">AI1101</f>
        <v>0</v>
      </c>
      <c r="AJ1102" s="411">
        <f t="shared" ref="AJ1102" si="3401">AJ1101</f>
        <v>0</v>
      </c>
      <c r="AK1102" s="411">
        <f t="shared" ref="AK1102" si="3402">AK1101</f>
        <v>0</v>
      </c>
      <c r="AL1102" s="411">
        <f t="shared" ref="AL1102" si="3403">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4">Z1104</f>
        <v>0</v>
      </c>
      <c r="AA1105" s="411">
        <f t="shared" ref="AA1105" si="3405">AA1104</f>
        <v>0</v>
      </c>
      <c r="AB1105" s="411">
        <f t="shared" ref="AB1105" si="3406">AB1104</f>
        <v>0</v>
      </c>
      <c r="AC1105" s="411">
        <f t="shared" ref="AC1105" si="3407">AC1104</f>
        <v>0</v>
      </c>
      <c r="AD1105" s="411">
        <f t="shared" ref="AD1105" si="3408">AD1104</f>
        <v>0</v>
      </c>
      <c r="AE1105" s="411">
        <f t="shared" ref="AE1105" si="3409">AE1104</f>
        <v>0</v>
      </c>
      <c r="AF1105" s="411">
        <f t="shared" ref="AF1105" si="3410">AF1104</f>
        <v>0</v>
      </c>
      <c r="AG1105" s="411">
        <f t="shared" ref="AG1105" si="3411">AG1104</f>
        <v>0</v>
      </c>
      <c r="AH1105" s="411">
        <f t="shared" ref="AH1105" si="3412">AH1104</f>
        <v>0</v>
      </c>
      <c r="AI1105" s="411">
        <f t="shared" ref="AI1105" si="3413">AI1104</f>
        <v>0</v>
      </c>
      <c r="AJ1105" s="411">
        <f t="shared" ref="AJ1105" si="3414">AJ1104</f>
        <v>0</v>
      </c>
      <c r="AK1105" s="411">
        <f t="shared" ref="AK1105" si="3415">AK1104</f>
        <v>0</v>
      </c>
      <c r="AL1105" s="411">
        <f t="shared" ref="AL1105" si="3416">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7">Z1107</f>
        <v>0</v>
      </c>
      <c r="AA1108" s="411">
        <f t="shared" ref="AA1108" si="3418">AA1107</f>
        <v>0</v>
      </c>
      <c r="AB1108" s="411">
        <f t="shared" ref="AB1108" si="3419">AB1107</f>
        <v>0</v>
      </c>
      <c r="AC1108" s="411">
        <f t="shared" ref="AC1108" si="3420">AC1107</f>
        <v>0</v>
      </c>
      <c r="AD1108" s="411">
        <f t="shared" ref="AD1108" si="3421">AD1107</f>
        <v>0</v>
      </c>
      <c r="AE1108" s="411">
        <f t="shared" ref="AE1108" si="3422">AE1107</f>
        <v>0</v>
      </c>
      <c r="AF1108" s="411">
        <f t="shared" ref="AF1108" si="3423">AF1107</f>
        <v>0</v>
      </c>
      <c r="AG1108" s="411">
        <f t="shared" ref="AG1108" si="3424">AG1107</f>
        <v>0</v>
      </c>
      <c r="AH1108" s="411">
        <f t="shared" ref="AH1108" si="3425">AH1107</f>
        <v>0</v>
      </c>
      <c r="AI1108" s="411">
        <f t="shared" ref="AI1108" si="3426">AI1107</f>
        <v>0</v>
      </c>
      <c r="AJ1108" s="411">
        <f t="shared" ref="AJ1108" si="3427">AJ1107</f>
        <v>0</v>
      </c>
      <c r="AK1108" s="411">
        <f t="shared" ref="AK1108" si="3428">AK1107</f>
        <v>0</v>
      </c>
      <c r="AL1108" s="411">
        <f t="shared" ref="AL1108" si="3429">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30">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30"/>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30"/>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30"/>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31">Y212*Y1113</f>
        <v>0</v>
      </c>
      <c r="Z1118" s="378">
        <f t="shared" si="3431"/>
        <v>0</v>
      </c>
      <c r="AA1118" s="378">
        <f t="shared" si="3431"/>
        <v>0</v>
      </c>
      <c r="AB1118" s="378">
        <f t="shared" si="3431"/>
        <v>0</v>
      </c>
      <c r="AC1118" s="378">
        <f t="shared" si="3431"/>
        <v>0</v>
      </c>
      <c r="AD1118" s="378">
        <f t="shared" si="3431"/>
        <v>0</v>
      </c>
      <c r="AE1118" s="378">
        <f t="shared" si="3431"/>
        <v>0</v>
      </c>
      <c r="AF1118" s="378">
        <f t="shared" si="3431"/>
        <v>0</v>
      </c>
      <c r="AG1118" s="378">
        <f t="shared" si="3431"/>
        <v>0</v>
      </c>
      <c r="AH1118" s="378">
        <f t="shared" si="3431"/>
        <v>0</v>
      </c>
      <c r="AI1118" s="378">
        <f t="shared" si="3431"/>
        <v>0</v>
      </c>
      <c r="AJ1118" s="378">
        <f t="shared" si="3431"/>
        <v>0</v>
      </c>
      <c r="AK1118" s="378">
        <f t="shared" si="3431"/>
        <v>0</v>
      </c>
      <c r="AL1118" s="378">
        <f t="shared" si="3431"/>
        <v>0</v>
      </c>
      <c r="AM1118" s="629">
        <f t="shared" si="3430"/>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32">Y395*Y1113</f>
        <v>0</v>
      </c>
      <c r="Z1119" s="378">
        <f t="shared" si="3432"/>
        <v>0</v>
      </c>
      <c r="AA1119" s="378">
        <f t="shared" si="3432"/>
        <v>0</v>
      </c>
      <c r="AB1119" s="378">
        <f t="shared" si="3432"/>
        <v>0</v>
      </c>
      <c r="AC1119" s="378">
        <f t="shared" si="3432"/>
        <v>0</v>
      </c>
      <c r="AD1119" s="378">
        <f t="shared" si="3432"/>
        <v>0</v>
      </c>
      <c r="AE1119" s="378">
        <f t="shared" si="3432"/>
        <v>0</v>
      </c>
      <c r="AF1119" s="378">
        <f t="shared" si="3432"/>
        <v>0</v>
      </c>
      <c r="AG1119" s="378">
        <f t="shared" si="3432"/>
        <v>0</v>
      </c>
      <c r="AH1119" s="378">
        <f t="shared" si="3432"/>
        <v>0</v>
      </c>
      <c r="AI1119" s="378">
        <f t="shared" si="3432"/>
        <v>0</v>
      </c>
      <c r="AJ1119" s="378">
        <f t="shared" si="3432"/>
        <v>0</v>
      </c>
      <c r="AK1119" s="378">
        <f t="shared" si="3432"/>
        <v>0</v>
      </c>
      <c r="AL1119" s="378">
        <f t="shared" si="3432"/>
        <v>0</v>
      </c>
      <c r="AM1119" s="629">
        <f t="shared" si="3430"/>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3">Y578*Y1113</f>
        <v>0</v>
      </c>
      <c r="Z1120" s="378">
        <f t="shared" si="3433"/>
        <v>0</v>
      </c>
      <c r="AA1120" s="378">
        <f t="shared" si="3433"/>
        <v>0</v>
      </c>
      <c r="AB1120" s="378">
        <f t="shared" si="3433"/>
        <v>0</v>
      </c>
      <c r="AC1120" s="378">
        <f t="shared" si="3433"/>
        <v>0</v>
      </c>
      <c r="AD1120" s="378">
        <f t="shared" si="3433"/>
        <v>0</v>
      </c>
      <c r="AE1120" s="378">
        <f t="shared" si="3433"/>
        <v>0</v>
      </c>
      <c r="AF1120" s="378">
        <f t="shared" si="3433"/>
        <v>0</v>
      </c>
      <c r="AG1120" s="378">
        <f t="shared" si="3433"/>
        <v>0</v>
      </c>
      <c r="AH1120" s="378">
        <f t="shared" si="3433"/>
        <v>0</v>
      </c>
      <c r="AI1120" s="378">
        <f t="shared" si="3433"/>
        <v>0</v>
      </c>
      <c r="AJ1120" s="378">
        <f t="shared" si="3433"/>
        <v>0</v>
      </c>
      <c r="AK1120" s="378">
        <f t="shared" si="3433"/>
        <v>0</v>
      </c>
      <c r="AL1120" s="378">
        <f t="shared" si="3433"/>
        <v>0</v>
      </c>
      <c r="AM1120" s="629">
        <f t="shared" si="3430"/>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4">Y761*Y1113</f>
        <v>0</v>
      </c>
      <c r="Z1121" s="378">
        <f t="shared" si="3434"/>
        <v>0</v>
      </c>
      <c r="AA1121" s="378">
        <f t="shared" si="3434"/>
        <v>0</v>
      </c>
      <c r="AB1121" s="378">
        <f t="shared" si="3434"/>
        <v>0</v>
      </c>
      <c r="AC1121" s="378">
        <f t="shared" si="3434"/>
        <v>0</v>
      </c>
      <c r="AD1121" s="378">
        <f t="shared" si="3434"/>
        <v>0</v>
      </c>
      <c r="AE1121" s="378">
        <f t="shared" si="3434"/>
        <v>0</v>
      </c>
      <c r="AF1121" s="378">
        <f t="shared" si="3434"/>
        <v>0</v>
      </c>
      <c r="AG1121" s="378">
        <f t="shared" si="3434"/>
        <v>0</v>
      </c>
      <c r="AH1121" s="378">
        <f t="shared" si="3434"/>
        <v>0</v>
      </c>
      <c r="AI1121" s="378">
        <f t="shared" si="3434"/>
        <v>0</v>
      </c>
      <c r="AJ1121" s="378">
        <f t="shared" si="3434"/>
        <v>0</v>
      </c>
      <c r="AK1121" s="378">
        <f t="shared" si="3434"/>
        <v>0</v>
      </c>
      <c r="AL1121" s="378">
        <f t="shared" si="3434"/>
        <v>0</v>
      </c>
      <c r="AM1121" s="629">
        <f t="shared" si="3430"/>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5">Y944*Y1113</f>
        <v>0</v>
      </c>
      <c r="Z1122" s="378">
        <f t="shared" si="3435"/>
        <v>0</v>
      </c>
      <c r="AA1122" s="378">
        <f t="shared" si="3435"/>
        <v>0</v>
      </c>
      <c r="AB1122" s="378">
        <f t="shared" si="3435"/>
        <v>0</v>
      </c>
      <c r="AC1122" s="378">
        <f t="shared" si="3435"/>
        <v>0</v>
      </c>
      <c r="AD1122" s="378">
        <f t="shared" si="3435"/>
        <v>0</v>
      </c>
      <c r="AE1122" s="378">
        <f t="shared" si="3435"/>
        <v>0</v>
      </c>
      <c r="AF1122" s="378">
        <f t="shared" si="3435"/>
        <v>0</v>
      </c>
      <c r="AG1122" s="378">
        <f t="shared" si="3435"/>
        <v>0</v>
      </c>
      <c r="AH1122" s="378">
        <f t="shared" si="3435"/>
        <v>0</v>
      </c>
      <c r="AI1122" s="378">
        <f t="shared" si="3435"/>
        <v>0</v>
      </c>
      <c r="AJ1122" s="378">
        <f t="shared" si="3435"/>
        <v>0</v>
      </c>
      <c r="AK1122" s="378">
        <f t="shared" si="3435"/>
        <v>0</v>
      </c>
      <c r="AL1122" s="378">
        <f t="shared" si="3435"/>
        <v>0</v>
      </c>
      <c r="AM1122" s="629">
        <f t="shared" si="3430"/>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6">AA1110*AA1113</f>
        <v>0</v>
      </c>
      <c r="AB1123" s="378">
        <f t="shared" si="3436"/>
        <v>0</v>
      </c>
      <c r="AC1123" s="378">
        <f t="shared" si="3436"/>
        <v>0</v>
      </c>
      <c r="AD1123" s="378">
        <f t="shared" si="3436"/>
        <v>0</v>
      </c>
      <c r="AE1123" s="378">
        <f t="shared" si="3436"/>
        <v>0</v>
      </c>
      <c r="AF1123" s="378">
        <f t="shared" si="3436"/>
        <v>0</v>
      </c>
      <c r="AG1123" s="378">
        <f t="shared" si="3436"/>
        <v>0</v>
      </c>
      <c r="AH1123" s="378">
        <f t="shared" si="3436"/>
        <v>0</v>
      </c>
      <c r="AI1123" s="378">
        <f t="shared" si="3436"/>
        <v>0</v>
      </c>
      <c r="AJ1123" s="378">
        <f t="shared" si="3436"/>
        <v>0</v>
      </c>
      <c r="AK1123" s="378">
        <f t="shared" si="3436"/>
        <v>0</v>
      </c>
      <c r="AL1123" s="378">
        <f t="shared" si="3436"/>
        <v>0</v>
      </c>
      <c r="AM1123" s="629">
        <f t="shared" si="3430"/>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7">SUM(Z1114:Z1123)</f>
        <v>0</v>
      </c>
      <c r="AA1124" s="346">
        <f t="shared" si="3437"/>
        <v>0</v>
      </c>
      <c r="AB1124" s="346">
        <f t="shared" si="3437"/>
        <v>0</v>
      </c>
      <c r="AC1124" s="346">
        <f t="shared" si="3437"/>
        <v>0</v>
      </c>
      <c r="AD1124" s="346">
        <f t="shared" si="3437"/>
        <v>0</v>
      </c>
      <c r="AE1124" s="346">
        <f t="shared" si="3437"/>
        <v>0</v>
      </c>
      <c r="AF1124" s="346">
        <f>SUM(AF1114:AF1123)</f>
        <v>0</v>
      </c>
      <c r="AG1124" s="346">
        <f t="shared" ref="AG1124:AL1124" si="3438">SUM(AG1114:AG1123)</f>
        <v>0</v>
      </c>
      <c r="AH1124" s="346">
        <f t="shared" si="3438"/>
        <v>0</v>
      </c>
      <c r="AI1124" s="346">
        <f t="shared" si="3438"/>
        <v>0</v>
      </c>
      <c r="AJ1124" s="346">
        <f t="shared" si="3438"/>
        <v>0</v>
      </c>
      <c r="AK1124" s="346">
        <f t="shared" si="3438"/>
        <v>0</v>
      </c>
      <c r="AL1124" s="346">
        <f t="shared" si="3438"/>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9">Z1111*Z1113</f>
        <v>0</v>
      </c>
      <c r="AA1125" s="347">
        <f>AA1111*AA1113</f>
        <v>0</v>
      </c>
      <c r="AB1125" s="347">
        <f t="shared" si="3439"/>
        <v>0</v>
      </c>
      <c r="AC1125" s="347">
        <f t="shared" si="3439"/>
        <v>0</v>
      </c>
      <c r="AD1125" s="347">
        <f t="shared" si="3439"/>
        <v>0</v>
      </c>
      <c r="AE1125" s="347">
        <f t="shared" si="3439"/>
        <v>0</v>
      </c>
      <c r="AF1125" s="347">
        <f t="shared" ref="AF1125:AL1125" si="3440">AF1111*AF1113</f>
        <v>0</v>
      </c>
      <c r="AG1125" s="347">
        <f t="shared" si="3440"/>
        <v>0</v>
      </c>
      <c r="AH1125" s="347">
        <f t="shared" si="3440"/>
        <v>0</v>
      </c>
      <c r="AI1125" s="347">
        <f t="shared" si="3440"/>
        <v>0</v>
      </c>
      <c r="AJ1125" s="347">
        <f t="shared" si="3440"/>
        <v>0</v>
      </c>
      <c r="AK1125" s="347">
        <f t="shared" si="3440"/>
        <v>0</v>
      </c>
      <c r="AL1125" s="347">
        <f t="shared" si="3440"/>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589</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9" zoomScale="90" zoomScaleNormal="90" workbookViewId="0">
      <selection activeCell="A10" sqref="A10"/>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553</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506</v>
      </c>
      <c r="C8" s="815" t="s">
        <v>668</v>
      </c>
      <c r="D8" s="815"/>
      <c r="E8" s="815"/>
      <c r="F8" s="815"/>
      <c r="G8" s="815"/>
      <c r="H8" s="815"/>
      <c r="I8" s="815"/>
      <c r="J8" s="815"/>
      <c r="K8" s="815"/>
      <c r="L8" s="815"/>
      <c r="M8" s="815"/>
      <c r="N8" s="815"/>
      <c r="O8" s="815"/>
      <c r="P8" s="815"/>
      <c r="Q8" s="815"/>
      <c r="R8" s="815"/>
      <c r="S8" s="815"/>
      <c r="T8" s="105"/>
      <c r="U8" s="105"/>
      <c r="V8" s="105"/>
      <c r="W8" s="105"/>
    </row>
    <row r="9" spans="1:28" s="9" customFormat="1" ht="46.9" customHeight="1">
      <c r="B9" s="55"/>
      <c r="C9" s="776" t="s">
        <v>680</v>
      </c>
      <c r="D9" s="776"/>
      <c r="E9" s="776"/>
      <c r="F9" s="776"/>
      <c r="G9" s="776"/>
      <c r="H9" s="776"/>
      <c r="I9" s="776"/>
      <c r="J9" s="776"/>
      <c r="K9" s="776"/>
      <c r="L9" s="776"/>
      <c r="M9" s="776"/>
      <c r="N9" s="776"/>
      <c r="O9" s="776"/>
      <c r="P9" s="776"/>
      <c r="Q9" s="776"/>
      <c r="R9" s="776"/>
      <c r="S9" s="776"/>
      <c r="T9" s="105"/>
      <c r="U9" s="105"/>
      <c r="V9" s="105"/>
      <c r="W9" s="105"/>
    </row>
    <row r="10" spans="1:28" s="9" customFormat="1" ht="37.9" customHeight="1">
      <c r="B10" s="88"/>
      <c r="C10" s="798" t="s">
        <v>681</v>
      </c>
      <c r="D10" s="776"/>
      <c r="E10" s="776"/>
      <c r="F10" s="776"/>
      <c r="G10" s="776"/>
      <c r="H10" s="776"/>
      <c r="I10" s="776"/>
      <c r="J10" s="776"/>
      <c r="K10" s="776"/>
      <c r="L10" s="776"/>
      <c r="M10" s="776"/>
      <c r="N10" s="776"/>
      <c r="O10" s="776"/>
      <c r="P10" s="776"/>
      <c r="Q10" s="776"/>
      <c r="R10" s="776"/>
      <c r="S10" s="776"/>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14" t="s">
        <v>234</v>
      </c>
      <c r="C12" s="814"/>
      <c r="D12" s="181"/>
      <c r="E12" s="182" t="s">
        <v>235</v>
      </c>
      <c r="F12" s="51"/>
      <c r="G12" s="51"/>
      <c r="H12" s="44"/>
      <c r="I12" s="51"/>
      <c r="K12" s="592" t="s">
        <v>537</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v>
      </c>
      <c r="L14" s="204" t="str">
        <f>'1.  LRAMVA Summary'!G52</f>
        <v>Street Lighting</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-0.11062318738359833</v>
      </c>
      <c r="J16" s="211">
        <f>SUM('1.  LRAMVA Summary'!E$54:E$55)*(MONTH($E16)-1)/12*$H16</f>
        <v>-6.4319464124999995E-3</v>
      </c>
      <c r="K16" s="211">
        <f>SUM('1.  LRAMVA Summary'!F$54:F$55)*(MONTH($E16)-1)/12*$H16</f>
        <v>-3.0260562499999995E-4</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-0.11735773942109833</v>
      </c>
    </row>
    <row r="17" spans="2:23" s="9" customFormat="1">
      <c r="B17" s="213" t="s">
        <v>46</v>
      </c>
      <c r="C17" s="213">
        <v>1.47E-2</v>
      </c>
      <c r="D17" s="206"/>
      <c r="E17" s="207">
        <v>40603</v>
      </c>
      <c r="F17" s="208">
        <v>2011</v>
      </c>
      <c r="G17" s="209" t="s">
        <v>65</v>
      </c>
      <c r="H17" s="210">
        <f>C$15/12</f>
        <v>1.225E-3</v>
      </c>
      <c r="I17" s="211">
        <f>SUM('1.  LRAMVA Summary'!D$54:D$55)*(MONTH($E17)-1)/12*$H17</f>
        <v>-0.22124637476719666</v>
      </c>
      <c r="J17" s="211">
        <f>SUM('1.  LRAMVA Summary'!E$54:E$55)*(MONTH($E17)-1)/12*$H17</f>
        <v>-1.2863892824999999E-2</v>
      </c>
      <c r="K17" s="211">
        <f>SUM('1.  LRAMVA Summary'!F$54:F$55)*(MONTH($E17)-1)/12*$H17</f>
        <v>-6.052112499999999E-4</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-0.23471547884219665</v>
      </c>
    </row>
    <row r="18" spans="2:23" s="9" customFormat="1">
      <c r="B18" s="213" t="s">
        <v>47</v>
      </c>
      <c r="C18" s="213">
        <v>1.47E-2</v>
      </c>
      <c r="D18" s="206"/>
      <c r="E18" s="214">
        <v>40634</v>
      </c>
      <c r="F18" s="208">
        <v>2011</v>
      </c>
      <c r="G18" s="215" t="s">
        <v>66</v>
      </c>
      <c r="H18" s="210">
        <f>C$16/12</f>
        <v>1.225E-3</v>
      </c>
      <c r="I18" s="211">
        <f>SUM('1.  LRAMVA Summary'!D$54:D$55)*(MONTH($E18)-1)/12*$H18</f>
        <v>-0.33186956215079499</v>
      </c>
      <c r="J18" s="211">
        <f>SUM('1.  LRAMVA Summary'!E$54:E$55)*(MONTH($E18)-1)/12*$H18</f>
        <v>-1.9295839237500001E-2</v>
      </c>
      <c r="K18" s="211">
        <f>SUM('1.  LRAMVA Summary'!F$54:F$55)*(MONTH($E18)-1)/12*$H18</f>
        <v>-9.0781687499999985E-4</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-0.35207321826329502</v>
      </c>
    </row>
    <row r="19" spans="2:23" s="9" customFormat="1">
      <c r="B19" s="213" t="s">
        <v>48</v>
      </c>
      <c r="C19" s="213">
        <v>1.47E-2</v>
      </c>
      <c r="D19" s="206"/>
      <c r="E19" s="214">
        <v>40664</v>
      </c>
      <c r="F19" s="208">
        <v>2011</v>
      </c>
      <c r="G19" s="215" t="s">
        <v>66</v>
      </c>
      <c r="H19" s="210">
        <f>C$16/12</f>
        <v>1.225E-3</v>
      </c>
      <c r="I19" s="211">
        <f>SUM('1.  LRAMVA Summary'!D$54:D$55)*(MONTH($E19)-1)/12*$H19</f>
        <v>-0.44249274953439333</v>
      </c>
      <c r="J19" s="211">
        <f>SUM('1.  LRAMVA Summary'!E$54:E$55)*(MONTH($E19)-1)/12*$H19</f>
        <v>-2.5727785649999998E-2</v>
      </c>
      <c r="K19" s="211">
        <f>SUM('1.  LRAMVA Summary'!F$54:F$55)*(MONTH($E19)-1)/12*$H19</f>
        <v>-1.2104224999999998E-3</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-0.4694309576843933</v>
      </c>
    </row>
    <row r="20" spans="2:23" s="9" customFormat="1">
      <c r="B20" s="213" t="s">
        <v>49</v>
      </c>
      <c r="C20" s="213">
        <v>1.47E-2</v>
      </c>
      <c r="D20" s="206"/>
      <c r="E20" s="214">
        <v>40695</v>
      </c>
      <c r="F20" s="208">
        <v>2011</v>
      </c>
      <c r="G20" s="215" t="s">
        <v>66</v>
      </c>
      <c r="H20" s="210">
        <f>C$16/12</f>
        <v>1.225E-3</v>
      </c>
      <c r="I20" s="211">
        <f>SUM('1.  LRAMVA Summary'!D$54:D$55)*(MONTH($E20)-1)/12*$H20</f>
        <v>-0.55311593691799166</v>
      </c>
      <c r="J20" s="211">
        <f>SUM('1.  LRAMVA Summary'!E$54:E$55)*(MONTH($E20)-1)/12*$H20</f>
        <v>-3.2159732062500002E-2</v>
      </c>
      <c r="K20" s="211">
        <f>SUM('1.  LRAMVA Summary'!F$54:F$55)*(MONTH($E20)-1)/12*$H20</f>
        <v>-1.5130281249999997E-3</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-0.58678869710549164</v>
      </c>
    </row>
    <row r="21" spans="2:23" s="9" customFormat="1">
      <c r="B21" s="213" t="s">
        <v>50</v>
      </c>
      <c r="C21" s="213">
        <v>1.47E-2</v>
      </c>
      <c r="D21" s="206"/>
      <c r="E21" s="214">
        <v>40725</v>
      </c>
      <c r="F21" s="208">
        <v>2011</v>
      </c>
      <c r="G21" s="215" t="s">
        <v>68</v>
      </c>
      <c r="H21" s="210">
        <f>C$17/12</f>
        <v>1.225E-3</v>
      </c>
      <c r="I21" s="211">
        <f>SUM('1.  LRAMVA Summary'!D$54:D$55)*(MONTH($E21)-1)/12*$H21</f>
        <v>-0.66373912430158999</v>
      </c>
      <c r="J21" s="211">
        <f>SUM('1.  LRAMVA Summary'!E$54:E$55)*(MONTH($E21)-1)/12*$H21</f>
        <v>-3.8591678475000002E-2</v>
      </c>
      <c r="K21" s="211">
        <f>SUM('1.  LRAMVA Summary'!F$54:F$55)*(MONTH($E21)-1)/12*$H21</f>
        <v>-1.8156337499999997E-3</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-0.70414643652659004</v>
      </c>
    </row>
    <row r="22" spans="2:23" s="9" customFormat="1">
      <c r="B22" s="213" t="s">
        <v>51</v>
      </c>
      <c r="C22" s="213">
        <v>1.47E-2</v>
      </c>
      <c r="D22" s="206"/>
      <c r="E22" s="214">
        <v>40756</v>
      </c>
      <c r="F22" s="208">
        <v>2011</v>
      </c>
      <c r="G22" s="215" t="s">
        <v>68</v>
      </c>
      <c r="H22" s="210">
        <f>C$17/12</f>
        <v>1.225E-3</v>
      </c>
      <c r="I22" s="211">
        <f>SUM('1.  LRAMVA Summary'!D$54:D$55)*(MONTH($E22)-1)/12*$H22</f>
        <v>-0.77436231168518843</v>
      </c>
      <c r="J22" s="211">
        <f>SUM('1.  LRAMVA Summary'!E$54:E$55)*(MONTH($E22)-1)/12*$H22</f>
        <v>-4.5023624887499995E-2</v>
      </c>
      <c r="K22" s="211">
        <f>SUM('1.  LRAMVA Summary'!F$54:F$55)*(MONTH($E22)-1)/12*$H22</f>
        <v>-2.1182393749999994E-3</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-0.82150417594768843</v>
      </c>
    </row>
    <row r="23" spans="2:23" s="9" customFormat="1">
      <c r="B23" s="213" t="s">
        <v>52</v>
      </c>
      <c r="C23" s="213">
        <v>1.47E-2</v>
      </c>
      <c r="D23" s="206"/>
      <c r="E23" s="214">
        <v>40787</v>
      </c>
      <c r="F23" s="208">
        <v>2011</v>
      </c>
      <c r="G23" s="215" t="s">
        <v>68</v>
      </c>
      <c r="H23" s="210">
        <f>C$17/12</f>
        <v>1.225E-3</v>
      </c>
      <c r="I23" s="211">
        <f>SUM('1.  LRAMVA Summary'!D$54:D$55)*(MONTH($E23)-1)/12*$H23</f>
        <v>-0.88498549906878665</v>
      </c>
      <c r="J23" s="211">
        <f>SUM('1.  LRAMVA Summary'!E$54:E$55)*(MONTH($E23)-1)/12*$H23</f>
        <v>-5.1455571299999996E-2</v>
      </c>
      <c r="K23" s="211">
        <f>SUM('1.  LRAMVA Summary'!F$54:F$55)*(MONTH($E23)-1)/12*$H23</f>
        <v>-2.4208449999999996E-3</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-0.9388619153687866</v>
      </c>
    </row>
    <row r="24" spans="2:23" s="9" customFormat="1">
      <c r="B24" s="213" t="s">
        <v>53</v>
      </c>
      <c r="C24" s="213">
        <v>1.47E-2</v>
      </c>
      <c r="D24" s="206"/>
      <c r="E24" s="214">
        <v>40817</v>
      </c>
      <c r="F24" s="208">
        <v>2011</v>
      </c>
      <c r="G24" s="215" t="s">
        <v>69</v>
      </c>
      <c r="H24" s="210">
        <f>C$18/12</f>
        <v>1.225E-3</v>
      </c>
      <c r="I24" s="211">
        <f>SUM('1.  LRAMVA Summary'!D$54:D$55)*(MONTH($E24)-1)/12*$H24</f>
        <v>-0.99560868645238509</v>
      </c>
      <c r="J24" s="211">
        <f>SUM('1.  LRAMVA Summary'!E$54:E$55)*(MONTH($E24)-1)/12*$H24</f>
        <v>-5.788751771250001E-2</v>
      </c>
      <c r="K24" s="211">
        <f>SUM('1.  LRAMVA Summary'!F$54:F$55)*(MONTH($E24)-1)/12*$H24</f>
        <v>-2.7234506249999998E-3</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-1.0562196547898852</v>
      </c>
    </row>
    <row r="25" spans="2:23" s="9" customFormat="1">
      <c r="B25" s="213" t="s">
        <v>54</v>
      </c>
      <c r="C25" s="213">
        <v>1.47E-2</v>
      </c>
      <c r="D25" s="206"/>
      <c r="E25" s="214">
        <v>40848</v>
      </c>
      <c r="F25" s="208">
        <v>2011</v>
      </c>
      <c r="G25" s="215" t="s">
        <v>69</v>
      </c>
      <c r="H25" s="210">
        <f>C$18/12</f>
        <v>1.225E-3</v>
      </c>
      <c r="I25" s="211">
        <f>SUM('1.  LRAMVA Summary'!D$54:D$55)*(MONTH($E25)-1)/12*$H25</f>
        <v>-1.1062318738359833</v>
      </c>
      <c r="J25" s="211">
        <f>SUM('1.  LRAMVA Summary'!E$54:E$55)*(MONTH($E25)-1)/12*$H25</f>
        <v>-6.4319464125000003E-2</v>
      </c>
      <c r="K25" s="211">
        <f>SUM('1.  LRAMVA Summary'!F$54:F$55)*(MONTH($E25)-1)/12*$H25</f>
        <v>-3.0260562499999995E-3</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-1.1735773942109833</v>
      </c>
    </row>
    <row r="26" spans="2:23" s="9" customFormat="1">
      <c r="B26" s="213" t="s">
        <v>55</v>
      </c>
      <c r="C26" s="213">
        <v>1.47E-2</v>
      </c>
      <c r="D26" s="206"/>
      <c r="E26" s="214">
        <v>40878</v>
      </c>
      <c r="F26" s="208">
        <v>2011</v>
      </c>
      <c r="G26" s="215" t="s">
        <v>69</v>
      </c>
      <c r="H26" s="210">
        <f>C$18/12</f>
        <v>1.225E-3</v>
      </c>
      <c r="I26" s="211">
        <f>SUM('1.  LRAMVA Summary'!D$54:D$55)*(MONTH($E26)-1)/12*$H26</f>
        <v>-1.2168550612195816</v>
      </c>
      <c r="J26" s="211">
        <f>SUM('1.  LRAMVA Summary'!E$54:E$55)*(MONTH($E26)-1)/12*$H26</f>
        <v>-7.075141053749999E-2</v>
      </c>
      <c r="K26" s="211">
        <f>SUM('1.  LRAMVA Summary'!F$54:F$55)*(MONTH($E26)-1)/12*$H26</f>
        <v>-3.3286618749999992E-3</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-1.2909351336320816</v>
      </c>
    </row>
    <row r="27" spans="2:23" s="9" customFormat="1" ht="15.75" thickBot="1">
      <c r="B27" s="213" t="s">
        <v>56</v>
      </c>
      <c r="C27" s="213">
        <v>1.47E-2</v>
      </c>
      <c r="D27" s="206"/>
      <c r="E27" s="216" t="s">
        <v>461</v>
      </c>
      <c r="F27" s="216"/>
      <c r="G27" s="217"/>
      <c r="H27" s="218"/>
      <c r="I27" s="219">
        <f>SUM(I15:I26)</f>
        <v>-7.3011303673174908</v>
      </c>
      <c r="J27" s="219">
        <f t="shared" ref="J27:O27" si="1">SUM(J15:J26)</f>
        <v>-0.42450846322500002</v>
      </c>
      <c r="K27" s="219">
        <f t="shared" si="1"/>
        <v>-1.9971971249999998E-2</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-7.7456108017924903</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-7.3011303673174908</v>
      </c>
      <c r="J29" s="228">
        <f t="shared" ref="J29:M29" si="3">J27+J28</f>
        <v>-0.42450846322500002</v>
      </c>
      <c r="K29" s="228">
        <f t="shared" si="3"/>
        <v>-1.9971971249999998E-2</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-7.7456108017924903</v>
      </c>
    </row>
    <row r="30" spans="2:23" s="9" customFormat="1">
      <c r="B30" s="213" t="s">
        <v>59</v>
      </c>
      <c r="C30" s="213">
        <v>1.47E-2</v>
      </c>
      <c r="D30" s="206"/>
      <c r="E30" s="214">
        <v>40909</v>
      </c>
      <c r="F30" s="214" t="s">
        <v>178</v>
      </c>
      <c r="G30" s="215" t="s">
        <v>65</v>
      </c>
      <c r="H30" s="229">
        <f>C$19/12</f>
        <v>1.225E-3</v>
      </c>
      <c r="I30" s="230">
        <f>(SUM('1.  LRAMVA Summary'!D$54:D$56)+SUM('1.  LRAMVA Summary'!D$57:D$58)*(MONTH($E30)-1)/12)*$H30</f>
        <v>-1.32747824860318</v>
      </c>
      <c r="J30" s="230">
        <f>(SUM('1.  LRAMVA Summary'!E$54:E$56)+SUM('1.  LRAMVA Summary'!E$57:E$58)*(MONTH($E30)-1)/12)*$H30</f>
        <v>-7.7183356950000004E-2</v>
      </c>
      <c r="K30" s="230">
        <f>(SUM('1.  LRAMVA Summary'!F$54:F$56)+SUM('1.  LRAMVA Summary'!F$57:F$58)*(MONTH($E30)-1)/12)*$H30</f>
        <v>-3.6312674999999994E-3</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-1.4082928730531801</v>
      </c>
    </row>
    <row r="31" spans="2:23" s="9" customFormat="1">
      <c r="B31" s="213" t="s">
        <v>60</v>
      </c>
      <c r="C31" s="213">
        <v>1.47E-2</v>
      </c>
      <c r="D31" s="206"/>
      <c r="E31" s="214">
        <v>40940</v>
      </c>
      <c r="F31" s="214" t="s">
        <v>178</v>
      </c>
      <c r="G31" s="215" t="s">
        <v>65</v>
      </c>
      <c r="H31" s="229">
        <f>C$19/12</f>
        <v>1.225E-3</v>
      </c>
      <c r="I31" s="230">
        <f>(SUM('1.  LRAMVA Summary'!D$54:D$56)+SUM('1.  LRAMVA Summary'!D$57:D$58)*(MONTH($E31)-1)/12)*$H31</f>
        <v>-1.5343718787843204</v>
      </c>
      <c r="J31" s="230">
        <f>(SUM('1.  LRAMVA Summary'!E$54:E$56)+SUM('1.  LRAMVA Summary'!E$57:E$58)*(MONTH($E31)-1)/12)*$H31</f>
        <v>8.0525822109931894E-2</v>
      </c>
      <c r="K31" s="230">
        <f>(SUM('1.  LRAMVA Summary'!F$54:F$56)+SUM('1.  LRAMVA Summary'!F$57:F$58)*(MONTH($E31)-1)/12)*$H31</f>
        <v>-4.2711156249999995E-3</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-1.4581171722993884</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-1.7412655089654607</v>
      </c>
      <c r="J32" s="230">
        <f>(SUM('1.  LRAMVA Summary'!E$54:E$56)+SUM('1.  LRAMVA Summary'!E$57:E$58)*(MONTH($E32)-1)/12)*$H32</f>
        <v>0.23823500116986379</v>
      </c>
      <c r="K32" s="230">
        <f>(SUM('1.  LRAMVA Summary'!F$54:F$56)+SUM('1.  LRAMVA Summary'!F$57:F$58)*(MONTH($E32)-1)/12)*$H32</f>
        <v>-4.9109637499999996E-3</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-1.507941471545597</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-1.9481591391466011</v>
      </c>
      <c r="J33" s="230">
        <f>(SUM('1.  LRAMVA Summary'!E$54:E$56)+SUM('1.  LRAMVA Summary'!E$57:E$58)*(MONTH($E33)-1)/12)*$H33</f>
        <v>0.39594418022979566</v>
      </c>
      <c r="K33" s="230">
        <f>(SUM('1.  LRAMVA Summary'!F$54:F$56)+SUM('1.  LRAMVA Summary'!F$57:F$58)*(MONTH($E33)-1)/12)*$H33</f>
        <v>-5.5508118749999997E-3</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-1.5577657707918056</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-2.1550527693277415</v>
      </c>
      <c r="J34" s="230">
        <f>(SUM('1.  LRAMVA Summary'!E$54:E$56)+SUM('1.  LRAMVA Summary'!E$57:E$58)*(MONTH($E34)-1)/12)*$H34</f>
        <v>0.55365335928972759</v>
      </c>
      <c r="K34" s="230">
        <f>(SUM('1.  LRAMVA Summary'!F$54:F$56)+SUM('1.  LRAMVA Summary'!F$57:F$58)*(MONTH($E34)-1)/12)*$H34</f>
        <v>-6.1906599999999989E-3</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-1.6075900700380139</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-2.3619463995088821</v>
      </c>
      <c r="J35" s="230">
        <f>(SUM('1.  LRAMVA Summary'!E$54:E$56)+SUM('1.  LRAMVA Summary'!E$57:E$58)*(MONTH($E35)-1)/12)*$H35</f>
        <v>0.71136253834965935</v>
      </c>
      <c r="K35" s="230">
        <f>(SUM('1.  LRAMVA Summary'!F$54:F$56)+SUM('1.  LRAMVA Summary'!F$57:F$58)*(MONTH($E35)-1)/12)*$H35</f>
        <v>-6.8305081249999998E-3</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-1.6574143692842227</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-2.5688400296900227</v>
      </c>
      <c r="J36" s="230">
        <f>(SUM('1.  LRAMVA Summary'!E$54:E$56)+SUM('1.  LRAMVA Summary'!E$57:E$58)*(MONTH($E36)-1)/12)*$H36</f>
        <v>0.86907171740959144</v>
      </c>
      <c r="K36" s="230">
        <f>(SUM('1.  LRAMVA Summary'!F$54:F$56)+SUM('1.  LRAMVA Summary'!F$57:F$58)*(MONTH($E36)-1)/12)*$H36</f>
        <v>-7.4703562499999999E-3</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-1.7072386685304313</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-2.7757336598711628</v>
      </c>
      <c r="J37" s="230">
        <f>(SUM('1.  LRAMVA Summary'!E$54:E$56)+SUM('1.  LRAMVA Summary'!E$57:E$58)*(MONTH($E37)-1)/12)*$H37</f>
        <v>1.0267808964695231</v>
      </c>
      <c r="K37" s="230">
        <f>(SUM('1.  LRAMVA Summary'!F$54:F$56)+SUM('1.  LRAMVA Summary'!F$57:F$58)*(MONTH($E37)-1)/12)*$H37</f>
        <v>-8.1102043750000009E-3</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-1.7570629677766398</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-2.982627290052303</v>
      </c>
      <c r="J38" s="230">
        <f>(SUM('1.  LRAMVA Summary'!E$54:E$56)+SUM('1.  LRAMVA Summary'!E$57:E$58)*(MONTH($E38)-1)/12)*$H38</f>
        <v>1.1844900755294552</v>
      </c>
      <c r="K38" s="230">
        <f>(SUM('1.  LRAMVA Summary'!F$54:F$56)+SUM('1.  LRAMVA Summary'!F$57:F$58)*(MONTH($E38)-1)/12)*$H38</f>
        <v>-8.7500524999999992E-3</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-1.8068872670228477</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-3.1895209202334436</v>
      </c>
      <c r="J39" s="230">
        <f>(SUM('1.  LRAMVA Summary'!E$54:E$56)+SUM('1.  LRAMVA Summary'!E$57:E$58)*(MONTH($E39)-1)/12)*$H39</f>
        <v>1.3421992545893868</v>
      </c>
      <c r="K39" s="230">
        <f>(SUM('1.  LRAMVA Summary'!F$54:F$56)+SUM('1.  LRAMVA Summary'!F$57:F$58)*(MONTH($E39)-1)/12)*$H39</f>
        <v>-9.389900625000001E-3</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-1.8567115662690568</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-3.3964145504145842</v>
      </c>
      <c r="J40" s="230">
        <f>(SUM('1.  LRAMVA Summary'!E$54:E$56)+SUM('1.  LRAMVA Summary'!E$57:E$58)*(MONTH($E40)-1)/12)*$H40</f>
        <v>1.4999084336493189</v>
      </c>
      <c r="K40" s="230">
        <f>(SUM('1.  LRAMVA Summary'!F$54:F$56)+SUM('1.  LRAMVA Summary'!F$57:F$58)*(MONTH($E40)-1)/12)*$H40</f>
        <v>-1.0029748750000001E-2</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-1.9065358655152653</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-3.6033081805957243</v>
      </c>
      <c r="J41" s="230">
        <f>(SUM('1.  LRAMVA Summary'!E$54:E$56)+SUM('1.  LRAMVA Summary'!E$57:E$58)*(MONTH($E41)-1)/12)*$H41</f>
        <v>1.6576176127092506</v>
      </c>
      <c r="K41" s="230">
        <f>(SUM('1.  LRAMVA Summary'!F$54:F$56)+SUM('1.  LRAMVA Summary'!F$57:F$58)*(MONTH($E41)-1)/12)*$H41</f>
        <v>-1.0669596874999999E-2</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-1.9563601647614737</v>
      </c>
    </row>
    <row r="42" spans="2:23" s="9" customFormat="1" ht="15.75" thickBot="1">
      <c r="B42" s="213" t="s">
        <v>80</v>
      </c>
      <c r="C42" s="730">
        <v>1.4999999999999999E-2</v>
      </c>
      <c r="D42" s="206"/>
      <c r="E42" s="216" t="s">
        <v>462</v>
      </c>
      <c r="F42" s="216"/>
      <c r="G42" s="217"/>
      <c r="H42" s="234"/>
      <c r="I42" s="219">
        <f>SUM(I29:I41)</f>
        <v>-36.885848942510918</v>
      </c>
      <c r="J42" s="219">
        <f t="shared" ref="J42:O42" si="6">SUM(J29:J41)</f>
        <v>9.0580970713305042</v>
      </c>
      <c r="K42" s="219">
        <f t="shared" si="6"/>
        <v>-0.1057771575</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-27.933529028680418</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-36.885848942510918</v>
      </c>
      <c r="J44" s="228">
        <f t="shared" si="8"/>
        <v>9.0580970713305042</v>
      </c>
      <c r="K44" s="228">
        <f t="shared" si="8"/>
        <v>-0.1057771575</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-27.933529028680418</v>
      </c>
    </row>
    <row r="45" spans="2:23" s="9" customFormat="1">
      <c r="B45" s="213" t="s">
        <v>83</v>
      </c>
      <c r="C45" s="730">
        <v>1.89E-2</v>
      </c>
      <c r="D45" s="206"/>
      <c r="E45" s="214">
        <v>41275</v>
      </c>
      <c r="F45" s="214" t="s">
        <v>179</v>
      </c>
      <c r="G45" s="215" t="s">
        <v>65</v>
      </c>
      <c r="H45" s="232">
        <f>C$23/12</f>
        <v>1.225E-3</v>
      </c>
      <c r="I45" s="230">
        <f>(SUM('1.  LRAMVA Summary'!D$54:D$59)+SUM('1.  LRAMVA Summary'!D$60:D$61)*(MONTH($E45)-1)/12)*$H45</f>
        <v>-3.8102018107768645</v>
      </c>
      <c r="J45" s="230">
        <f>(SUM('1.  LRAMVA Summary'!E$54:E$59)+SUM('1.  LRAMVA Summary'!E$60:E$61)*(MONTH($E45)-1)/12)*$H45</f>
        <v>1.8153267917691827</v>
      </c>
      <c r="K45" s="230">
        <f>(SUM('1.  LRAMVA Summary'!F$54:F$59)+SUM('1.  LRAMVA Summary'!F$60:F$61)*(MONTH($E45)-1)/12)*$H45</f>
        <v>-1.1309445E-2</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-2.0061844640076818</v>
      </c>
    </row>
    <row r="46" spans="2:23" s="9" customFormat="1">
      <c r="B46" s="213" t="s">
        <v>84</v>
      </c>
      <c r="C46" s="233"/>
      <c r="D46" s="206"/>
      <c r="E46" s="214">
        <v>41306</v>
      </c>
      <c r="F46" s="214" t="s">
        <v>179</v>
      </c>
      <c r="G46" s="215" t="s">
        <v>65</v>
      </c>
      <c r="H46" s="229">
        <f>C$23/12</f>
        <v>1.225E-3</v>
      </c>
      <c r="I46" s="230">
        <f>(SUM('1.  LRAMVA Summary'!D$54:D$59)+SUM('1.  LRAMVA Summary'!D$60:D$61)*(MONTH($E46)-1)/12)*$H46</f>
        <v>-3.9380044910666379</v>
      </c>
      <c r="J46" s="230">
        <f>(SUM('1.  LRAMVA Summary'!E$54:E$59)+SUM('1.  LRAMVA Summary'!E$60:E$61)*(MONTH($E46)-1)/12)*$H46</f>
        <v>2.0635818759470763</v>
      </c>
      <c r="K46" s="230">
        <f>(SUM('1.  LRAMVA Summary'!F$54:F$59)+SUM('1.  LRAMVA Summary'!F$60:F$61)*(MONTH($E46)-1)/12)*$H46</f>
        <v>-1.1879253749999999E-2</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-1.8863018688695616</v>
      </c>
    </row>
    <row r="47" spans="2:23" s="9" customFormat="1">
      <c r="B47" s="213" t="s">
        <v>85</v>
      </c>
      <c r="C47" s="233"/>
      <c r="D47" s="206"/>
      <c r="E47" s="214">
        <v>41334</v>
      </c>
      <c r="F47" s="214" t="s">
        <v>179</v>
      </c>
      <c r="G47" s="215" t="s">
        <v>65</v>
      </c>
      <c r="H47" s="229">
        <f>C$23/12</f>
        <v>1.225E-3</v>
      </c>
      <c r="I47" s="230">
        <f>(SUM('1.  LRAMVA Summary'!D$54:D$59)+SUM('1.  LRAMVA Summary'!D$60:D$61)*(MONTH($E47)-1)/12)*$H47</f>
        <v>-4.0658071713564121</v>
      </c>
      <c r="J47" s="230">
        <f>(SUM('1.  LRAMVA Summary'!E$54:E$59)+SUM('1.  LRAMVA Summary'!E$60:E$61)*(MONTH($E47)-1)/12)*$H47</f>
        <v>2.3118369601249702</v>
      </c>
      <c r="K47" s="230">
        <f>(SUM('1.  LRAMVA Summary'!F$54:F$59)+SUM('1.  LRAMVA Summary'!F$60:F$61)*(MONTH($E47)-1)/12)*$H47</f>
        <v>-1.2449062500000002E-2</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-1.7664192737314419</v>
      </c>
    </row>
    <row r="48" spans="2:23" s="9" customFormat="1">
      <c r="B48" s="213" t="s">
        <v>86</v>
      </c>
      <c r="C48" s="233"/>
      <c r="D48" s="206"/>
      <c r="E48" s="214">
        <v>41365</v>
      </c>
      <c r="F48" s="214" t="s">
        <v>179</v>
      </c>
      <c r="G48" s="215" t="s">
        <v>66</v>
      </c>
      <c r="H48" s="232">
        <f>C$24/12</f>
        <v>1.225E-3</v>
      </c>
      <c r="I48" s="230">
        <f>(SUM('1.  LRAMVA Summary'!D$54:D$59)+SUM('1.  LRAMVA Summary'!D$60:D$61)*(MONTH($E48)-1)/12)*$H48</f>
        <v>-4.1936098516461859</v>
      </c>
      <c r="J48" s="230">
        <f>(SUM('1.  LRAMVA Summary'!E$54:E$59)+SUM('1.  LRAMVA Summary'!E$60:E$61)*(MONTH($E48)-1)/12)*$H48</f>
        <v>2.5600920443028641</v>
      </c>
      <c r="K48" s="230">
        <f>(SUM('1.  LRAMVA Summary'!F$54:F$59)+SUM('1.  LRAMVA Summary'!F$60:F$61)*(MONTH($E48)-1)/12)*$H48</f>
        <v>-1.3018871250000001E-2</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-1.6465366785933218</v>
      </c>
    </row>
    <row r="49" spans="1:23" s="9" customFormat="1">
      <c r="B49" s="213" t="s">
        <v>87</v>
      </c>
      <c r="C49" s="233"/>
      <c r="D49" s="206"/>
      <c r="E49" s="214">
        <v>41395</v>
      </c>
      <c r="F49" s="214" t="s">
        <v>179</v>
      </c>
      <c r="G49" s="215" t="s">
        <v>66</v>
      </c>
      <c r="H49" s="229">
        <f>C$24/12</f>
        <v>1.225E-3</v>
      </c>
      <c r="I49" s="230">
        <f>(SUM('1.  LRAMVA Summary'!D$54:D$59)+SUM('1.  LRAMVA Summary'!D$60:D$61)*(MONTH($E49)-1)/12)*$H49</f>
        <v>-4.3214125319359606</v>
      </c>
      <c r="J49" s="230">
        <f>(SUM('1.  LRAMVA Summary'!E$54:E$59)+SUM('1.  LRAMVA Summary'!E$60:E$61)*(MONTH($E49)-1)/12)*$H49</f>
        <v>2.8083471284807575</v>
      </c>
      <c r="K49" s="230">
        <f>(SUM('1.  LRAMVA Summary'!F$54:F$59)+SUM('1.  LRAMVA Summary'!F$60:F$61)*(MONTH($E49)-1)/12)*$H49</f>
        <v>-1.3588680000000001E-2</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-1.5266540834552031</v>
      </c>
    </row>
    <row r="50" spans="1:23" s="9" customFormat="1">
      <c r="B50" s="213" t="s">
        <v>88</v>
      </c>
      <c r="C50" s="233"/>
      <c r="D50" s="206"/>
      <c r="E50" s="214">
        <v>41426</v>
      </c>
      <c r="F50" s="214" t="s">
        <v>179</v>
      </c>
      <c r="G50" s="215" t="s">
        <v>66</v>
      </c>
      <c r="H50" s="229">
        <f>C$24/12</f>
        <v>1.225E-3</v>
      </c>
      <c r="I50" s="230">
        <f>(SUM('1.  LRAMVA Summary'!D$54:D$59)+SUM('1.  LRAMVA Summary'!D$60:D$61)*(MONTH($E50)-1)/12)*$H50</f>
        <v>-4.4492152122257345</v>
      </c>
      <c r="J50" s="230">
        <f>(SUM('1.  LRAMVA Summary'!E$54:E$59)+SUM('1.  LRAMVA Summary'!E$60:E$61)*(MONTH($E50)-1)/12)*$H50</f>
        <v>3.0566022126586514</v>
      </c>
      <c r="K50" s="230">
        <f>(SUM('1.  LRAMVA Summary'!F$54:F$59)+SUM('1.  LRAMVA Summary'!F$60:F$61)*(MONTH($E50)-1)/12)*$H50</f>
        <v>-1.4158488750000002E-2</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-1.406771488317083</v>
      </c>
    </row>
    <row r="51" spans="1:23" s="9" customFormat="1">
      <c r="B51" s="213" t="s">
        <v>89</v>
      </c>
      <c r="C51" s="233"/>
      <c r="D51" s="206"/>
      <c r="E51" s="214">
        <v>41456</v>
      </c>
      <c r="F51" s="214" t="s">
        <v>179</v>
      </c>
      <c r="G51" s="215" t="s">
        <v>68</v>
      </c>
      <c r="H51" s="232">
        <f>C$25/12</f>
        <v>1.225E-3</v>
      </c>
      <c r="I51" s="230">
        <f>(SUM('1.  LRAMVA Summary'!D$54:D$59)+SUM('1.  LRAMVA Summary'!D$60:D$61)*(MONTH($E51)-1)/12)*$H51</f>
        <v>-4.5770178925155083</v>
      </c>
      <c r="J51" s="230">
        <f>(SUM('1.  LRAMVA Summary'!E$54:E$59)+SUM('1.  LRAMVA Summary'!E$60:E$61)*(MONTH($E51)-1)/12)*$H51</f>
        <v>3.3048572968365453</v>
      </c>
      <c r="K51" s="230">
        <f>(SUM('1.  LRAMVA Summary'!F$54:F$59)+SUM('1.  LRAMVA Summary'!F$60:F$61)*(MONTH($E51)-1)/12)*$H51</f>
        <v>-1.4728297500000001E-2</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-1.286888893178963</v>
      </c>
    </row>
    <row r="52" spans="1:23" s="9" customFormat="1">
      <c r="B52" s="213" t="s">
        <v>91</v>
      </c>
      <c r="C52" s="233"/>
      <c r="D52" s="206"/>
      <c r="E52" s="214">
        <v>41487</v>
      </c>
      <c r="F52" s="214" t="s">
        <v>179</v>
      </c>
      <c r="G52" s="215" t="s">
        <v>68</v>
      </c>
      <c r="H52" s="229">
        <f>C$25/12</f>
        <v>1.225E-3</v>
      </c>
      <c r="I52" s="230">
        <f>(SUM('1.  LRAMVA Summary'!D$54:D$59)+SUM('1.  LRAMVA Summary'!D$60:D$61)*(MONTH($E52)-1)/12)*$H52</f>
        <v>-4.7048205728052821</v>
      </c>
      <c r="J52" s="230">
        <f>(SUM('1.  LRAMVA Summary'!E$54:E$59)+SUM('1.  LRAMVA Summary'!E$60:E$61)*(MONTH($E52)-1)/12)*$H52</f>
        <v>3.5531123810144392</v>
      </c>
      <c r="K52" s="230">
        <f>(SUM('1.  LRAMVA Summary'!F$54:F$59)+SUM('1.  LRAMVA Summary'!F$60:F$61)*(MONTH($E52)-1)/12)*$H52</f>
        <v>-1.529810625E-2</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-1.1670062980408429</v>
      </c>
    </row>
    <row r="53" spans="1:23" s="9" customFormat="1">
      <c r="B53" s="213" t="s">
        <v>90</v>
      </c>
      <c r="C53" s="233"/>
      <c r="D53" s="206"/>
      <c r="E53" s="214">
        <v>41518</v>
      </c>
      <c r="F53" s="214" t="s">
        <v>179</v>
      </c>
      <c r="G53" s="215" t="s">
        <v>68</v>
      </c>
      <c r="H53" s="229">
        <f>C$25/12</f>
        <v>1.225E-3</v>
      </c>
      <c r="I53" s="230">
        <f>(SUM('1.  LRAMVA Summary'!D$54:D$59)+SUM('1.  LRAMVA Summary'!D$60:D$61)*(MONTH($E53)-1)/12)*$H53</f>
        <v>-4.8326232530950559</v>
      </c>
      <c r="J53" s="230">
        <f>(SUM('1.  LRAMVA Summary'!E$54:E$59)+SUM('1.  LRAMVA Summary'!E$60:E$61)*(MONTH($E53)-1)/12)*$H53</f>
        <v>3.8013674651923326</v>
      </c>
      <c r="K53" s="230">
        <f>(SUM('1.  LRAMVA Summary'!F$54:F$59)+SUM('1.  LRAMVA Summary'!F$60:F$61)*(MONTH($E53)-1)/12)*$H53</f>
        <v>-1.5867915E-2</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-1.0471237029027234</v>
      </c>
    </row>
    <row r="54" spans="1:23" s="9" customFormat="1">
      <c r="B54" s="235" t="s">
        <v>92</v>
      </c>
      <c r="C54" s="236"/>
      <c r="D54" s="206"/>
      <c r="E54" s="214">
        <v>41548</v>
      </c>
      <c r="F54" s="214" t="s">
        <v>179</v>
      </c>
      <c r="G54" s="215" t="s">
        <v>69</v>
      </c>
      <c r="H54" s="232">
        <f>C$26/12</f>
        <v>1.225E-3</v>
      </c>
      <c r="I54" s="230">
        <f>(SUM('1.  LRAMVA Summary'!D$54:D$59)+SUM('1.  LRAMVA Summary'!D$60:D$61)*(MONTH($E54)-1)/12)*$H54</f>
        <v>-4.9604259333848306</v>
      </c>
      <c r="J54" s="230">
        <f>(SUM('1.  LRAMVA Summary'!E$54:E$59)+SUM('1.  LRAMVA Summary'!E$60:E$61)*(MONTH($E54)-1)/12)*$H54</f>
        <v>4.0496225493702269</v>
      </c>
      <c r="K54" s="230">
        <f>(SUM('1.  LRAMVA Summary'!F$54:F$59)+SUM('1.  LRAMVA Summary'!F$60:F$61)*(MONTH($E54)-1)/12)*$H54</f>
        <v>-1.6437723749999997E-2</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-0.92724110776460367</v>
      </c>
    </row>
    <row r="55" spans="1:23" s="9" customFormat="1">
      <c r="D55" s="206"/>
      <c r="E55" s="214">
        <v>41579</v>
      </c>
      <c r="F55" s="214" t="s">
        <v>179</v>
      </c>
      <c r="G55" s="215" t="s">
        <v>69</v>
      </c>
      <c r="H55" s="229">
        <f>C$26/12</f>
        <v>1.225E-3</v>
      </c>
      <c r="I55" s="230">
        <f>(SUM('1.  LRAMVA Summary'!D$54:D$59)+SUM('1.  LRAMVA Summary'!D$60:D$61)*(MONTH($E55)-1)/12)*$H55</f>
        <v>-5.0882286136746044</v>
      </c>
      <c r="J55" s="230">
        <f>(SUM('1.  LRAMVA Summary'!E$54:E$59)+SUM('1.  LRAMVA Summary'!E$60:E$61)*(MONTH($E55)-1)/12)*$H55</f>
        <v>4.2978776335481204</v>
      </c>
      <c r="K55" s="230">
        <f>(SUM('1.  LRAMVA Summary'!F$54:F$59)+SUM('1.  LRAMVA Summary'!F$60:F$61)*(MONTH($E55)-1)/12)*$H55</f>
        <v>-1.7007532500000002E-2</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-0.80735851262648406</v>
      </c>
    </row>
    <row r="56" spans="1:23" s="9" customFormat="1" ht="15.75">
      <c r="B56" s="183" t="s">
        <v>182</v>
      </c>
      <c r="C56" s="27"/>
      <c r="D56" s="206"/>
      <c r="E56" s="214">
        <v>41609</v>
      </c>
      <c r="F56" s="214" t="s">
        <v>179</v>
      </c>
      <c r="G56" s="215" t="s">
        <v>69</v>
      </c>
      <c r="H56" s="229">
        <f>C$26/12</f>
        <v>1.225E-3</v>
      </c>
      <c r="I56" s="230">
        <f>(SUM('1.  LRAMVA Summary'!D$54:D$59)+SUM('1.  LRAMVA Summary'!D$60:D$61)*(MONTH($E56)-1)/12)*$H56</f>
        <v>-5.2160312939643783</v>
      </c>
      <c r="J56" s="230">
        <f>(SUM('1.  LRAMVA Summary'!E$54:E$59)+SUM('1.  LRAMVA Summary'!E$60:E$61)*(MONTH($E56)-1)/12)*$H56</f>
        <v>4.5461327177260147</v>
      </c>
      <c r="K56" s="230">
        <f>(SUM('1.  LRAMVA Summary'!F$54:F$59)+SUM('1.  LRAMVA Summary'!F$60:F$61)*(MONTH($E56)-1)/12)*$H56</f>
        <v>-1.7577341250000003E-2</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-0.68747591748836356</v>
      </c>
    </row>
    <row r="57" spans="1:23" s="9" customFormat="1" ht="15.75" thickBot="1">
      <c r="B57" s="27"/>
      <c r="C57" s="27"/>
      <c r="D57" s="206"/>
      <c r="E57" s="216" t="s">
        <v>463</v>
      </c>
      <c r="F57" s="216"/>
      <c r="G57" s="217"/>
      <c r="H57" s="218"/>
      <c r="I57" s="219">
        <f>SUM(I44:I56)</f>
        <v>-91.043247570958357</v>
      </c>
      <c r="J57" s="219">
        <f t="shared" ref="J57:O57" si="11">SUM(J44:J56)</f>
        <v>47.226854128301682</v>
      </c>
      <c r="K57" s="219">
        <f t="shared" si="11"/>
        <v>-0.279097875</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-44.095491317656695</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-91.043247570958357</v>
      </c>
      <c r="J59" s="228">
        <f t="shared" si="13"/>
        <v>47.226854128301682</v>
      </c>
      <c r="K59" s="228">
        <f t="shared" si="13"/>
        <v>-0.279097875</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-44.095491317656695</v>
      </c>
    </row>
    <row r="60" spans="1:23" s="9" customFormat="1">
      <c r="D60" s="206"/>
      <c r="E60" s="214">
        <v>41640</v>
      </c>
      <c r="F60" s="214" t="s">
        <v>180</v>
      </c>
      <c r="G60" s="215" t="s">
        <v>65</v>
      </c>
      <c r="H60" s="232">
        <f>C$27/12</f>
        <v>1.225E-3</v>
      </c>
      <c r="I60" s="230">
        <f>(SUM('1.  LRAMVA Summary'!D$54:D$62)+SUM('1.  LRAMVA Summary'!D$63:D$64)*(MONTH($E60)-1)/12)*$H60</f>
        <v>-5.3438339742541521</v>
      </c>
      <c r="J60" s="230">
        <f>(SUM('1.  LRAMVA Summary'!E$54:E$62)+SUM('1.  LRAMVA Summary'!E$63:E$64)*(MONTH($E60)-1)/12)*$H60</f>
        <v>4.7943878019039081</v>
      </c>
      <c r="K60" s="230">
        <f>(SUM('1.  LRAMVA Summary'!F$54:F$62)+SUM('1.  LRAMVA Summary'!F$63:F$64)*(MONTH($E60)-1)/12)*$H60</f>
        <v>-1.8147150000000001E-2</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-0.56759332235024396</v>
      </c>
    </row>
    <row r="61" spans="1:23" s="9" customFormat="1">
      <c r="A61" s="28"/>
      <c r="E61" s="214">
        <v>41671</v>
      </c>
      <c r="F61" s="214" t="s">
        <v>180</v>
      </c>
      <c r="G61" s="215" t="s">
        <v>65</v>
      </c>
      <c r="H61" s="229">
        <f>C$27/12</f>
        <v>1.225E-3</v>
      </c>
      <c r="I61" s="230">
        <f>(SUM('1.  LRAMVA Summary'!D$54:D$62)+SUM('1.  LRAMVA Summary'!D$63:D$64)*(MONTH($E61)-1)/12)*$H61</f>
        <v>-5.3781442174737712</v>
      </c>
      <c r="J61" s="230">
        <f>(SUM('1.  LRAMVA Summary'!E$54:E$62)+SUM('1.  LRAMVA Summary'!E$63:E$64)*(MONTH($E61)-1)/12)*$H61</f>
        <v>5.0088165442391457</v>
      </c>
      <c r="K61" s="230">
        <f>(SUM('1.  LRAMVA Summary'!F$54:F$62)+SUM('1.  LRAMVA Summary'!F$63:F$64)*(MONTH($E61)-1)/12)*$H61</f>
        <v>-1.8576726875000001E-2</v>
      </c>
      <c r="L61" s="230">
        <f>(SUM('1.  LRAMVA Summary'!G$54:G$62)+SUM('1.  LRAMVA Summary'!G$63:G$64)*(MONTH($E61)-1)/12)*$H61</f>
        <v>5.7932066127089239E-2</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-0.32997233398253634</v>
      </c>
    </row>
    <row r="62" spans="1:23" s="9" customFormat="1">
      <c r="B62" s="66"/>
      <c r="E62" s="214">
        <v>41699</v>
      </c>
      <c r="F62" s="214" t="s">
        <v>180</v>
      </c>
      <c r="G62" s="215" t="s">
        <v>65</v>
      </c>
      <c r="H62" s="229">
        <f>C$27/12</f>
        <v>1.225E-3</v>
      </c>
      <c r="I62" s="230">
        <f>(SUM('1.  LRAMVA Summary'!D$54:D$62)+SUM('1.  LRAMVA Summary'!D$63:D$64)*(MONTH($E62)-1)/12)*$H62</f>
        <v>-5.4124544606933922</v>
      </c>
      <c r="J62" s="230">
        <f>(SUM('1.  LRAMVA Summary'!E$54:E$62)+SUM('1.  LRAMVA Summary'!E$63:E$64)*(MONTH($E62)-1)/12)*$H62</f>
        <v>5.2232452865743824</v>
      </c>
      <c r="K62" s="230">
        <f>(SUM('1.  LRAMVA Summary'!F$54:F$62)+SUM('1.  LRAMVA Summary'!F$63:F$64)*(MONTH($E62)-1)/12)*$H62</f>
        <v>-1.9006303749999998E-2</v>
      </c>
      <c r="L62" s="230">
        <f>(SUM('1.  LRAMVA Summary'!G$54:G$62)+SUM('1.  LRAMVA Summary'!G$63:G$64)*(MONTH($E62)-1)/12)*$H62</f>
        <v>0.11586413225417848</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-9.2351345614831368E-2</v>
      </c>
    </row>
    <row r="63" spans="1:23" s="9" customFormat="1">
      <c r="B63" s="66"/>
      <c r="E63" s="214">
        <v>41730</v>
      </c>
      <c r="F63" s="214" t="s">
        <v>180</v>
      </c>
      <c r="G63" s="215" t="s">
        <v>66</v>
      </c>
      <c r="H63" s="232">
        <f>C$28/12</f>
        <v>1.225E-3</v>
      </c>
      <c r="I63" s="230">
        <f>(SUM('1.  LRAMVA Summary'!D$54:D$62)+SUM('1.  LRAMVA Summary'!D$63:D$64)*(MONTH($E63)-1)/12)*$H63</f>
        <v>-5.4467647039130114</v>
      </c>
      <c r="J63" s="230">
        <f>(SUM('1.  LRAMVA Summary'!E$54:E$62)+SUM('1.  LRAMVA Summary'!E$63:E$64)*(MONTH($E63)-1)/12)*$H63</f>
        <v>5.4376740289096199</v>
      </c>
      <c r="K63" s="230">
        <f>(SUM('1.  LRAMVA Summary'!F$54:F$62)+SUM('1.  LRAMVA Summary'!F$63:F$64)*(MONTH($E63)-1)/12)*$H63</f>
        <v>-1.9435880624999999E-2</v>
      </c>
      <c r="L63" s="230">
        <f>(SUM('1.  LRAMVA Summary'!G$54:G$62)+SUM('1.  LRAMVA Summary'!G$63:G$64)*(MONTH($E63)-1)/12)*$H63</f>
        <v>0.17379619838126772</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0.14526964275287629</v>
      </c>
    </row>
    <row r="64" spans="1:23" s="9" customFormat="1">
      <c r="B64" s="66"/>
      <c r="E64" s="214">
        <v>41760</v>
      </c>
      <c r="F64" s="214" t="s">
        <v>180</v>
      </c>
      <c r="G64" s="215" t="s">
        <v>66</v>
      </c>
      <c r="H64" s="229">
        <f>C$28/12</f>
        <v>1.225E-3</v>
      </c>
      <c r="I64" s="230">
        <f>(SUM('1.  LRAMVA Summary'!D$54:D$62)+SUM('1.  LRAMVA Summary'!D$63:D$64)*(MONTH($E64)-1)/12)*$H64</f>
        <v>-5.4810749471326305</v>
      </c>
      <c r="J64" s="230">
        <f>(SUM('1.  LRAMVA Summary'!E$54:E$62)+SUM('1.  LRAMVA Summary'!E$63:E$64)*(MONTH($E64)-1)/12)*$H64</f>
        <v>5.6521027712448566</v>
      </c>
      <c r="K64" s="230">
        <f>(SUM('1.  LRAMVA Summary'!F$54:F$62)+SUM('1.  LRAMVA Summary'!F$63:F$64)*(MONTH($E64)-1)/12)*$H64</f>
        <v>-1.9865457499999999E-2</v>
      </c>
      <c r="L64" s="230">
        <f>(SUM('1.  LRAMVA Summary'!G$54:G$62)+SUM('1.  LRAMVA Summary'!G$63:G$64)*(MONTH($E64)-1)/12)*$H64</f>
        <v>0.23172826450835696</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0.38289063112058302</v>
      </c>
    </row>
    <row r="65" spans="2:23" s="9" customFormat="1">
      <c r="B65" s="66"/>
      <c r="E65" s="214">
        <v>41791</v>
      </c>
      <c r="F65" s="214" t="s">
        <v>180</v>
      </c>
      <c r="G65" s="215" t="s">
        <v>66</v>
      </c>
      <c r="H65" s="229">
        <f>C$28/12</f>
        <v>1.225E-3</v>
      </c>
      <c r="I65" s="230">
        <f>(SUM('1.  LRAMVA Summary'!D$54:D$62)+SUM('1.  LRAMVA Summary'!D$63:D$64)*(MONTH($E65)-1)/12)*$H65</f>
        <v>-5.5153851903522506</v>
      </c>
      <c r="J65" s="230">
        <f>(SUM('1.  LRAMVA Summary'!E$54:E$62)+SUM('1.  LRAMVA Summary'!E$63:E$64)*(MONTH($E65)-1)/12)*$H65</f>
        <v>5.8665315135800933</v>
      </c>
      <c r="K65" s="230">
        <f>(SUM('1.  LRAMVA Summary'!F$54:F$62)+SUM('1.  LRAMVA Summary'!F$63:F$64)*(MONTH($E65)-1)/12)*$H65</f>
        <v>-2.0295034374999996E-2</v>
      </c>
      <c r="L65" s="230">
        <f>(SUM('1.  LRAMVA Summary'!G$54:G$62)+SUM('1.  LRAMVA Summary'!G$63:G$64)*(MONTH($E65)-1)/12)*$H65</f>
        <v>0.28966033063544616</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0.62051161948828881</v>
      </c>
    </row>
    <row r="66" spans="2:23" s="9" customFormat="1">
      <c r="B66" s="66"/>
      <c r="E66" s="214">
        <v>41821</v>
      </c>
      <c r="F66" s="214" t="s">
        <v>180</v>
      </c>
      <c r="G66" s="215" t="s">
        <v>68</v>
      </c>
      <c r="H66" s="232">
        <f>C$29/12</f>
        <v>1.225E-3</v>
      </c>
      <c r="I66" s="230">
        <f>(SUM('1.  LRAMVA Summary'!D$54:D$62)+SUM('1.  LRAMVA Summary'!D$63:D$64)*(MONTH($E66)-1)/12)*$H66</f>
        <v>-5.5496954335718707</v>
      </c>
      <c r="J66" s="230">
        <f>(SUM('1.  LRAMVA Summary'!E$54:E$62)+SUM('1.  LRAMVA Summary'!E$63:E$64)*(MONTH($E66)-1)/12)*$H66</f>
        <v>6.0809602559153308</v>
      </c>
      <c r="K66" s="230">
        <f>(SUM('1.  LRAMVA Summary'!F$54:F$62)+SUM('1.  LRAMVA Summary'!F$63:F$64)*(MONTH($E66)-1)/12)*$H66</f>
        <v>-2.072461125E-2</v>
      </c>
      <c r="L66" s="230">
        <f>(SUM('1.  LRAMVA Summary'!G$54:G$62)+SUM('1.  LRAMVA Summary'!G$63:G$64)*(MONTH($E66)-1)/12)*$H66</f>
        <v>0.34759239676253545</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0.85813260785599565</v>
      </c>
    </row>
    <row r="67" spans="2:23" s="9" customFormat="1">
      <c r="B67" s="66"/>
      <c r="E67" s="214">
        <v>41852</v>
      </c>
      <c r="F67" s="214" t="s">
        <v>180</v>
      </c>
      <c r="G67" s="215" t="s">
        <v>68</v>
      </c>
      <c r="H67" s="229">
        <f>C$29/12</f>
        <v>1.225E-3</v>
      </c>
      <c r="I67" s="230">
        <f>(SUM('1.  LRAMVA Summary'!D$54:D$62)+SUM('1.  LRAMVA Summary'!D$63:D$64)*(MONTH($E67)-1)/12)*$H67</f>
        <v>-5.5840056767914907</v>
      </c>
      <c r="J67" s="230">
        <f>(SUM('1.  LRAMVA Summary'!E$54:E$62)+SUM('1.  LRAMVA Summary'!E$63:E$64)*(MONTH($E67)-1)/12)*$H67</f>
        <v>6.2953889982505675</v>
      </c>
      <c r="K67" s="230">
        <f>(SUM('1.  LRAMVA Summary'!F$54:F$62)+SUM('1.  LRAMVA Summary'!F$63:F$64)*(MONTH($E67)-1)/12)*$H67</f>
        <v>-2.1154188125000001E-2</v>
      </c>
      <c r="L67" s="230">
        <f>(SUM('1.  LRAMVA Summary'!G$54:G$62)+SUM('1.  LRAMVA Summary'!G$63:G$64)*(MONTH($E67)-1)/12)*$H67</f>
        <v>0.40552446288962468</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1.0957535962237015</v>
      </c>
    </row>
    <row r="68" spans="2:23" s="9" customFormat="1">
      <c r="B68" s="66"/>
      <c r="E68" s="214">
        <v>41883</v>
      </c>
      <c r="F68" s="214" t="s">
        <v>180</v>
      </c>
      <c r="G68" s="215" t="s">
        <v>68</v>
      </c>
      <c r="H68" s="229">
        <f>C$29/12</f>
        <v>1.225E-3</v>
      </c>
      <c r="I68" s="230">
        <f>(SUM('1.  LRAMVA Summary'!D$54:D$62)+SUM('1.  LRAMVA Summary'!D$63:D$64)*(MONTH($E68)-1)/12)*$H68</f>
        <v>-5.6183159200111099</v>
      </c>
      <c r="J68" s="230">
        <f>(SUM('1.  LRAMVA Summary'!E$54:E$62)+SUM('1.  LRAMVA Summary'!E$63:E$64)*(MONTH($E68)-1)/12)*$H68</f>
        <v>6.5098177405858042</v>
      </c>
      <c r="K68" s="230">
        <f>(SUM('1.  LRAMVA Summary'!F$54:F$62)+SUM('1.  LRAMVA Summary'!F$63:F$64)*(MONTH($E68)-1)/12)*$H68</f>
        <v>-2.1583764999999998E-2</v>
      </c>
      <c r="L68" s="230">
        <f>(SUM('1.  LRAMVA Summary'!G$54:G$62)+SUM('1.  LRAMVA Summary'!G$63:G$64)*(MONTH($E68)-1)/12)*$H68</f>
        <v>0.46345652901671391</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1.3333745845914082</v>
      </c>
    </row>
    <row r="69" spans="2:23" s="9" customFormat="1">
      <c r="B69" s="66"/>
      <c r="E69" s="214">
        <v>41913</v>
      </c>
      <c r="F69" s="214" t="s">
        <v>180</v>
      </c>
      <c r="G69" s="215" t="s">
        <v>69</v>
      </c>
      <c r="H69" s="232">
        <f>C$30/12</f>
        <v>1.225E-3</v>
      </c>
      <c r="I69" s="230">
        <f>(SUM('1.  LRAMVA Summary'!D$54:D$62)+SUM('1.  LRAMVA Summary'!D$63:D$64)*(MONTH($E69)-1)/12)*$H69</f>
        <v>-5.65262616323073</v>
      </c>
      <c r="J69" s="230">
        <f>(SUM('1.  LRAMVA Summary'!E$54:E$62)+SUM('1.  LRAMVA Summary'!E$63:E$64)*(MONTH($E69)-1)/12)*$H69</f>
        <v>6.7242464829210418</v>
      </c>
      <c r="K69" s="230">
        <f>(SUM('1.  LRAMVA Summary'!F$54:F$62)+SUM('1.  LRAMVA Summary'!F$63:F$64)*(MONTH($E69)-1)/12)*$H69</f>
        <v>-2.2013341875000002E-2</v>
      </c>
      <c r="L69" s="230">
        <f>(SUM('1.  LRAMVA Summary'!G$54:G$62)+SUM('1.  LRAMVA Summary'!G$63:G$64)*(MONTH($E69)-1)/12)*$H69</f>
        <v>0.5213885951438032</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1.5709955729591152</v>
      </c>
    </row>
    <row r="70" spans="2:23" s="9" customFormat="1">
      <c r="B70" s="66"/>
      <c r="E70" s="214">
        <v>41944</v>
      </c>
      <c r="F70" s="214" t="s">
        <v>180</v>
      </c>
      <c r="G70" s="215" t="s">
        <v>69</v>
      </c>
      <c r="H70" s="229">
        <f>C$30/12</f>
        <v>1.225E-3</v>
      </c>
      <c r="I70" s="230">
        <f>(SUM('1.  LRAMVA Summary'!D$54:D$62)+SUM('1.  LRAMVA Summary'!D$63:D$64)*(MONTH($E70)-1)/12)*$H70</f>
        <v>-5.68693640645035</v>
      </c>
      <c r="J70" s="230">
        <f>(SUM('1.  LRAMVA Summary'!E$54:E$62)+SUM('1.  LRAMVA Summary'!E$63:E$64)*(MONTH($E70)-1)/12)*$H70</f>
        <v>6.9386752252562784</v>
      </c>
      <c r="K70" s="230">
        <f>(SUM('1.  LRAMVA Summary'!F$54:F$62)+SUM('1.  LRAMVA Summary'!F$63:F$64)*(MONTH($E70)-1)/12)*$H70</f>
        <v>-2.2442918749999999E-2</v>
      </c>
      <c r="L70" s="230">
        <f>(SUM('1.  LRAMVA Summary'!G$54:G$62)+SUM('1.  LRAMVA Summary'!G$63:G$64)*(MONTH($E70)-1)/12)*$H70</f>
        <v>0.57932066127089232</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1.8086165613268208</v>
      </c>
    </row>
    <row r="71" spans="2:23" s="9" customFormat="1">
      <c r="B71" s="66"/>
      <c r="E71" s="214">
        <v>41974</v>
      </c>
      <c r="F71" s="214" t="s">
        <v>180</v>
      </c>
      <c r="G71" s="215" t="s">
        <v>69</v>
      </c>
      <c r="H71" s="229">
        <f>C$30/12</f>
        <v>1.225E-3</v>
      </c>
      <c r="I71" s="230">
        <f>(SUM('1.  LRAMVA Summary'!D$54:D$62)+SUM('1.  LRAMVA Summary'!D$63:D$64)*(MONTH($E71)-1)/12)*$H71</f>
        <v>-5.7212466496699692</v>
      </c>
      <c r="J71" s="230">
        <f>(SUM('1.  LRAMVA Summary'!E$54:E$62)+SUM('1.  LRAMVA Summary'!E$63:E$64)*(MONTH($E71)-1)/12)*$H71</f>
        <v>7.1531039675915151</v>
      </c>
      <c r="K71" s="230">
        <f>(SUM('1.  LRAMVA Summary'!F$54:F$62)+SUM('1.  LRAMVA Summary'!F$63:F$64)*(MONTH($E71)-1)/12)*$H71</f>
        <v>-2.2872495624999999E-2</v>
      </c>
      <c r="L71" s="230">
        <f>(SUM('1.  LRAMVA Summary'!G$54:G$62)+SUM('1.  LRAMVA Summary'!G$63:G$64)*(MONTH($E71)-1)/12)*$H71</f>
        <v>0.63725272739798156</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2.0462375496945278</v>
      </c>
    </row>
    <row r="72" spans="2:23" s="9" customFormat="1" ht="15.75" thickBot="1">
      <c r="B72" s="66"/>
      <c r="E72" s="216" t="s">
        <v>464</v>
      </c>
      <c r="F72" s="216"/>
      <c r="G72" s="217"/>
      <c r="H72" s="218"/>
      <c r="I72" s="219">
        <f>SUM(I59:I71)</f>
        <v>-157.43373131450309</v>
      </c>
      <c r="J72" s="219">
        <f t="shared" ref="J72:V72" si="16">SUM(J59:J71)</f>
        <v>118.91180474527424</v>
      </c>
      <c r="K72" s="219">
        <f t="shared" si="16"/>
        <v>-0.5252157487500001</v>
      </c>
      <c r="L72" s="219">
        <f t="shared" si="16"/>
        <v>3.8235163643878898</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-35.223625953590982</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-157.43373131450309</v>
      </c>
      <c r="J74" s="228">
        <f t="shared" si="17"/>
        <v>118.91180474527424</v>
      </c>
      <c r="K74" s="228">
        <f t="shared" si="17"/>
        <v>-0.5252157487500001</v>
      </c>
      <c r="L74" s="228">
        <f t="shared" si="17"/>
        <v>3.8235163643878898</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-35.223625953590982</v>
      </c>
    </row>
    <row r="75" spans="2:23" s="9" customFormat="1">
      <c r="B75" s="66"/>
      <c r="E75" s="214">
        <v>42005</v>
      </c>
      <c r="F75" s="214" t="s">
        <v>181</v>
      </c>
      <c r="G75" s="215" t="s">
        <v>65</v>
      </c>
      <c r="H75" s="229">
        <f>C$31/12</f>
        <v>1.225E-3</v>
      </c>
      <c r="I75" s="230">
        <f>(SUM('1.  LRAMVA Summary'!D$54:D$65)+SUM('1.  LRAMVA Summary'!D$66:D$67)*(MONTH($E75)-1)/12)*$H75</f>
        <v>-5.7555568928895902</v>
      </c>
      <c r="J75" s="230">
        <f>(SUM('1.  LRAMVA Summary'!E$54:E$65)+SUM('1.  LRAMVA Summary'!E$66:E$67)*(MONTH($E75)-1)/12)*$H75</f>
        <v>7.3675327099267527</v>
      </c>
      <c r="K75" s="230">
        <f>(SUM('1.  LRAMVA Summary'!F$54:F$65)+SUM('1.  LRAMVA Summary'!F$66:F$67)*(MONTH($E75)-1)/12)*$H75</f>
        <v>-2.33020725E-2</v>
      </c>
      <c r="L75" s="230">
        <f>(SUM('1.  LRAMVA Summary'!G$54:G$65)+SUM('1.  LRAMVA Summary'!G$66:G$67)*(MONTH($E75)-1)/12)*$H75</f>
        <v>0.6951847935250709</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2.2838585380622334</v>
      </c>
    </row>
    <row r="76" spans="2:23" s="238" customFormat="1">
      <c r="B76" s="237"/>
      <c r="E76" s="214">
        <v>42036</v>
      </c>
      <c r="F76" s="214" t="s">
        <v>181</v>
      </c>
      <c r="G76" s="215" t="s">
        <v>65</v>
      </c>
      <c r="H76" s="229">
        <f t="shared" ref="H76:H77" si="19">C$31/12</f>
        <v>1.225E-3</v>
      </c>
      <c r="I76" s="230">
        <f>(SUM('1.  LRAMVA Summary'!D$54:D$65)+SUM('1.  LRAMVA Summary'!D$66:D$67)*(MONTH($E76)-1)/12)*$H76</f>
        <v>-5.7085348724660294</v>
      </c>
      <c r="J76" s="230">
        <f>(SUM('1.  LRAMVA Summary'!E$54:E$65)+SUM('1.  LRAMVA Summary'!E$66:E$67)*(MONTH($E76)-1)/12)*$H76</f>
        <v>7.5818128144616157</v>
      </c>
      <c r="K76" s="230">
        <f>(SUM('1.  LRAMVA Summary'!F$54:F$65)+SUM('1.  LRAMVA Summary'!F$66:F$67)*(MONTH($E76)-1)/12)*$H76</f>
        <v>-2.3737223125000002E-2</v>
      </c>
      <c r="L76" s="230">
        <f>(SUM('1.  LRAMVA Summary'!G$54:G$65)+SUM('1.  LRAMVA Summary'!G$66:G$67)*(MONTH($E76)-1)/12)*$H76</f>
        <v>0.75387019281539369</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2.6034109116859803</v>
      </c>
    </row>
    <row r="77" spans="2:23" s="9" customFormat="1">
      <c r="B77" s="66"/>
      <c r="E77" s="214">
        <v>42064</v>
      </c>
      <c r="F77" s="214" t="s">
        <v>181</v>
      </c>
      <c r="G77" s="215" t="s">
        <v>65</v>
      </c>
      <c r="H77" s="229">
        <f t="shared" si="19"/>
        <v>1.225E-3</v>
      </c>
      <c r="I77" s="230">
        <f>(SUM('1.  LRAMVA Summary'!D$54:D$65)+SUM('1.  LRAMVA Summary'!D$66:D$67)*(MONTH($E77)-1)/12)*$H77</f>
        <v>-5.6615128520424696</v>
      </c>
      <c r="J77" s="230">
        <f>(SUM('1.  LRAMVA Summary'!E$54:E$65)+SUM('1.  LRAMVA Summary'!E$66:E$67)*(MONTH($E77)-1)/12)*$H77</f>
        <v>7.7960929189964778</v>
      </c>
      <c r="K77" s="230">
        <f>(SUM('1.  LRAMVA Summary'!F$54:F$65)+SUM('1.  LRAMVA Summary'!F$66:F$67)*(MONTH($E77)-1)/12)*$H77</f>
        <v>-2.4172373750000004E-2</v>
      </c>
      <c r="L77" s="230">
        <f>(SUM('1.  LRAMVA Summary'!G$54:G$65)+SUM('1.  LRAMVA Summary'!G$66:G$67)*(MONTH($E77)-1)/12)*$H77</f>
        <v>0.81255559210571671</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2.9229632853097249</v>
      </c>
    </row>
    <row r="78" spans="2:23" s="9" customFormat="1">
      <c r="B78" s="66"/>
      <c r="E78" s="214">
        <v>42095</v>
      </c>
      <c r="F78" s="214" t="s">
        <v>181</v>
      </c>
      <c r="G78" s="215" t="s">
        <v>66</v>
      </c>
      <c r="H78" s="229">
        <f>C$32/12</f>
        <v>9.1666666666666665E-4</v>
      </c>
      <c r="I78" s="230">
        <f>(SUM('1.  LRAMVA Summary'!D$54:D$65)+SUM('1.  LRAMVA Summary'!D$66:D$67)*(MONTH($E78)-1)/12)*$H78</f>
        <v>-4.2013196699189121</v>
      </c>
      <c r="J78" s="230">
        <f>(SUM('1.  LRAMVA Summary'!E$54:E$65)+SUM('1.  LRAMVA Summary'!E$66:E$67)*(MONTH($E78)-1)/12)*$H78</f>
        <v>5.9941566842751524</v>
      </c>
      <c r="K78" s="230">
        <f>(SUM('1.  LRAMVA Summary'!F$54:F$65)+SUM('1.  LRAMVA Summary'!F$66:F$67)*(MONTH($E78)-1)/12)*$H78</f>
        <v>-1.8413793750000001E-2</v>
      </c>
      <c r="L78" s="230">
        <f>(SUM('1.  LRAMVA Summary'!G$54:G$65)+SUM('1.  LRAMVA Summary'!G$66:G$67)*(MONTH($E78)-1)/12)*$H78</f>
        <v>0.65194904118070995</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2.4263722617869501</v>
      </c>
    </row>
    <row r="79" spans="2:23" s="9" customFormat="1">
      <c r="B79" s="66"/>
      <c r="E79" s="214">
        <v>42125</v>
      </c>
      <c r="F79" s="214" t="s">
        <v>181</v>
      </c>
      <c r="G79" s="215" t="s">
        <v>66</v>
      </c>
      <c r="H79" s="229">
        <f t="shared" ref="H79:H80" si="21">C$32/12</f>
        <v>9.1666666666666665E-4</v>
      </c>
      <c r="I79" s="230">
        <f>(SUM('1.  LRAMVA Summary'!D$54:D$65)+SUM('1.  LRAMVA Summary'!D$66:D$67)*(MONTH($E79)-1)/12)*$H79</f>
        <v>-4.1661331240237311</v>
      </c>
      <c r="J79" s="230">
        <f>(SUM('1.  LRAMVA Summary'!E$54:E$65)+SUM('1.  LRAMVA Summary'!E$66:E$67)*(MONTH($E79)-1)/12)*$H79</f>
        <v>6.1545023407298123</v>
      </c>
      <c r="K79" s="230">
        <f>(SUM('1.  LRAMVA Summary'!F$54:F$65)+SUM('1.  LRAMVA Summary'!F$66:F$67)*(MONTH($E79)-1)/12)*$H79</f>
        <v>-1.8739416666666668E-2</v>
      </c>
      <c r="L79" s="230">
        <f>(SUM('1.  LRAMVA Summary'!G$54:G$65)+SUM('1.  LRAMVA Summary'!G$66:G$67)*(MONTH($E79)-1)/12)*$H79</f>
        <v>0.69586328554761823</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2.6654930855870327</v>
      </c>
    </row>
    <row r="80" spans="2:23" s="9" customFormat="1">
      <c r="B80" s="66"/>
      <c r="E80" s="214">
        <v>42156</v>
      </c>
      <c r="F80" s="214" t="s">
        <v>181</v>
      </c>
      <c r="G80" s="215" t="s">
        <v>66</v>
      </c>
      <c r="H80" s="229">
        <f t="shared" si="21"/>
        <v>9.1666666666666665E-4</v>
      </c>
      <c r="I80" s="230">
        <f>(SUM('1.  LRAMVA Summary'!D$54:D$65)+SUM('1.  LRAMVA Summary'!D$66:D$67)*(MONTH($E80)-1)/12)*$H80</f>
        <v>-4.1309465781285502</v>
      </c>
      <c r="J80" s="230">
        <f>(SUM('1.  LRAMVA Summary'!E$54:E$65)+SUM('1.  LRAMVA Summary'!E$66:E$67)*(MONTH($E80)-1)/12)*$H80</f>
        <v>6.3148479971844713</v>
      </c>
      <c r="K80" s="230">
        <f>(SUM('1.  LRAMVA Summary'!F$54:F$65)+SUM('1.  LRAMVA Summary'!F$66:F$67)*(MONTH($E80)-1)/12)*$H80</f>
        <v>-1.9065039583333335E-2</v>
      </c>
      <c r="L80" s="230">
        <f>(SUM('1.  LRAMVA Summary'!G$54:G$65)+SUM('1.  LRAMVA Summary'!G$66:G$67)*(MONTH($E80)-1)/12)*$H80</f>
        <v>0.7397775299145265</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2.9046139093871144</v>
      </c>
    </row>
    <row r="81" spans="2:23" s="9" customFormat="1">
      <c r="B81" s="66"/>
      <c r="E81" s="214">
        <v>42186</v>
      </c>
      <c r="F81" s="214" t="s">
        <v>181</v>
      </c>
      <c r="G81" s="215" t="s">
        <v>68</v>
      </c>
      <c r="H81" s="229">
        <f>C$33/12</f>
        <v>9.1666666666666665E-4</v>
      </c>
      <c r="I81" s="230">
        <f>(SUM('1.  LRAMVA Summary'!D$54:D$65)+SUM('1.  LRAMVA Summary'!D$66:D$67)*(MONTH($E81)-1)/12)*$H81</f>
        <v>-4.0957600322333692</v>
      </c>
      <c r="J81" s="230">
        <f>(SUM('1.  LRAMVA Summary'!E$54:E$65)+SUM('1.  LRAMVA Summary'!E$66:E$67)*(MONTH($E81)-1)/12)*$H81</f>
        <v>6.4751936536391304</v>
      </c>
      <c r="K81" s="230">
        <f>(SUM('1.  LRAMVA Summary'!F$54:F$65)+SUM('1.  LRAMVA Summary'!F$66:F$67)*(MONTH($E81)-1)/12)*$H81</f>
        <v>-1.9390662500000003E-2</v>
      </c>
      <c r="L81" s="230">
        <f>(SUM('1.  LRAMVA Summary'!G$54:G$65)+SUM('1.  LRAMVA Summary'!G$66:G$67)*(MONTH($E81)-1)/12)*$H81</f>
        <v>0.78369177428143477</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3.1437347331871957</v>
      </c>
    </row>
    <row r="82" spans="2:23" s="9" customFormat="1">
      <c r="B82" s="66"/>
      <c r="E82" s="214">
        <v>42217</v>
      </c>
      <c r="F82" s="214" t="s">
        <v>181</v>
      </c>
      <c r="G82" s="215" t="s">
        <v>68</v>
      </c>
      <c r="H82" s="229">
        <f t="shared" ref="H82:H83" si="22">C$33/12</f>
        <v>9.1666666666666665E-4</v>
      </c>
      <c r="I82" s="230">
        <f>(SUM('1.  LRAMVA Summary'!D$54:D$65)+SUM('1.  LRAMVA Summary'!D$66:D$67)*(MONTH($E82)-1)/12)*$H82</f>
        <v>-4.060573486338189</v>
      </c>
      <c r="J82" s="230">
        <f>(SUM('1.  LRAMVA Summary'!E$54:E$65)+SUM('1.  LRAMVA Summary'!E$66:E$67)*(MONTH($E82)-1)/12)*$H82</f>
        <v>6.6355393100937894</v>
      </c>
      <c r="K82" s="230">
        <f>(SUM('1.  LRAMVA Summary'!F$54:F$65)+SUM('1.  LRAMVA Summary'!F$66:F$67)*(MONTH($E82)-1)/12)*$H82</f>
        <v>-1.971628541666667E-2</v>
      </c>
      <c r="L82" s="230">
        <f>(SUM('1.  LRAMVA Summary'!G$54:G$65)+SUM('1.  LRAMVA Summary'!G$66:G$67)*(MONTH($E82)-1)/12)*$H82</f>
        <v>0.82760601864834304</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3.3828555569872769</v>
      </c>
    </row>
    <row r="83" spans="2:23" s="9" customFormat="1">
      <c r="B83" s="66"/>
      <c r="E83" s="214">
        <v>42248</v>
      </c>
      <c r="F83" s="214" t="s">
        <v>181</v>
      </c>
      <c r="G83" s="215" t="s">
        <v>68</v>
      </c>
      <c r="H83" s="229">
        <f t="shared" si="22"/>
        <v>9.1666666666666665E-4</v>
      </c>
      <c r="I83" s="230">
        <f>(SUM('1.  LRAMVA Summary'!D$54:D$65)+SUM('1.  LRAMVA Summary'!D$66:D$67)*(MONTH($E83)-1)/12)*$H83</f>
        <v>-4.025386940443008</v>
      </c>
      <c r="J83" s="230">
        <f>(SUM('1.  LRAMVA Summary'!E$54:E$65)+SUM('1.  LRAMVA Summary'!E$66:E$67)*(MONTH($E83)-1)/12)*$H83</f>
        <v>6.7958849665484484</v>
      </c>
      <c r="K83" s="230">
        <f>(SUM('1.  LRAMVA Summary'!F$54:F$65)+SUM('1.  LRAMVA Summary'!F$66:F$67)*(MONTH($E83)-1)/12)*$H83</f>
        <v>-2.0041908333333334E-2</v>
      </c>
      <c r="L83" s="230">
        <f>(SUM('1.  LRAMVA Summary'!G$54:G$65)+SUM('1.  LRAMVA Summary'!G$66:G$67)*(MONTH($E83)-1)/12)*$H83</f>
        <v>0.87152026301525143</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3.6219763807873582</v>
      </c>
    </row>
    <row r="84" spans="2:23" s="9" customFormat="1">
      <c r="B84" s="66"/>
      <c r="E84" s="214">
        <v>42278</v>
      </c>
      <c r="F84" s="214" t="s">
        <v>181</v>
      </c>
      <c r="G84" s="215" t="s">
        <v>69</v>
      </c>
      <c r="H84" s="229">
        <f>C$34/12</f>
        <v>9.1666666666666665E-4</v>
      </c>
      <c r="I84" s="230">
        <f>(SUM('1.  LRAMVA Summary'!D$54:D$65)+SUM('1.  LRAMVA Summary'!D$66:D$67)*(MONTH($E84)-1)/12)*$H84</f>
        <v>-3.9902003945478266</v>
      </c>
      <c r="J84" s="230">
        <f>(SUM('1.  LRAMVA Summary'!E$54:E$65)+SUM('1.  LRAMVA Summary'!E$66:E$67)*(MONTH($E84)-1)/12)*$H84</f>
        <v>6.9562306230031066</v>
      </c>
      <c r="K84" s="230">
        <f>(SUM('1.  LRAMVA Summary'!F$54:F$65)+SUM('1.  LRAMVA Summary'!F$66:F$67)*(MONTH($E84)-1)/12)*$H84</f>
        <v>-2.0367531250000001E-2</v>
      </c>
      <c r="L84" s="230">
        <f>(SUM('1.  LRAMVA Summary'!G$54:G$65)+SUM('1.  LRAMVA Summary'!G$66:G$67)*(MONTH($E84)-1)/12)*$H84</f>
        <v>0.9154345073821597</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3.8610972045874399</v>
      </c>
    </row>
    <row r="85" spans="2:23" s="9" customFormat="1">
      <c r="B85" s="66"/>
      <c r="E85" s="214">
        <v>42309</v>
      </c>
      <c r="F85" s="214" t="s">
        <v>181</v>
      </c>
      <c r="G85" s="215" t="s">
        <v>69</v>
      </c>
      <c r="H85" s="229">
        <f t="shared" ref="H85:H86" si="23">C$34/12</f>
        <v>9.1666666666666665E-4</v>
      </c>
      <c r="I85" s="230">
        <f>(SUM('1.  LRAMVA Summary'!D$54:D$65)+SUM('1.  LRAMVA Summary'!D$66:D$67)*(MONTH($E85)-1)/12)*$H85</f>
        <v>-3.9550138486526456</v>
      </c>
      <c r="J85" s="230">
        <f>(SUM('1.  LRAMVA Summary'!E$54:E$65)+SUM('1.  LRAMVA Summary'!E$66:E$67)*(MONTH($E85)-1)/12)*$H85</f>
        <v>7.1165762794577665</v>
      </c>
      <c r="K85" s="230">
        <f>(SUM('1.  LRAMVA Summary'!F$54:F$65)+SUM('1.  LRAMVA Summary'!F$66:F$67)*(MONTH($E85)-1)/12)*$H85</f>
        <v>-2.0693154166666668E-2</v>
      </c>
      <c r="L85" s="230">
        <f>(SUM('1.  LRAMVA Summary'!G$54:G$65)+SUM('1.  LRAMVA Summary'!G$66:G$67)*(MONTH($E85)-1)/12)*$H85</f>
        <v>0.95934875174906808</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4.1002180283875225</v>
      </c>
    </row>
    <row r="86" spans="2:23" s="9" customFormat="1">
      <c r="B86" s="66"/>
      <c r="E86" s="214">
        <v>42339</v>
      </c>
      <c r="F86" s="214" t="s">
        <v>181</v>
      </c>
      <c r="G86" s="215" t="s">
        <v>69</v>
      </c>
      <c r="H86" s="229">
        <f t="shared" si="23"/>
        <v>9.1666666666666665E-4</v>
      </c>
      <c r="I86" s="230">
        <f>(SUM('1.  LRAMVA Summary'!D$54:D$65)+SUM('1.  LRAMVA Summary'!D$66:D$67)*(MONTH($E86)-1)/12)*$H86</f>
        <v>-3.9198273027574646</v>
      </c>
      <c r="J86" s="230">
        <f>(SUM('1.  LRAMVA Summary'!E$54:E$65)+SUM('1.  LRAMVA Summary'!E$66:E$67)*(MONTH($E86)-1)/12)*$H86</f>
        <v>7.2769219359124255</v>
      </c>
      <c r="K86" s="230">
        <f>(SUM('1.  LRAMVA Summary'!F$54:F$65)+SUM('1.  LRAMVA Summary'!F$66:F$67)*(MONTH($E86)-1)/12)*$H86</f>
        <v>-2.1018777083333336E-2</v>
      </c>
      <c r="L86" s="230">
        <f>(SUM('1.  LRAMVA Summary'!G$54:G$65)+SUM('1.  LRAMVA Summary'!G$66:G$67)*(MONTH($E86)-1)/12)*$H86</f>
        <v>1.0032629961159762</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4.3393388521876037</v>
      </c>
    </row>
    <row r="87" spans="2:23" s="9" customFormat="1" ht="15.75" thickBot="1">
      <c r="B87" s="66"/>
      <c r="E87" s="216" t="s">
        <v>465</v>
      </c>
      <c r="F87" s="216"/>
      <c r="G87" s="217"/>
      <c r="H87" s="218"/>
      <c r="I87" s="219">
        <f>SUM(I74:I86)</f>
        <v>-211.10449730894487</v>
      </c>
      <c r="J87" s="219">
        <f>SUM(J74:J86)</f>
        <v>201.37709697950314</v>
      </c>
      <c r="K87" s="219">
        <f t="shared" ref="K87:O87" si="24">SUM(K74:K86)</f>
        <v>-0.7738739868750002</v>
      </c>
      <c r="L87" s="219">
        <f t="shared" si="24"/>
        <v>13.533581110669159</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3.0323067943524498</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-211.10449730894487</v>
      </c>
      <c r="J89" s="228">
        <f t="shared" ref="J89" si="26">J87+J88</f>
        <v>201.37709697950314</v>
      </c>
      <c r="K89" s="228">
        <f t="shared" ref="K89" si="27">K87+K88</f>
        <v>-0.7738739868750002</v>
      </c>
      <c r="L89" s="228">
        <f t="shared" ref="L89" si="28">L87+L88</f>
        <v>13.533581110669159</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3.0323067943524498</v>
      </c>
    </row>
    <row r="90" spans="2:23" s="9" customFormat="1">
      <c r="B90" s="66"/>
      <c r="E90" s="214">
        <v>42370</v>
      </c>
      <c r="F90" s="214" t="s">
        <v>183</v>
      </c>
      <c r="G90" s="215" t="s">
        <v>65</v>
      </c>
      <c r="H90" s="229">
        <f>$C$35/12</f>
        <v>9.1666666666666665E-4</v>
      </c>
      <c r="I90" s="230">
        <f>(SUM('1.  LRAMVA Summary'!D$54:D$68)+SUM('1.  LRAMVA Summary'!D$69:D$70)*(MONTH($E90)-1)/12)*$H90</f>
        <v>-3.8846407568622836</v>
      </c>
      <c r="J90" s="230">
        <f>(SUM('1.  LRAMVA Summary'!E$54:E$68)+SUM('1.  LRAMVA Summary'!E$69:E$70)*(MONTH($E90)-1)/12)*$H90</f>
        <v>7.4372675923670846</v>
      </c>
      <c r="K90" s="230">
        <f>(SUM('1.  LRAMVA Summary'!F$54:F$68)+SUM('1.  LRAMVA Summary'!F$69:F$70)*(MONTH($E90)-1)/12)*$H90</f>
        <v>-2.1344400000000003E-2</v>
      </c>
      <c r="L90" s="230">
        <f>(SUM('1.  LRAMVA Summary'!G$54:G$68)+SUM('1.  LRAMVA Summary'!G$69:G$70)*(MONTH($E90)-1)/12)*$H90</f>
        <v>1.0471772404828845</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4.5784596759876859</v>
      </c>
    </row>
    <row r="91" spans="2:23" s="9" customFormat="1">
      <c r="B91" s="66"/>
      <c r="E91" s="214">
        <v>42401</v>
      </c>
      <c r="F91" s="214" t="s">
        <v>183</v>
      </c>
      <c r="G91" s="215" t="s">
        <v>65</v>
      </c>
      <c r="H91" s="229">
        <f t="shared" ref="H91:H92" si="34">$C$35/12</f>
        <v>9.1666666666666665E-4</v>
      </c>
      <c r="I91" s="230">
        <f>(SUM('1.  LRAMVA Summary'!D$54:D$68)+SUM('1.  LRAMVA Summary'!D$69:D$70)*(MONTH($E91)-1)/12)*$H91</f>
        <v>-3.6795389998516987</v>
      </c>
      <c r="J91" s="230">
        <f>(SUM('1.  LRAMVA Summary'!E$54:E$68)+SUM('1.  LRAMVA Summary'!E$69:E$70)*(MONTH($E91)-1)/12)*$H91</f>
        <v>7.5799700974925539</v>
      </c>
      <c r="K91" s="230">
        <f>(SUM('1.  LRAMVA Summary'!F$54:F$68)+SUM('1.  LRAMVA Summary'!F$69:F$70)*(MONTH($E91)-1)/12)*$H91</f>
        <v>-1.1250089583333336E-2</v>
      </c>
      <c r="L91" s="230">
        <f>(SUM('1.  LRAMVA Summary'!G$54:G$68)+SUM('1.  LRAMVA Summary'!G$69:G$70)*(MONTH($E91)-1)/12)*$H91</f>
        <v>1.0910914848497928</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4.9802724929073143</v>
      </c>
    </row>
    <row r="92" spans="2:23" s="9" customFormat="1" ht="14.25" customHeight="1">
      <c r="B92" s="66"/>
      <c r="E92" s="214">
        <v>42430</v>
      </c>
      <c r="F92" s="214" t="s">
        <v>183</v>
      </c>
      <c r="G92" s="215" t="s">
        <v>65</v>
      </c>
      <c r="H92" s="229">
        <f t="shared" si="34"/>
        <v>9.1666666666666665E-4</v>
      </c>
      <c r="I92" s="230">
        <f>(SUM('1.  LRAMVA Summary'!D$54:D$68)+SUM('1.  LRAMVA Summary'!D$69:D$70)*(MONTH($E92)-1)/12)*$H92</f>
        <v>-3.4744372428411139</v>
      </c>
      <c r="J92" s="230">
        <f>(SUM('1.  LRAMVA Summary'!E$54:E$68)+SUM('1.  LRAMVA Summary'!E$69:E$70)*(MONTH($E92)-1)/12)*$H92</f>
        <v>7.7226726026180232</v>
      </c>
      <c r="K92" s="230">
        <f>(SUM('1.  LRAMVA Summary'!F$54:F$68)+SUM('1.  LRAMVA Summary'!F$69:F$70)*(MONTH($E92)-1)/12)*$H92</f>
        <v>-1.1557791666666679E-3</v>
      </c>
      <c r="L92" s="230">
        <f>(SUM('1.  LRAMVA Summary'!G$54:G$68)+SUM('1.  LRAMVA Summary'!G$69:G$70)*(MONTH($E92)-1)/12)*$H92</f>
        <v>1.1350057292167011</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5.3820853098269437</v>
      </c>
    </row>
    <row r="93" spans="2:23" s="8" customFormat="1">
      <c r="B93" s="239"/>
      <c r="D93" s="9"/>
      <c r="E93" s="214">
        <v>42461</v>
      </c>
      <c r="F93" s="214" t="s">
        <v>183</v>
      </c>
      <c r="G93" s="215" t="s">
        <v>66</v>
      </c>
      <c r="H93" s="229">
        <f>$C$36/12</f>
        <v>9.1666666666666665E-4</v>
      </c>
      <c r="I93" s="230">
        <f>(SUM('1.  LRAMVA Summary'!D$54:D$68)+SUM('1.  LRAMVA Summary'!D$69:D$70)*(MONTH($E93)-1)/12)*$H93</f>
        <v>-3.2693354858305295</v>
      </c>
      <c r="J93" s="230">
        <f>(SUM('1.  LRAMVA Summary'!E$54:E$68)+SUM('1.  LRAMVA Summary'!E$69:E$70)*(MONTH($E93)-1)/12)*$H93</f>
        <v>7.8653751077434926</v>
      </c>
      <c r="K93" s="230">
        <f>(SUM('1.  LRAMVA Summary'!F$54:F$68)+SUM('1.  LRAMVA Summary'!F$69:F$70)*(MONTH($E93)-1)/12)*$H93</f>
        <v>8.9385312500000012E-3</v>
      </c>
      <c r="L93" s="230">
        <f>(SUM('1.  LRAMVA Summary'!G$54:G$68)+SUM('1.  LRAMVA Summary'!G$69:G$70)*(MONTH($E93)-1)/12)*$H93</f>
        <v>1.1789199735836093</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5.783898126746573</v>
      </c>
    </row>
    <row r="94" spans="2:23" s="9" customFormat="1">
      <c r="B94" s="66"/>
      <c r="E94" s="214">
        <v>42491</v>
      </c>
      <c r="F94" s="214" t="s">
        <v>183</v>
      </c>
      <c r="G94" s="215" t="s">
        <v>66</v>
      </c>
      <c r="H94" s="229">
        <f t="shared" ref="H94:H95" si="36">$C$36/12</f>
        <v>9.1666666666666665E-4</v>
      </c>
      <c r="I94" s="230">
        <f>(SUM('1.  LRAMVA Summary'!D$54:D$68)+SUM('1.  LRAMVA Summary'!D$69:D$70)*(MONTH($E94)-1)/12)*$H94</f>
        <v>-3.0642337288199446</v>
      </c>
      <c r="J94" s="230">
        <f>(SUM('1.  LRAMVA Summary'!E$54:E$68)+SUM('1.  LRAMVA Summary'!E$69:E$70)*(MONTH($E94)-1)/12)*$H94</f>
        <v>8.008077612868961</v>
      </c>
      <c r="K94" s="230">
        <f>(SUM('1.  LRAMVA Summary'!F$54:F$68)+SUM('1.  LRAMVA Summary'!F$69:F$70)*(MONTH($E94)-1)/12)*$H94</f>
        <v>1.9032841666666668E-2</v>
      </c>
      <c r="L94" s="230">
        <f>(SUM('1.  LRAMVA Summary'!G$54:G$68)+SUM('1.  LRAMVA Summary'!G$69:G$70)*(MONTH($E94)-1)/12)*$H94</f>
        <v>1.2228342179505176</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6.1857109436662006</v>
      </c>
    </row>
    <row r="95" spans="2:23" s="238" customFormat="1">
      <c r="B95" s="237"/>
      <c r="D95" s="9"/>
      <c r="E95" s="214">
        <v>42522</v>
      </c>
      <c r="F95" s="214" t="s">
        <v>183</v>
      </c>
      <c r="G95" s="215" t="s">
        <v>66</v>
      </c>
      <c r="H95" s="229">
        <f t="shared" si="36"/>
        <v>9.1666666666666665E-4</v>
      </c>
      <c r="I95" s="230">
        <f>(SUM('1.  LRAMVA Summary'!D$54:D$68)+SUM('1.  LRAMVA Summary'!D$69:D$70)*(MONTH($E95)-1)/12)*$H95</f>
        <v>-2.8591319718093597</v>
      </c>
      <c r="J95" s="230">
        <f>(SUM('1.  LRAMVA Summary'!E$54:E$68)+SUM('1.  LRAMVA Summary'!E$69:E$70)*(MONTH($E95)-1)/12)*$H95</f>
        <v>8.1507801179944295</v>
      </c>
      <c r="K95" s="230">
        <f>(SUM('1.  LRAMVA Summary'!F$54:F$68)+SUM('1.  LRAMVA Summary'!F$69:F$70)*(MONTH($E95)-1)/12)*$H95</f>
        <v>2.912715208333334E-2</v>
      </c>
      <c r="L95" s="230">
        <f>(SUM('1.  LRAMVA Summary'!G$54:G$68)+SUM('1.  LRAMVA Summary'!G$69:G$70)*(MONTH($E95)-1)/12)*$H95</f>
        <v>1.2667484623174261</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6.587523760585829</v>
      </c>
    </row>
    <row r="96" spans="2:23" s="9" customFormat="1">
      <c r="B96" s="66"/>
      <c r="E96" s="214">
        <v>42552</v>
      </c>
      <c r="F96" s="214" t="s">
        <v>183</v>
      </c>
      <c r="G96" s="215" t="s">
        <v>68</v>
      </c>
      <c r="H96" s="229">
        <f>$C$37/12</f>
        <v>9.1666666666666665E-4</v>
      </c>
      <c r="I96" s="230">
        <f>(SUM('1.  LRAMVA Summary'!D$54:D$68)+SUM('1.  LRAMVA Summary'!D$69:D$70)*(MONTH($E96)-1)/12)*$H96</f>
        <v>-2.6540302147987749</v>
      </c>
      <c r="J96" s="230">
        <f>(SUM('1.  LRAMVA Summary'!E$54:E$68)+SUM('1.  LRAMVA Summary'!E$69:E$70)*(MONTH($E96)-1)/12)*$H96</f>
        <v>8.2934826231198997</v>
      </c>
      <c r="K96" s="230">
        <f>(SUM('1.  LRAMVA Summary'!F$54:F$68)+SUM('1.  LRAMVA Summary'!F$69:F$70)*(MONTH($E96)-1)/12)*$H96</f>
        <v>3.9221462500000005E-2</v>
      </c>
      <c r="L96" s="230">
        <f>(SUM('1.  LRAMVA Summary'!G$54:G$68)+SUM('1.  LRAMVA Summary'!G$69:G$70)*(MONTH($E96)-1)/12)*$H96</f>
        <v>1.3106627066843344</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6.9893365775054583</v>
      </c>
    </row>
    <row r="97" spans="2:23" s="9" customFormat="1">
      <c r="B97" s="66"/>
      <c r="E97" s="214">
        <v>42583</v>
      </c>
      <c r="F97" s="214" t="s">
        <v>183</v>
      </c>
      <c r="G97" s="215" t="s">
        <v>68</v>
      </c>
      <c r="H97" s="229">
        <f t="shared" ref="H97:H98" si="37">$C$37/12</f>
        <v>9.1666666666666665E-4</v>
      </c>
      <c r="I97" s="230">
        <f>(SUM('1.  LRAMVA Summary'!D$54:D$68)+SUM('1.  LRAMVA Summary'!D$69:D$70)*(MONTH($E97)-1)/12)*$H97</f>
        <v>-2.4489284577881896</v>
      </c>
      <c r="J97" s="230">
        <f>(SUM('1.  LRAMVA Summary'!E$54:E$68)+SUM('1.  LRAMVA Summary'!E$69:E$70)*(MONTH($E97)-1)/12)*$H97</f>
        <v>8.4361851282453681</v>
      </c>
      <c r="K97" s="230">
        <f>(SUM('1.  LRAMVA Summary'!F$54:F$68)+SUM('1.  LRAMVA Summary'!F$69:F$70)*(MONTH($E97)-1)/12)*$H97</f>
        <v>4.9315772916666667E-2</v>
      </c>
      <c r="L97" s="230">
        <f>(SUM('1.  LRAMVA Summary'!G$54:G$68)+SUM('1.  LRAMVA Summary'!G$69:G$70)*(MONTH($E97)-1)/12)*$H97</f>
        <v>1.3545769510512427</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7.3911493944250877</v>
      </c>
    </row>
    <row r="98" spans="2:23" s="9" customFormat="1">
      <c r="B98" s="66"/>
      <c r="E98" s="214">
        <v>42614</v>
      </c>
      <c r="F98" s="214" t="s">
        <v>183</v>
      </c>
      <c r="G98" s="215" t="s">
        <v>68</v>
      </c>
      <c r="H98" s="229">
        <f t="shared" si="37"/>
        <v>9.1666666666666665E-4</v>
      </c>
      <c r="I98" s="230">
        <f>(SUM('1.  LRAMVA Summary'!D$54:D$68)+SUM('1.  LRAMVA Summary'!D$69:D$70)*(MONTH($E98)-1)/12)*$H98</f>
        <v>-2.2438267007776052</v>
      </c>
      <c r="J98" s="230">
        <f>(SUM('1.  LRAMVA Summary'!E$54:E$68)+SUM('1.  LRAMVA Summary'!E$69:E$70)*(MONTH($E98)-1)/12)*$H98</f>
        <v>8.5788876333708384</v>
      </c>
      <c r="K98" s="230">
        <f>(SUM('1.  LRAMVA Summary'!F$54:F$68)+SUM('1.  LRAMVA Summary'!F$69:F$70)*(MONTH($E98)-1)/12)*$H98</f>
        <v>5.9410083333333336E-2</v>
      </c>
      <c r="L98" s="230">
        <f>(SUM('1.  LRAMVA Summary'!G$54:G$68)+SUM('1.  LRAMVA Summary'!G$69:G$70)*(MONTH($E98)-1)/12)*$H98</f>
        <v>1.3984911954181509</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7.7929622113447179</v>
      </c>
    </row>
    <row r="99" spans="2:23" s="9" customFormat="1">
      <c r="B99" s="66"/>
      <c r="E99" s="214">
        <v>42644</v>
      </c>
      <c r="F99" s="214" t="s">
        <v>183</v>
      </c>
      <c r="G99" s="215" t="s">
        <v>69</v>
      </c>
      <c r="H99" s="210">
        <f>$C$38/12</f>
        <v>9.1666666666666665E-4</v>
      </c>
      <c r="I99" s="230">
        <f>(SUM('1.  LRAMVA Summary'!D$54:D$68)+SUM('1.  LRAMVA Summary'!D$69:D$70)*(MONTH($E99)-1)/12)*$H99</f>
        <v>-2.0387249437670212</v>
      </c>
      <c r="J99" s="230">
        <f>(SUM('1.  LRAMVA Summary'!E$54:E$68)+SUM('1.  LRAMVA Summary'!E$69:E$70)*(MONTH($E99)-1)/12)*$H99</f>
        <v>8.7215901384963068</v>
      </c>
      <c r="K99" s="230">
        <f>(SUM('1.  LRAMVA Summary'!F$54:F$68)+SUM('1.  LRAMVA Summary'!F$69:F$70)*(MONTH($E99)-1)/12)*$H99</f>
        <v>6.9504393750000018E-2</v>
      </c>
      <c r="L99" s="230">
        <f>(SUM('1.  LRAMVA Summary'!G$54:G$68)+SUM('1.  LRAMVA Summary'!G$69:G$70)*(MONTH($E99)-1)/12)*$H99</f>
        <v>1.4424054397850592</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8.1947750282643455</v>
      </c>
    </row>
    <row r="100" spans="2:23" s="9" customFormat="1">
      <c r="B100" s="66"/>
      <c r="E100" s="214">
        <v>42675</v>
      </c>
      <c r="F100" s="214" t="s">
        <v>183</v>
      </c>
      <c r="G100" s="215" t="s">
        <v>69</v>
      </c>
      <c r="H100" s="210">
        <f t="shared" ref="H100:H101" si="38">$C$38/12</f>
        <v>9.1666666666666665E-4</v>
      </c>
      <c r="I100" s="230">
        <f>(SUM('1.  LRAMVA Summary'!D$54:D$68)+SUM('1.  LRAMVA Summary'!D$69:D$70)*(MONTH($E100)-1)/12)*$H100</f>
        <v>-1.8336231867564357</v>
      </c>
      <c r="J100" s="230">
        <f>(SUM('1.  LRAMVA Summary'!E$54:E$68)+SUM('1.  LRAMVA Summary'!E$69:E$70)*(MONTH($E100)-1)/12)*$H100</f>
        <v>8.864292643621777</v>
      </c>
      <c r="K100" s="230">
        <f>(SUM('1.  LRAMVA Summary'!F$54:F$68)+SUM('1.  LRAMVA Summary'!F$69:F$70)*(MONTH($E100)-1)/12)*$H100</f>
        <v>7.9598704166666687E-2</v>
      </c>
      <c r="L100" s="230">
        <f>(SUM('1.  LRAMVA Summary'!G$54:G$68)+SUM('1.  LRAMVA Summary'!G$69:G$70)*(MONTH($E100)-1)/12)*$H100</f>
        <v>1.4863196841519675</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8.5965878451839757</v>
      </c>
    </row>
    <row r="101" spans="2:23" s="9" customFormat="1">
      <c r="B101" s="66"/>
      <c r="E101" s="214">
        <v>42705</v>
      </c>
      <c r="F101" s="214" t="s">
        <v>183</v>
      </c>
      <c r="G101" s="215" t="s">
        <v>69</v>
      </c>
      <c r="H101" s="210">
        <f t="shared" si="38"/>
        <v>9.1666666666666665E-4</v>
      </c>
      <c r="I101" s="230">
        <f>(SUM('1.  LRAMVA Summary'!D$54:D$68)+SUM('1.  LRAMVA Summary'!D$69:D$70)*(MONTH($E101)-1)/12)*$H101</f>
        <v>-1.628521429745851</v>
      </c>
      <c r="J101" s="230">
        <f>(SUM('1.  LRAMVA Summary'!E$54:E$68)+SUM('1.  LRAMVA Summary'!E$69:E$70)*(MONTH($E101)-1)/12)*$H101</f>
        <v>9.0069951487472455</v>
      </c>
      <c r="K101" s="230">
        <f>(SUM('1.  LRAMVA Summary'!F$54:F$68)+SUM('1.  LRAMVA Summary'!F$69:F$70)*(MONTH($E101)-1)/12)*$H101</f>
        <v>8.9693014583333341E-2</v>
      </c>
      <c r="L101" s="230">
        <f>(SUM('1.  LRAMVA Summary'!G$54:G$68)+SUM('1.  LRAMVA Summary'!G$69:G$70)*(MONTH($E101)-1)/12)*$H101</f>
        <v>1.5302339285188757</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8.9984006621036041</v>
      </c>
    </row>
    <row r="102" spans="2:23" s="9" customFormat="1" ht="15.75" thickBot="1">
      <c r="B102" s="66"/>
      <c r="E102" s="216" t="s">
        <v>466</v>
      </c>
      <c r="F102" s="216"/>
      <c r="G102" s="217"/>
      <c r="H102" s="218"/>
      <c r="I102" s="219">
        <f>SUM(I89:I101)</f>
        <v>-244.18347042859369</v>
      </c>
      <c r="J102" s="219">
        <f>SUM(J89:J101)</f>
        <v>300.04267342618903</v>
      </c>
      <c r="K102" s="219">
        <f t="shared" ref="K102:O102" si="39">SUM(K89:K101)</f>
        <v>-0.36378229937500006</v>
      </c>
      <c r="L102" s="219">
        <f t="shared" si="39"/>
        <v>28.99804812467972</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84.493468822900184</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-244.18347042859369</v>
      </c>
      <c r="J104" s="228">
        <f t="shared" ref="J104" si="41">J102+J103</f>
        <v>300.04267342618903</v>
      </c>
      <c r="K104" s="228">
        <f t="shared" ref="K104" si="42">K102+K103</f>
        <v>-0.36378229937500006</v>
      </c>
      <c r="L104" s="228">
        <f t="shared" ref="L104" si="43">L102+L103</f>
        <v>28.99804812467972</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84.493468822900184</v>
      </c>
    </row>
    <row r="105" spans="2:23" s="9" customFormat="1">
      <c r="B105" s="66"/>
      <c r="E105" s="214">
        <v>42736</v>
      </c>
      <c r="F105" s="214" t="s">
        <v>184</v>
      </c>
      <c r="G105" s="215" t="s">
        <v>65</v>
      </c>
      <c r="H105" s="240">
        <f>$C$39/12</f>
        <v>9.1666666666666665E-4</v>
      </c>
      <c r="I105" s="230">
        <f>(SUM('1.  LRAMVA Summary'!D$54:D$71)+SUM('1.  LRAMVA Summary'!D$72:D$73)*(MONTH($E105)-1)/12)*$H105</f>
        <v>-1.4234196727352662</v>
      </c>
      <c r="J105" s="230">
        <f>(SUM('1.  LRAMVA Summary'!E$54:E$71)+SUM('1.  LRAMVA Summary'!E$72:E$73)*(MONTH($E105)-1)/12)*$H105</f>
        <v>9.1496976538727139</v>
      </c>
      <c r="K105" s="230">
        <f>(SUM('1.  LRAMVA Summary'!F$54:F$71)+SUM('1.  LRAMVA Summary'!F$72:F$73)*(MONTH($E105)-1)/12)*$H105</f>
        <v>9.978732500000001E-2</v>
      </c>
      <c r="L105" s="230">
        <f>(SUM('1.  LRAMVA Summary'!G$54:G$71)+SUM('1.  LRAMVA Summary'!G$72:G$73)*(MONTH($E105)-1)/12)*$H105</f>
        <v>1.5741481728857842</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9.4002134790232326</v>
      </c>
    </row>
    <row r="106" spans="2:23" s="9" customFormat="1">
      <c r="B106" s="66"/>
      <c r="E106" s="214">
        <v>42767</v>
      </c>
      <c r="F106" s="214" t="s">
        <v>184</v>
      </c>
      <c r="G106" s="215" t="s">
        <v>65</v>
      </c>
      <c r="H106" s="240">
        <f t="shared" ref="H106:H107" si="48">$C$39/12</f>
        <v>9.1666666666666665E-4</v>
      </c>
      <c r="I106" s="230">
        <f>(SUM('1.  LRAMVA Summary'!D$54:D$71)+SUM('1.  LRAMVA Summary'!D$72:D$73)*(MONTH($E106)-1)/12)*$H106</f>
        <v>-1.0122928172492689</v>
      </c>
      <c r="J106" s="230">
        <f>(SUM('1.  LRAMVA Summary'!E$54:E$71)+SUM('1.  LRAMVA Summary'!E$72:E$73)*(MONTH($E106)-1)/12)*$H106</f>
        <v>9.1840739065198012</v>
      </c>
      <c r="K106" s="230">
        <f>(SUM('1.  LRAMVA Summary'!F$54:F$71)+SUM('1.  LRAMVA Summary'!F$72:F$73)*(MONTH($E106)-1)/12)*$H106</f>
        <v>0.12459920000000002</v>
      </c>
      <c r="L106" s="230">
        <f>(SUM('1.  LRAMVA Summary'!G$54:G$71)+SUM('1.  LRAMVA Summary'!G$72:G$73)*(MONTH($E106)-1)/12)*$H106</f>
        <v>1.5741481728857842</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9.870528462156317</v>
      </c>
    </row>
    <row r="107" spans="2:23" s="9" customFormat="1">
      <c r="B107" s="66"/>
      <c r="E107" s="214">
        <v>42795</v>
      </c>
      <c r="F107" s="214" t="s">
        <v>184</v>
      </c>
      <c r="G107" s="215" t="s">
        <v>65</v>
      </c>
      <c r="H107" s="240">
        <f t="shared" si="48"/>
        <v>9.1666666666666665E-4</v>
      </c>
      <c r="I107" s="230">
        <f>(SUM('1.  LRAMVA Summary'!D$54:D$71)+SUM('1.  LRAMVA Summary'!D$72:D$73)*(MONTH($E107)-1)/12)*$H107</f>
        <v>-0.60116596176327164</v>
      </c>
      <c r="J107" s="230">
        <f>(SUM('1.  LRAMVA Summary'!E$54:E$71)+SUM('1.  LRAMVA Summary'!E$72:E$73)*(MONTH($E107)-1)/12)*$H107</f>
        <v>9.2184501591668901</v>
      </c>
      <c r="K107" s="230">
        <f>(SUM('1.  LRAMVA Summary'!F$54:F$71)+SUM('1.  LRAMVA Summary'!F$72:F$73)*(MONTH($E107)-1)/12)*$H107</f>
        <v>0.14941107500000003</v>
      </c>
      <c r="L107" s="230">
        <f>(SUM('1.  LRAMVA Summary'!G$54:G$71)+SUM('1.  LRAMVA Summary'!G$72:G$73)*(MONTH($E107)-1)/12)*$H107</f>
        <v>1.5741481728857842</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10.340843445289403</v>
      </c>
    </row>
    <row r="108" spans="2:23" s="8" customFormat="1">
      <c r="B108" s="239"/>
      <c r="E108" s="214">
        <v>42826</v>
      </c>
      <c r="F108" s="214" t="s">
        <v>184</v>
      </c>
      <c r="G108" s="215" t="s">
        <v>66</v>
      </c>
      <c r="H108" s="240">
        <f>$C$40/12</f>
        <v>9.1666666666666665E-4</v>
      </c>
      <c r="I108" s="230">
        <f>(SUM('1.  LRAMVA Summary'!D$54:D$71)+SUM('1.  LRAMVA Summary'!D$72:D$73)*(MONTH($E108)-1)/12)*$H108</f>
        <v>-0.19003910627727441</v>
      </c>
      <c r="J108" s="230">
        <f>(SUM('1.  LRAMVA Summary'!E$54:E$71)+SUM('1.  LRAMVA Summary'!E$72:E$73)*(MONTH($E108)-1)/12)*$H108</f>
        <v>9.2528264118139774</v>
      </c>
      <c r="K108" s="230">
        <f>(SUM('1.  LRAMVA Summary'!F$54:F$71)+SUM('1.  LRAMVA Summary'!F$72:F$73)*(MONTH($E108)-1)/12)*$H108</f>
        <v>0.17422295000000002</v>
      </c>
      <c r="L108" s="230">
        <f>(SUM('1.  LRAMVA Summary'!G$54:G$71)+SUM('1.  LRAMVA Summary'!G$72:G$73)*(MONTH($E108)-1)/12)*$H108</f>
        <v>1.5741481728857842</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10.811158428422489</v>
      </c>
    </row>
    <row r="109" spans="2:23" s="9" customFormat="1">
      <c r="B109" s="66"/>
      <c r="E109" s="214">
        <v>42856</v>
      </c>
      <c r="F109" s="214" t="s">
        <v>184</v>
      </c>
      <c r="G109" s="215" t="s">
        <v>66</v>
      </c>
      <c r="H109" s="240">
        <f t="shared" ref="H109:H110" si="50">$C$40/12</f>
        <v>9.1666666666666665E-4</v>
      </c>
      <c r="I109" s="230">
        <f>(SUM('1.  LRAMVA Summary'!D$54:D$71)+SUM('1.  LRAMVA Summary'!D$72:D$73)*(MONTH($E109)-1)/12)*$H109</f>
        <v>0.22108774920872284</v>
      </c>
      <c r="J109" s="230">
        <f>(SUM('1.  LRAMVA Summary'!E$54:E$71)+SUM('1.  LRAMVA Summary'!E$72:E$73)*(MONTH($E109)-1)/12)*$H109</f>
        <v>9.2872026644610628</v>
      </c>
      <c r="K109" s="230">
        <f>(SUM('1.  LRAMVA Summary'!F$54:F$71)+SUM('1.  LRAMVA Summary'!F$72:F$73)*(MONTH($E109)-1)/12)*$H109</f>
        <v>0.199034825</v>
      </c>
      <c r="L109" s="230">
        <f>(SUM('1.  LRAMVA Summary'!G$54:G$71)+SUM('1.  LRAMVA Summary'!G$72:G$73)*(MONTH($E109)-1)/12)*$H109</f>
        <v>1.5741481728857842</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11.28147341155557</v>
      </c>
    </row>
    <row r="110" spans="2:23" s="238" customFormat="1">
      <c r="B110" s="237"/>
      <c r="E110" s="214">
        <v>42887</v>
      </c>
      <c r="F110" s="214" t="s">
        <v>184</v>
      </c>
      <c r="G110" s="215" t="s">
        <v>66</v>
      </c>
      <c r="H110" s="240">
        <f t="shared" si="50"/>
        <v>9.1666666666666665E-4</v>
      </c>
      <c r="I110" s="230">
        <f>(SUM('1.  LRAMVA Summary'!D$54:D$71)+SUM('1.  LRAMVA Summary'!D$72:D$73)*(MONTH($E110)-1)/12)*$H110</f>
        <v>0.63221460469472013</v>
      </c>
      <c r="J110" s="230">
        <f>(SUM('1.  LRAMVA Summary'!E$54:E$71)+SUM('1.  LRAMVA Summary'!E$72:E$73)*(MONTH($E110)-1)/12)*$H110</f>
        <v>9.3215789171081518</v>
      </c>
      <c r="K110" s="230">
        <f>(SUM('1.  LRAMVA Summary'!F$54:F$71)+SUM('1.  LRAMVA Summary'!F$72:F$73)*(MONTH($E110)-1)/12)*$H110</f>
        <v>0.22384670000000004</v>
      </c>
      <c r="L110" s="230">
        <f>(SUM('1.  LRAMVA Summary'!G$54:G$71)+SUM('1.  LRAMVA Summary'!G$72:G$73)*(MONTH($E110)-1)/12)*$H110</f>
        <v>1.5741481728857842</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11.751788394688656</v>
      </c>
    </row>
    <row r="111" spans="2:23" s="9" customFormat="1">
      <c r="B111" s="66"/>
      <c r="E111" s="214">
        <v>42917</v>
      </c>
      <c r="F111" s="214" t="s">
        <v>184</v>
      </c>
      <c r="G111" s="215" t="s">
        <v>68</v>
      </c>
      <c r="H111" s="240">
        <f>$C$41/12</f>
        <v>9.1666666666666665E-4</v>
      </c>
      <c r="I111" s="230">
        <f>(SUM('1.  LRAMVA Summary'!D$54:D$71)+SUM('1.  LRAMVA Summary'!D$72:D$73)*(MONTH($E111)-1)/12)*$H111</f>
        <v>1.0433414601807174</v>
      </c>
      <c r="J111" s="230">
        <f>(SUM('1.  LRAMVA Summary'!E$54:E$71)+SUM('1.  LRAMVA Summary'!E$72:E$73)*(MONTH($E111)-1)/12)*$H111</f>
        <v>9.355955169755239</v>
      </c>
      <c r="K111" s="230">
        <f>(SUM('1.  LRAMVA Summary'!F$54:F$71)+SUM('1.  LRAMVA Summary'!F$72:F$73)*(MONTH($E111)-1)/12)*$H111</f>
        <v>0.24865857500000002</v>
      </c>
      <c r="L111" s="230">
        <f>(SUM('1.  LRAMVA Summary'!G$54:G$71)+SUM('1.  LRAMVA Summary'!G$72:G$73)*(MONTH($E111)-1)/12)*$H111</f>
        <v>1.5741481728857842</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12.222103377821742</v>
      </c>
    </row>
    <row r="112" spans="2:23" s="9" customFormat="1">
      <c r="B112" s="66"/>
      <c r="E112" s="214">
        <v>42948</v>
      </c>
      <c r="F112" s="214" t="s">
        <v>184</v>
      </c>
      <c r="G112" s="215" t="s">
        <v>68</v>
      </c>
      <c r="H112" s="240">
        <f t="shared" ref="H112:H113" si="51">$C$41/12</f>
        <v>9.1666666666666665E-4</v>
      </c>
      <c r="I112" s="230">
        <f>(SUM('1.  LRAMVA Summary'!D$54:D$71)+SUM('1.  LRAMVA Summary'!D$72:D$73)*(MONTH($E112)-1)/12)*$H112</f>
        <v>1.4544683156667146</v>
      </c>
      <c r="J112" s="230">
        <f>(SUM('1.  LRAMVA Summary'!E$54:E$71)+SUM('1.  LRAMVA Summary'!E$72:E$73)*(MONTH($E112)-1)/12)*$H112</f>
        <v>9.3903314224023262</v>
      </c>
      <c r="K112" s="230">
        <f>(SUM('1.  LRAMVA Summary'!F$54:F$71)+SUM('1.  LRAMVA Summary'!F$72:F$73)*(MONTH($E112)-1)/12)*$H112</f>
        <v>0.27347045000000003</v>
      </c>
      <c r="L112" s="230">
        <f>(SUM('1.  LRAMVA Summary'!G$54:G$71)+SUM('1.  LRAMVA Summary'!G$72:G$73)*(MONTH($E112)-1)/12)*$H112</f>
        <v>1.5741481728857842</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12.692418360954825</v>
      </c>
    </row>
    <row r="113" spans="2:23" s="9" customFormat="1">
      <c r="B113" s="66"/>
      <c r="E113" s="214">
        <v>42979</v>
      </c>
      <c r="F113" s="214" t="s">
        <v>184</v>
      </c>
      <c r="G113" s="215" t="s">
        <v>68</v>
      </c>
      <c r="H113" s="240">
        <f t="shared" si="51"/>
        <v>9.1666666666666665E-4</v>
      </c>
      <c r="I113" s="230">
        <f>(SUM('1.  LRAMVA Summary'!D$54:D$71)+SUM('1.  LRAMVA Summary'!D$72:D$73)*(MONTH($E113)-1)/12)*$H113</f>
        <v>1.8655951711527119</v>
      </c>
      <c r="J113" s="230">
        <f>(SUM('1.  LRAMVA Summary'!E$54:E$71)+SUM('1.  LRAMVA Summary'!E$72:E$73)*(MONTH($E113)-1)/12)*$H113</f>
        <v>9.4247076750494152</v>
      </c>
      <c r="K113" s="230">
        <f>(SUM('1.  LRAMVA Summary'!F$54:F$71)+SUM('1.  LRAMVA Summary'!F$72:F$73)*(MONTH($E113)-1)/12)*$H113</f>
        <v>0.29828232500000001</v>
      </c>
      <c r="L113" s="230">
        <f>(SUM('1.  LRAMVA Summary'!G$54:G$71)+SUM('1.  LRAMVA Summary'!G$72:G$73)*(MONTH($E113)-1)/12)*$H113</f>
        <v>1.5741481728857842</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13.162733344087913</v>
      </c>
    </row>
    <row r="114" spans="2:23" s="9" customFormat="1">
      <c r="B114" s="66"/>
      <c r="E114" s="214">
        <v>43009</v>
      </c>
      <c r="F114" s="214" t="s">
        <v>184</v>
      </c>
      <c r="G114" s="215" t="s">
        <v>69</v>
      </c>
      <c r="H114" s="240">
        <f>$C$42/12</f>
        <v>1.25E-3</v>
      </c>
      <c r="I114" s="230">
        <f>(SUM('1.  LRAMVA Summary'!D$54:D$71)+SUM('1.  LRAMVA Summary'!D$72:D$73)*(MONTH($E114)-1)/12)*$H114</f>
        <v>3.1046209454164218</v>
      </c>
      <c r="J114" s="230">
        <f>(SUM('1.  LRAMVA Summary'!E$54:E$71)+SUM('1.  LRAMVA Summary'!E$72:E$73)*(MONTH($E114)-1)/12)*$H114</f>
        <v>12.89875081049523</v>
      </c>
      <c r="K114" s="230">
        <f>(SUM('1.  LRAMVA Summary'!F$54:F$71)+SUM('1.  LRAMVA Summary'!F$72:F$73)*(MONTH($E114)-1)/12)*$H114</f>
        <v>0.44058300000000006</v>
      </c>
      <c r="L114" s="230">
        <f>(SUM('1.  LRAMVA Summary'!G$54:G$71)+SUM('1.  LRAMVA Summary'!G$72:G$73)*(MONTH($E114)-1)/12)*$H114</f>
        <v>2.1465656902987966</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18.590520446210448</v>
      </c>
    </row>
    <row r="115" spans="2:23" s="9" customFormat="1">
      <c r="B115" s="66"/>
      <c r="E115" s="214">
        <v>43040</v>
      </c>
      <c r="F115" s="214" t="s">
        <v>184</v>
      </c>
      <c r="G115" s="215" t="s">
        <v>69</v>
      </c>
      <c r="H115" s="240">
        <f t="shared" ref="H115:H116" si="52">$C$42/12</f>
        <v>1.25E-3</v>
      </c>
      <c r="I115" s="230">
        <f>(SUM('1.  LRAMVA Summary'!D$54:D$71)+SUM('1.  LRAMVA Summary'!D$72:D$73)*(MONTH($E115)-1)/12)*$H115</f>
        <v>3.6652484756245998</v>
      </c>
      <c r="J115" s="230">
        <f>(SUM('1.  LRAMVA Summary'!E$54:E$71)+SUM('1.  LRAMVA Summary'!E$72:E$73)*(MONTH($E115)-1)/12)*$H115</f>
        <v>12.945627518650351</v>
      </c>
      <c r="K115" s="230">
        <f>(SUM('1.  LRAMVA Summary'!F$54:F$71)+SUM('1.  LRAMVA Summary'!F$72:F$73)*(MONTH($E115)-1)/12)*$H115</f>
        <v>0.47441737500000003</v>
      </c>
      <c r="L115" s="230">
        <f>(SUM('1.  LRAMVA Summary'!G$54:G$71)+SUM('1.  LRAMVA Summary'!G$72:G$73)*(MONTH($E115)-1)/12)*$H115</f>
        <v>2.1465656902987966</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19.23185905957375</v>
      </c>
    </row>
    <row r="116" spans="2:23" s="9" customFormat="1">
      <c r="B116" s="66"/>
      <c r="E116" s="214">
        <v>43070</v>
      </c>
      <c r="F116" s="214" t="s">
        <v>184</v>
      </c>
      <c r="G116" s="215" t="s">
        <v>69</v>
      </c>
      <c r="H116" s="240">
        <f t="shared" si="52"/>
        <v>1.25E-3</v>
      </c>
      <c r="I116" s="230">
        <f>(SUM('1.  LRAMVA Summary'!D$54:D$71)+SUM('1.  LRAMVA Summary'!D$72:D$73)*(MONTH($E116)-1)/12)*$H116</f>
        <v>4.2258760058327782</v>
      </c>
      <c r="J116" s="230">
        <f>(SUM('1.  LRAMVA Summary'!E$54:E$71)+SUM('1.  LRAMVA Summary'!E$72:E$73)*(MONTH($E116)-1)/12)*$H116</f>
        <v>12.992504226805471</v>
      </c>
      <c r="K116" s="230">
        <f>(SUM('1.  LRAMVA Summary'!F$54:F$71)+SUM('1.  LRAMVA Summary'!F$72:F$73)*(MONTH($E116)-1)/12)*$H116</f>
        <v>0.50825175</v>
      </c>
      <c r="L116" s="230">
        <f>(SUM('1.  LRAMVA Summary'!G$54:G$71)+SUM('1.  LRAMVA Summary'!G$72:G$73)*(MONTH($E116)-1)/12)*$H116</f>
        <v>2.1465656902987966</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19.873197672937046</v>
      </c>
    </row>
    <row r="117" spans="2:23" s="9" customFormat="1" ht="15.75" thickBot="1">
      <c r="B117" s="66"/>
      <c r="E117" s="216" t="s">
        <v>467</v>
      </c>
      <c r="F117" s="216"/>
      <c r="G117" s="217"/>
      <c r="H117" s="218"/>
      <c r="I117" s="219">
        <f>SUM(I104:I116)</f>
        <v>-231.19793525884137</v>
      </c>
      <c r="J117" s="219">
        <f>SUM(J104:J116)</f>
        <v>422.46437996228963</v>
      </c>
      <c r="K117" s="219">
        <f t="shared" ref="K117:O117" si="53">SUM(K104:K116)</f>
        <v>2.8507832506250002</v>
      </c>
      <c r="L117" s="219">
        <f t="shared" si="53"/>
        <v>49.605078751548177</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243.72230670562161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-231.19793525884137</v>
      </c>
      <c r="J119" s="228">
        <f t="shared" ref="J119" si="55">J117+J118</f>
        <v>422.46437996228963</v>
      </c>
      <c r="K119" s="228">
        <f t="shared" ref="K119" si="56">K117+K118</f>
        <v>2.8507832506250002</v>
      </c>
      <c r="L119" s="228">
        <f t="shared" ref="L119" si="57">L117+L118</f>
        <v>49.605078751548177</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243.72230670562161</v>
      </c>
    </row>
    <row r="120" spans="2:23" s="9" customFormat="1">
      <c r="B120" s="66"/>
      <c r="E120" s="214">
        <v>43101</v>
      </c>
      <c r="F120" s="214" t="s">
        <v>185</v>
      </c>
      <c r="G120" s="215" t="s">
        <v>65</v>
      </c>
      <c r="H120" s="240">
        <f>$C$43/12</f>
        <v>1.25E-3</v>
      </c>
      <c r="I120" s="230">
        <f>(SUM('1.  LRAMVA Summary'!D$54:D$74)+SUM('1.  LRAMVA Summary'!D$75:D$76)*(MONTH($E120)-1)/12)*$H120</f>
        <v>4.7865035360409562</v>
      </c>
      <c r="J120" s="230">
        <f>(SUM('1.  LRAMVA Summary'!E$54:E$74)+SUM('1.  LRAMVA Summary'!E$75:E$76)*(MONTH($E120)-1)/12)*$H120</f>
        <v>13.039380934960588</v>
      </c>
      <c r="K120" s="230">
        <f>(SUM('1.  LRAMVA Summary'!F$54:F$74)+SUM('1.  LRAMVA Summary'!F$75:F$76)*(MONTH($E120)-1)/12)*$H120</f>
        <v>0.54208612499999997</v>
      </c>
      <c r="L120" s="230">
        <f>(SUM('1.  LRAMVA Summary'!G$54:G$74)+SUM('1.  LRAMVA Summary'!G$75:G$76)*(MONTH($E120)-1)/12)*$H120</f>
        <v>2.1465656902987966</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20.514536286300341</v>
      </c>
    </row>
    <row r="121" spans="2:23" s="9" customFormat="1">
      <c r="B121" s="66"/>
      <c r="E121" s="214">
        <v>43132</v>
      </c>
      <c r="F121" s="214" t="s">
        <v>185</v>
      </c>
      <c r="G121" s="215" t="s">
        <v>65</v>
      </c>
      <c r="H121" s="240">
        <f t="shared" ref="H121:H122" si="62">$C$43/12</f>
        <v>1.25E-3</v>
      </c>
      <c r="I121" s="230">
        <f>(SUM('1.  LRAMVA Summary'!D$54:D$74)+SUM('1.  LRAMVA Summary'!D$75:D$76)*(MONTH($E121)-1)/12)*$H121</f>
        <v>4.7865035360409562</v>
      </c>
      <c r="J121" s="230">
        <f>(SUM('1.  LRAMVA Summary'!E$54:E$74)+SUM('1.  LRAMVA Summary'!E$75:E$76)*(MONTH($E121)-1)/12)*$H121</f>
        <v>13.039380934960588</v>
      </c>
      <c r="K121" s="230">
        <f>(SUM('1.  LRAMVA Summary'!F$54:F$74)+SUM('1.  LRAMVA Summary'!F$75:F$76)*(MONTH($E121)-1)/12)*$H121</f>
        <v>0.54208612499999997</v>
      </c>
      <c r="L121" s="230">
        <f>(SUM('1.  LRAMVA Summary'!G$54:G$74)+SUM('1.  LRAMVA Summary'!G$75:G$76)*(MONTH($E121)-1)/12)*$H121</f>
        <v>2.1465656902987966</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20.514536286300341</v>
      </c>
    </row>
    <row r="122" spans="2:23" s="9" customFormat="1">
      <c r="B122" s="66"/>
      <c r="E122" s="214">
        <v>43160</v>
      </c>
      <c r="F122" s="214" t="s">
        <v>185</v>
      </c>
      <c r="G122" s="215" t="s">
        <v>65</v>
      </c>
      <c r="H122" s="240">
        <f t="shared" si="62"/>
        <v>1.25E-3</v>
      </c>
      <c r="I122" s="230">
        <f>(SUM('1.  LRAMVA Summary'!D$54:D$74)+SUM('1.  LRAMVA Summary'!D$75:D$76)*(MONTH($E122)-1)/12)*$H122</f>
        <v>4.7865035360409562</v>
      </c>
      <c r="J122" s="230">
        <f>(SUM('1.  LRAMVA Summary'!E$54:E$74)+SUM('1.  LRAMVA Summary'!E$75:E$76)*(MONTH($E122)-1)/12)*$H122</f>
        <v>13.039380934960588</v>
      </c>
      <c r="K122" s="230">
        <f>(SUM('1.  LRAMVA Summary'!F$54:F$74)+SUM('1.  LRAMVA Summary'!F$75:F$76)*(MONTH($E122)-1)/12)*$H122</f>
        <v>0.54208612499999997</v>
      </c>
      <c r="L122" s="230">
        <f>(SUM('1.  LRAMVA Summary'!G$54:G$74)+SUM('1.  LRAMVA Summary'!G$75:G$76)*(MONTH($E122)-1)/12)*$H122</f>
        <v>2.1465656902987966</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20.514536286300341</v>
      </c>
    </row>
    <row r="123" spans="2:23" s="8" customFormat="1">
      <c r="B123" s="239"/>
      <c r="E123" s="214">
        <v>43191</v>
      </c>
      <c r="F123" s="214" t="s">
        <v>185</v>
      </c>
      <c r="G123" s="215" t="s">
        <v>66</v>
      </c>
      <c r="H123" s="240">
        <f>$C$44/12</f>
        <v>1.575E-3</v>
      </c>
      <c r="I123" s="230">
        <f>(SUM('1.  LRAMVA Summary'!D$54:D$74)+SUM('1.  LRAMVA Summary'!D$75:D$76)*(MONTH($E123)-1)/12)*$H123</f>
        <v>6.0309944554116051</v>
      </c>
      <c r="J123" s="230">
        <f>(SUM('1.  LRAMVA Summary'!E$54:E$74)+SUM('1.  LRAMVA Summary'!E$75:E$76)*(MONTH($E123)-1)/12)*$H123</f>
        <v>16.42961997805034</v>
      </c>
      <c r="K123" s="230">
        <f>(SUM('1.  LRAMVA Summary'!F$54:F$74)+SUM('1.  LRAMVA Summary'!F$75:F$76)*(MONTH($E123)-1)/12)*$H123</f>
        <v>0.68302851750000004</v>
      </c>
      <c r="L123" s="230">
        <f>(SUM('1.  LRAMVA Summary'!G$54:G$74)+SUM('1.  LRAMVA Summary'!G$75:G$76)*(MONTH($E123)-1)/12)*$H123</f>
        <v>2.7046727697764839</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25.848315720738427</v>
      </c>
    </row>
    <row r="124" spans="2:23" s="9" customFormat="1">
      <c r="B124" s="66"/>
      <c r="E124" s="214">
        <v>43221</v>
      </c>
      <c r="F124" s="214" t="s">
        <v>185</v>
      </c>
      <c r="G124" s="215" t="s">
        <v>66</v>
      </c>
      <c r="H124" s="240">
        <f t="shared" ref="H124:H125" si="64">$C$44/12</f>
        <v>1.575E-3</v>
      </c>
      <c r="I124" s="230">
        <f>(SUM('1.  LRAMVA Summary'!D$54:D$74)+SUM('1.  LRAMVA Summary'!D$75:D$76)*(MONTH($E124)-1)/12)*$H124</f>
        <v>6.0309944554116051</v>
      </c>
      <c r="J124" s="230">
        <f>(SUM('1.  LRAMVA Summary'!E$54:E$74)+SUM('1.  LRAMVA Summary'!E$75:E$76)*(MONTH($E124)-1)/12)*$H124</f>
        <v>16.42961997805034</v>
      </c>
      <c r="K124" s="230">
        <f>(SUM('1.  LRAMVA Summary'!F$54:F$74)+SUM('1.  LRAMVA Summary'!F$75:F$76)*(MONTH($E124)-1)/12)*$H124</f>
        <v>0.68302851750000004</v>
      </c>
      <c r="L124" s="230">
        <f>(SUM('1.  LRAMVA Summary'!G$54:G$74)+SUM('1.  LRAMVA Summary'!G$75:G$76)*(MONTH($E124)-1)/12)*$H124</f>
        <v>2.7046727697764839</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25.848315720738427</v>
      </c>
    </row>
    <row r="125" spans="2:23" s="238" customFormat="1">
      <c r="B125" s="237"/>
      <c r="E125" s="214">
        <v>43252</v>
      </c>
      <c r="F125" s="214" t="s">
        <v>185</v>
      </c>
      <c r="G125" s="215" t="s">
        <v>66</v>
      </c>
      <c r="H125" s="240">
        <f t="shared" si="64"/>
        <v>1.575E-3</v>
      </c>
      <c r="I125" s="230">
        <f>(SUM('1.  LRAMVA Summary'!D$54:D$74)+SUM('1.  LRAMVA Summary'!D$75:D$76)*(MONTH($E125)-1)/12)*$H125</f>
        <v>6.0309944554116051</v>
      </c>
      <c r="J125" s="230">
        <f>(SUM('1.  LRAMVA Summary'!E$54:E$74)+SUM('1.  LRAMVA Summary'!E$75:E$76)*(MONTH($E125)-1)/12)*$H125</f>
        <v>16.42961997805034</v>
      </c>
      <c r="K125" s="230">
        <f>(SUM('1.  LRAMVA Summary'!F$54:F$74)+SUM('1.  LRAMVA Summary'!F$75:F$76)*(MONTH($E125)-1)/12)*$H125</f>
        <v>0.68302851750000004</v>
      </c>
      <c r="L125" s="230">
        <f>(SUM('1.  LRAMVA Summary'!G$54:G$74)+SUM('1.  LRAMVA Summary'!G$75:G$76)*(MONTH($E125)-1)/12)*$H125</f>
        <v>2.7046727697764839</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25.848315720738427</v>
      </c>
    </row>
    <row r="126" spans="2:23" s="9" customFormat="1">
      <c r="B126" s="66"/>
      <c r="E126" s="214">
        <v>43282</v>
      </c>
      <c r="F126" s="214" t="s">
        <v>185</v>
      </c>
      <c r="G126" s="215" t="s">
        <v>68</v>
      </c>
      <c r="H126" s="240">
        <f>$C$45/12</f>
        <v>1.575E-3</v>
      </c>
      <c r="I126" s="230">
        <f>(SUM('1.  LRAMVA Summary'!D$54:D$74)+SUM('1.  LRAMVA Summary'!D$75:D$76)*(MONTH($E126)-1)/12)*$H126</f>
        <v>6.0309944554116051</v>
      </c>
      <c r="J126" s="230">
        <f>(SUM('1.  LRAMVA Summary'!E$54:E$74)+SUM('1.  LRAMVA Summary'!E$75:E$76)*(MONTH($E126)-1)/12)*$H126</f>
        <v>16.42961997805034</v>
      </c>
      <c r="K126" s="230">
        <f>(SUM('1.  LRAMVA Summary'!F$54:F$74)+SUM('1.  LRAMVA Summary'!F$75:F$76)*(MONTH($E126)-1)/12)*$H126</f>
        <v>0.68302851750000004</v>
      </c>
      <c r="L126" s="230">
        <f>(SUM('1.  LRAMVA Summary'!G$54:G$74)+SUM('1.  LRAMVA Summary'!G$75:G$76)*(MONTH($E126)-1)/12)*$H126</f>
        <v>2.7046727697764839</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25.848315720738427</v>
      </c>
    </row>
    <row r="127" spans="2:23" s="9" customFormat="1">
      <c r="B127" s="66"/>
      <c r="E127" s="214">
        <v>43313</v>
      </c>
      <c r="F127" s="214" t="s">
        <v>185</v>
      </c>
      <c r="G127" s="215" t="s">
        <v>68</v>
      </c>
      <c r="H127" s="240">
        <f t="shared" ref="H127:H128" si="65">$C$45/12</f>
        <v>1.575E-3</v>
      </c>
      <c r="I127" s="230">
        <f>(SUM('1.  LRAMVA Summary'!D$54:D$74)+SUM('1.  LRAMVA Summary'!D$75:D$76)*(MONTH($E127)-1)/12)*$H127</f>
        <v>6.0309944554116051</v>
      </c>
      <c r="J127" s="230">
        <f>(SUM('1.  LRAMVA Summary'!E$54:E$74)+SUM('1.  LRAMVA Summary'!E$75:E$76)*(MONTH($E127)-1)/12)*$H127</f>
        <v>16.42961997805034</v>
      </c>
      <c r="K127" s="230">
        <f>(SUM('1.  LRAMVA Summary'!F$54:F$74)+SUM('1.  LRAMVA Summary'!F$75:F$76)*(MONTH($E127)-1)/12)*$H127</f>
        <v>0.68302851750000004</v>
      </c>
      <c r="L127" s="230">
        <f>(SUM('1.  LRAMVA Summary'!G$54:G$74)+SUM('1.  LRAMVA Summary'!G$75:G$76)*(MONTH($E127)-1)/12)*$H127</f>
        <v>2.7046727697764839</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25.848315720738427</v>
      </c>
    </row>
    <row r="128" spans="2:23" s="9" customFormat="1">
      <c r="B128" s="66"/>
      <c r="E128" s="214">
        <v>43344</v>
      </c>
      <c r="F128" s="214" t="s">
        <v>185</v>
      </c>
      <c r="G128" s="215" t="s">
        <v>68</v>
      </c>
      <c r="H128" s="240">
        <f t="shared" si="65"/>
        <v>1.575E-3</v>
      </c>
      <c r="I128" s="230">
        <f>(SUM('1.  LRAMVA Summary'!D$54:D$74)+SUM('1.  LRAMVA Summary'!D$75:D$76)*(MONTH($E128)-1)/12)*$H128</f>
        <v>6.0309944554116051</v>
      </c>
      <c r="J128" s="230">
        <f>(SUM('1.  LRAMVA Summary'!E$54:E$74)+SUM('1.  LRAMVA Summary'!E$75:E$76)*(MONTH($E128)-1)/12)*$H128</f>
        <v>16.42961997805034</v>
      </c>
      <c r="K128" s="230">
        <f>(SUM('1.  LRAMVA Summary'!F$54:F$74)+SUM('1.  LRAMVA Summary'!F$75:F$76)*(MONTH($E128)-1)/12)*$H128</f>
        <v>0.68302851750000004</v>
      </c>
      <c r="L128" s="230">
        <f>(SUM('1.  LRAMVA Summary'!G$54:G$74)+SUM('1.  LRAMVA Summary'!G$75:G$76)*(MONTH($E128)-1)/12)*$H128</f>
        <v>2.7046727697764839</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25.848315720738427</v>
      </c>
    </row>
    <row r="129" spans="2:23" s="9" customFormat="1">
      <c r="B129" s="66"/>
      <c r="E129" s="214">
        <v>43374</v>
      </c>
      <c r="F129" s="214" t="s">
        <v>185</v>
      </c>
      <c r="G129" s="215" t="s">
        <v>69</v>
      </c>
      <c r="H129" s="240">
        <f>$C$46/12</f>
        <v>0</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0</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0</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-180.65245791824881</v>
      </c>
      <c r="J132" s="219">
        <f>SUM(J119:J131)</f>
        <v>560.16024263547365</v>
      </c>
      <c r="K132" s="219">
        <f t="shared" ref="K132:O132" si="67">SUM(K119:K131)</f>
        <v>8.5752127306250028</v>
      </c>
      <c r="L132" s="219">
        <f t="shared" si="67"/>
        <v>72.272812441103468</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460.3558098889531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-180.65245791824881</v>
      </c>
      <c r="J134" s="228">
        <f t="shared" ref="J134" si="69">J132+J133</f>
        <v>560.16024263547365</v>
      </c>
      <c r="K134" s="228">
        <f t="shared" ref="K134" si="70">K132+K133</f>
        <v>8.5752127306250028</v>
      </c>
      <c r="L134" s="228">
        <f t="shared" ref="L134" si="71">L132+L133</f>
        <v>72.272812441103468</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460.3558098889531</v>
      </c>
    </row>
    <row r="135" spans="2:23" s="9" customFormat="1">
      <c r="B135" s="66"/>
      <c r="E135" s="214">
        <v>43466</v>
      </c>
      <c r="F135" s="214" t="s">
        <v>186</v>
      </c>
      <c r="G135" s="215" t="s">
        <v>65</v>
      </c>
      <c r="H135" s="240">
        <f>$C$47/12</f>
        <v>0</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0</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0</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0</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-180.65245791824881</v>
      </c>
      <c r="J147" s="219">
        <f>SUM(J134:J146)</f>
        <v>560.16024263547365</v>
      </c>
      <c r="K147" s="219">
        <f t="shared" ref="K147:O147" si="80">SUM(K134:K146)</f>
        <v>8.5752127306250028</v>
      </c>
      <c r="L147" s="219">
        <f t="shared" si="80"/>
        <v>72.272812441103468</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460.3558098889531</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-180.65245791824881</v>
      </c>
      <c r="J149" s="228">
        <f t="shared" ref="J149" si="82">J147+J148</f>
        <v>560.16024263547365</v>
      </c>
      <c r="K149" s="228">
        <f t="shared" ref="K149" si="83">K147+K148</f>
        <v>8.5752127306250028</v>
      </c>
      <c r="L149" s="228">
        <f t="shared" ref="L149" si="84">L147+L148</f>
        <v>72.272812441103468</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460.3558098889531</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-180.65245791824881</v>
      </c>
      <c r="J162" s="219">
        <f>SUM(J149:J161)</f>
        <v>560.16024263547365</v>
      </c>
      <c r="K162" s="219">
        <f t="shared" ref="K162:O162" si="93">SUM(K149:K161)</f>
        <v>8.5752127306250028</v>
      </c>
      <c r="L162" s="219">
        <f t="shared" si="93"/>
        <v>72.272812441103468</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460.3558098889531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528</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10" zoomScale="90" zoomScaleNormal="90" workbookViewId="0">
      <selection activeCell="E15" sqref="E15"/>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553</v>
      </c>
      <c r="I14" s="12"/>
      <c r="J14" s="12"/>
      <c r="BU14" s="12"/>
    </row>
    <row r="15" spans="2:73" ht="26.25" customHeight="1" outlineLevel="1">
      <c r="C15" s="90"/>
      <c r="I15" s="12"/>
      <c r="J15" s="12"/>
    </row>
    <row r="16" spans="2:73" ht="23.25" customHeight="1" outlineLevel="1">
      <c r="B16" s="116" t="s">
        <v>506</v>
      </c>
      <c r="C16" s="90"/>
      <c r="D16" s="615" t="s">
        <v>616</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610</v>
      </c>
      <c r="C17" s="90"/>
      <c r="D17" s="611" t="s">
        <v>588</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623</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622</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624</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634</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593</v>
      </c>
      <c r="H23" s="10"/>
      <c r="I23" s="10"/>
      <c r="J23" s="10"/>
    </row>
    <row r="24" spans="2:73" s="670" customFormat="1" ht="21" customHeight="1">
      <c r="B24" s="702" t="s">
        <v>597</v>
      </c>
      <c r="C24" s="816" t="s">
        <v>598</v>
      </c>
      <c r="D24" s="816"/>
      <c r="E24" s="816"/>
      <c r="F24" s="816"/>
      <c r="G24" s="816"/>
      <c r="H24" s="678" t="s">
        <v>595</v>
      </c>
      <c r="I24" s="678" t="s">
        <v>594</v>
      </c>
      <c r="J24" s="678" t="s">
        <v>596</v>
      </c>
      <c r="K24" s="669"/>
      <c r="L24" s="670" t="s">
        <v>598</v>
      </c>
      <c r="AQ24" s="670" t="s">
        <v>598</v>
      </c>
      <c r="BU24" s="669"/>
    </row>
    <row r="25" spans="2:73" s="250" customFormat="1" ht="49.5" customHeight="1">
      <c r="B25" s="245" t="s">
        <v>473</v>
      </c>
      <c r="C25" s="245" t="s">
        <v>211</v>
      </c>
      <c r="D25" s="628" t="s">
        <v>474</v>
      </c>
      <c r="E25" s="245" t="s">
        <v>208</v>
      </c>
      <c r="F25" s="245" t="s">
        <v>475</v>
      </c>
      <c r="G25" s="245" t="s">
        <v>476</v>
      </c>
      <c r="H25" s="628" t="s">
        <v>477</v>
      </c>
      <c r="I25" s="636" t="s">
        <v>586</v>
      </c>
      <c r="J25" s="643" t="s">
        <v>587</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topLeftCell="A10"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8" t="s">
        <v>506</v>
      </c>
    </row>
    <row r="14" spans="2:22" ht="15.75">
      <c r="B14" s="588"/>
    </row>
    <row r="15" spans="2:22" s="668" customFormat="1" ht="27" customHeight="1">
      <c r="B15" s="666" t="s">
        <v>669</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563</v>
      </c>
      <c r="C16" s="753" t="s">
        <v>506</v>
      </c>
      <c r="D16" s="754"/>
      <c r="E16" s="754"/>
      <c r="F16" s="754"/>
      <c r="G16" s="754"/>
      <c r="H16" s="754"/>
      <c r="I16" s="754"/>
      <c r="J16" s="754"/>
      <c r="K16" s="754"/>
      <c r="L16" s="754"/>
      <c r="M16" s="754"/>
      <c r="N16" s="754"/>
      <c r="O16" s="754"/>
      <c r="P16" s="754"/>
      <c r="Q16" s="754"/>
      <c r="R16" s="754"/>
      <c r="S16" s="754"/>
      <c r="T16" s="754"/>
      <c r="U16" s="754"/>
    </row>
    <row r="17" spans="2:21" ht="55.5" customHeight="1">
      <c r="B17" s="706" t="s">
        <v>637</v>
      </c>
      <c r="C17" s="755" t="s">
        <v>638</v>
      </c>
      <c r="D17" s="755"/>
      <c r="E17" s="755"/>
      <c r="F17" s="755"/>
      <c r="G17" s="755"/>
      <c r="H17" s="755"/>
      <c r="I17" s="755"/>
      <c r="J17" s="755"/>
      <c r="K17" s="755"/>
      <c r="L17" s="755"/>
      <c r="M17" s="755"/>
      <c r="N17" s="755"/>
      <c r="O17" s="755"/>
      <c r="P17" s="755"/>
      <c r="Q17" s="755"/>
      <c r="R17" s="755"/>
      <c r="S17" s="755"/>
      <c r="T17" s="755"/>
      <c r="U17" s="756"/>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642</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639</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52" t="s">
        <v>640</v>
      </c>
      <c r="D23" s="752"/>
      <c r="E23" s="752"/>
      <c r="F23" s="752"/>
      <c r="G23" s="752"/>
      <c r="H23" s="752"/>
      <c r="I23" s="752"/>
      <c r="J23" s="752"/>
      <c r="K23" s="752"/>
      <c r="L23" s="752"/>
      <c r="M23" s="752"/>
      <c r="N23" s="752"/>
      <c r="O23" s="752"/>
      <c r="P23" s="752"/>
      <c r="Q23" s="752"/>
      <c r="R23" s="752"/>
      <c r="S23" s="752"/>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643</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52" t="s">
        <v>641</v>
      </c>
      <c r="D27" s="752"/>
      <c r="E27" s="752"/>
      <c r="F27" s="752"/>
      <c r="G27" s="752"/>
      <c r="H27" s="752"/>
      <c r="I27" s="752"/>
      <c r="J27" s="752"/>
      <c r="K27" s="752"/>
      <c r="L27" s="752"/>
      <c r="M27" s="752"/>
      <c r="N27" s="752"/>
      <c r="O27" s="752"/>
      <c r="P27" s="752"/>
      <c r="Q27" s="752"/>
      <c r="R27" s="752"/>
      <c r="S27" s="752"/>
      <c r="T27" s="752"/>
      <c r="U27" s="757"/>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52" t="s">
        <v>644</v>
      </c>
      <c r="D29" s="752"/>
      <c r="E29" s="752"/>
      <c r="F29" s="752"/>
      <c r="G29" s="752"/>
      <c r="H29" s="752"/>
      <c r="I29" s="752"/>
      <c r="J29" s="752"/>
      <c r="K29" s="752"/>
      <c r="L29" s="752"/>
      <c r="M29" s="752"/>
      <c r="N29" s="752"/>
      <c r="O29" s="752"/>
      <c r="P29" s="752"/>
      <c r="Q29" s="752"/>
      <c r="R29" s="752"/>
      <c r="S29" s="752"/>
      <c r="T29" s="752"/>
      <c r="U29" s="757"/>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645</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646</v>
      </c>
      <c r="C33" s="758" t="s">
        <v>647</v>
      </c>
      <c r="D33" s="758"/>
      <c r="E33" s="758"/>
      <c r="F33" s="758"/>
      <c r="G33" s="758"/>
      <c r="H33" s="758"/>
      <c r="I33" s="758"/>
      <c r="J33" s="758"/>
      <c r="K33" s="758"/>
      <c r="L33" s="758"/>
      <c r="M33" s="758"/>
      <c r="N33" s="758"/>
      <c r="O33" s="758"/>
      <c r="P33" s="758"/>
      <c r="Q33" s="758"/>
      <c r="R33" s="758"/>
      <c r="S33" s="758"/>
      <c r="T33" s="758"/>
      <c r="U33" s="759"/>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648</v>
      </c>
      <c r="C35" s="720" t="s">
        <v>649</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650</v>
      </c>
      <c r="C37" s="760" t="s">
        <v>651</v>
      </c>
      <c r="D37" s="760"/>
      <c r="E37" s="760"/>
      <c r="F37" s="760"/>
      <c r="G37" s="760"/>
      <c r="H37" s="760"/>
      <c r="I37" s="760"/>
      <c r="J37" s="760"/>
      <c r="K37" s="760"/>
      <c r="L37" s="760"/>
      <c r="M37" s="760"/>
      <c r="N37" s="760"/>
      <c r="O37" s="760"/>
      <c r="P37" s="760"/>
      <c r="Q37" s="760"/>
      <c r="R37" s="760"/>
      <c r="S37" s="760"/>
      <c r="T37" s="760"/>
      <c r="U37" s="761"/>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652</v>
      </c>
      <c r="C39" s="722" t="s">
        <v>653</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654</v>
      </c>
      <c r="C41" s="762" t="s">
        <v>655</v>
      </c>
      <c r="D41" s="762"/>
      <c r="E41" s="762"/>
      <c r="F41" s="762"/>
      <c r="G41" s="762"/>
      <c r="H41" s="762"/>
      <c r="I41" s="762"/>
      <c r="J41" s="762"/>
      <c r="K41" s="762"/>
      <c r="L41" s="762"/>
      <c r="M41" s="762"/>
      <c r="N41" s="762"/>
      <c r="O41" s="762"/>
      <c r="P41" s="762"/>
      <c r="Q41" s="762"/>
      <c r="R41" s="762"/>
      <c r="S41" s="762"/>
      <c r="T41" s="762"/>
      <c r="U41" s="763"/>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656</v>
      </c>
      <c r="C43" s="720" t="s">
        <v>657</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50" t="s">
        <v>674</v>
      </c>
      <c r="D45" s="750"/>
      <c r="E45" s="750"/>
      <c r="F45" s="750"/>
      <c r="G45" s="750"/>
      <c r="H45" s="750"/>
      <c r="I45" s="750"/>
      <c r="J45" s="750"/>
      <c r="K45" s="750"/>
      <c r="L45" s="750"/>
      <c r="M45" s="750"/>
      <c r="N45" s="750"/>
      <c r="O45" s="750"/>
      <c r="P45" s="750"/>
      <c r="Q45" s="750"/>
      <c r="R45" s="750"/>
      <c r="S45" s="750"/>
      <c r="T45" s="750"/>
      <c r="U45" s="751"/>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50" t="s">
        <v>658</v>
      </c>
      <c r="D47" s="750"/>
      <c r="E47" s="750"/>
      <c r="F47" s="750"/>
      <c r="G47" s="750"/>
      <c r="H47" s="750"/>
      <c r="I47" s="750"/>
      <c r="J47" s="750"/>
      <c r="K47" s="750"/>
      <c r="L47" s="750"/>
      <c r="M47" s="750"/>
      <c r="N47" s="750"/>
      <c r="O47" s="750"/>
      <c r="P47" s="750"/>
      <c r="Q47" s="750"/>
      <c r="R47" s="750"/>
      <c r="S47" s="750"/>
      <c r="T47" s="750"/>
      <c r="U47" s="751"/>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50" t="s">
        <v>659</v>
      </c>
      <c r="D49" s="750"/>
      <c r="E49" s="750"/>
      <c r="F49" s="750"/>
      <c r="G49" s="750"/>
      <c r="H49" s="750"/>
      <c r="I49" s="750"/>
      <c r="J49" s="750"/>
      <c r="K49" s="750"/>
      <c r="L49" s="750"/>
      <c r="M49" s="750"/>
      <c r="N49" s="750"/>
      <c r="O49" s="750"/>
      <c r="P49" s="750"/>
      <c r="Q49" s="750"/>
      <c r="R49" s="750"/>
      <c r="S49" s="750"/>
      <c r="T49" s="750"/>
      <c r="U49" s="751"/>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50" t="s">
        <v>660</v>
      </c>
      <c r="D51" s="750"/>
      <c r="E51" s="750"/>
      <c r="F51" s="750"/>
      <c r="G51" s="750"/>
      <c r="H51" s="750"/>
      <c r="I51" s="750"/>
      <c r="J51" s="750"/>
      <c r="K51" s="750"/>
      <c r="L51" s="750"/>
      <c r="M51" s="750"/>
      <c r="N51" s="750"/>
      <c r="O51" s="750"/>
      <c r="P51" s="750"/>
      <c r="Q51" s="750"/>
      <c r="R51" s="750"/>
      <c r="S51" s="750"/>
      <c r="T51" s="750"/>
      <c r="U51" s="751"/>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52" t="s">
        <v>673</v>
      </c>
      <c r="D53" s="752"/>
      <c r="E53" s="752"/>
      <c r="F53" s="752"/>
      <c r="G53" s="752"/>
      <c r="H53" s="752"/>
      <c r="I53" s="752"/>
      <c r="J53" s="752"/>
      <c r="K53" s="752"/>
      <c r="L53" s="752"/>
      <c r="M53" s="752"/>
      <c r="N53" s="752"/>
      <c r="O53" s="752"/>
      <c r="P53" s="752"/>
      <c r="Q53" s="752"/>
      <c r="R53" s="752"/>
      <c r="S53" s="752"/>
      <c r="T53" s="752"/>
      <c r="U53" s="757"/>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661</v>
      </c>
      <c r="C55" s="760" t="s">
        <v>662</v>
      </c>
      <c r="D55" s="760"/>
      <c r="E55" s="760"/>
      <c r="F55" s="760"/>
      <c r="G55" s="760"/>
      <c r="H55" s="760"/>
      <c r="I55" s="760"/>
      <c r="J55" s="760"/>
      <c r="K55" s="760"/>
      <c r="L55" s="760"/>
      <c r="M55" s="760"/>
      <c r="N55" s="760"/>
      <c r="O55" s="760"/>
      <c r="P55" s="760"/>
      <c r="Q55" s="760"/>
      <c r="R55" s="760"/>
      <c r="S55" s="760"/>
      <c r="T55" s="760"/>
      <c r="U55" s="761"/>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663</v>
      </c>
      <c r="C57" s="760" t="s">
        <v>664</v>
      </c>
      <c r="D57" s="760"/>
      <c r="E57" s="760"/>
      <c r="F57" s="760"/>
      <c r="G57" s="760"/>
      <c r="H57" s="760"/>
      <c r="I57" s="760"/>
      <c r="J57" s="760"/>
      <c r="K57" s="760"/>
      <c r="L57" s="760"/>
      <c r="M57" s="760"/>
      <c r="N57" s="760"/>
      <c r="O57" s="760"/>
      <c r="P57" s="760"/>
      <c r="Q57" s="760"/>
      <c r="R57" s="760"/>
      <c r="S57" s="760"/>
      <c r="T57" s="760"/>
      <c r="U57" s="761"/>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665</v>
      </c>
      <c r="C59" s="727" t="s">
        <v>666</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65" t="s">
        <v>676</v>
      </c>
      <c r="C3" s="766"/>
      <c r="D3" s="766"/>
      <c r="E3" s="766"/>
      <c r="F3" s="767"/>
      <c r="G3" s="122"/>
    </row>
    <row r="4" spans="2:20" ht="16.5" customHeight="1">
      <c r="B4" s="768"/>
      <c r="C4" s="769"/>
      <c r="D4" s="769"/>
      <c r="E4" s="769"/>
      <c r="F4" s="770"/>
      <c r="G4" s="122"/>
    </row>
    <row r="5" spans="2:20" ht="71.25" customHeight="1">
      <c r="B5" s="768"/>
      <c r="C5" s="769"/>
      <c r="D5" s="769"/>
      <c r="E5" s="769"/>
      <c r="F5" s="770"/>
      <c r="G5" s="122"/>
    </row>
    <row r="6" spans="2:20" ht="21.75" customHeight="1">
      <c r="B6" s="771"/>
      <c r="C6" s="772"/>
      <c r="D6" s="772"/>
      <c r="E6" s="772"/>
      <c r="F6" s="773"/>
      <c r="G6" s="122"/>
    </row>
    <row r="8" spans="2:20" ht="21">
      <c r="B8" s="764" t="s">
        <v>481</v>
      </c>
      <c r="C8" s="764"/>
      <c r="D8" s="764"/>
      <c r="E8" s="764"/>
      <c r="F8" s="764"/>
      <c r="G8" s="764"/>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c r="C13" s="124" t="s">
        <v>630</v>
      </c>
      <c r="G13" s="109"/>
      <c r="L13" s="33"/>
      <c r="M13" s="33"/>
      <c r="N13" s="33"/>
      <c r="O13" s="33"/>
      <c r="P13" s="33"/>
      <c r="Q13" s="68"/>
      <c r="S13" s="8"/>
      <c r="T13" s="8"/>
    </row>
    <row r="14" spans="2:20" s="9" customFormat="1" ht="26.25" customHeight="1" thickBot="1">
      <c r="B14" s="102"/>
      <c r="C14" s="172" t="s">
        <v>625</v>
      </c>
      <c r="G14" s="123"/>
      <c r="L14" s="33"/>
      <c r="M14" s="33"/>
      <c r="N14" s="33"/>
      <c r="O14" s="33"/>
      <c r="P14" s="33"/>
      <c r="Q14" s="68"/>
      <c r="S14" s="8"/>
      <c r="T14" s="8"/>
    </row>
    <row r="15" spans="2:20" s="9" customFormat="1" ht="26.25" customHeight="1" thickBot="1">
      <c r="B15" s="102"/>
      <c r="C15" s="172" t="s">
        <v>626</v>
      </c>
      <c r="G15" s="123"/>
      <c r="L15" s="33"/>
      <c r="M15" s="33"/>
      <c r="N15" s="33"/>
      <c r="O15" s="33"/>
      <c r="P15" s="33"/>
      <c r="Q15" s="68"/>
      <c r="S15" s="8"/>
      <c r="T15" s="8"/>
    </row>
    <row r="16" spans="2:20" s="9" customFormat="1" ht="26.25" customHeight="1" thickBot="1">
      <c r="B16" s="102"/>
      <c r="C16" s="172" t="s">
        <v>627</v>
      </c>
      <c r="G16" s="123"/>
      <c r="L16" s="33"/>
      <c r="M16" s="33"/>
      <c r="N16" s="33"/>
      <c r="O16" s="33"/>
      <c r="P16" s="33"/>
      <c r="Q16" s="68"/>
      <c r="S16" s="8"/>
      <c r="T16" s="8"/>
    </row>
    <row r="17" spans="2:20" s="9" customFormat="1" ht="26.25" customHeight="1" thickBot="1">
      <c r="B17" s="102"/>
      <c r="C17" s="124" t="s">
        <v>628</v>
      </c>
      <c r="G17" s="109"/>
      <c r="L17" s="33"/>
      <c r="M17" s="33"/>
      <c r="N17" s="33"/>
      <c r="O17" s="33"/>
      <c r="P17" s="33"/>
      <c r="Q17" s="68"/>
      <c r="S17" s="8"/>
      <c r="T17" s="8"/>
    </row>
    <row r="18" spans="2:20" s="9" customFormat="1" ht="26.25" customHeight="1" thickBot="1">
      <c r="B18" s="102"/>
      <c r="C18" s="124" t="s">
        <v>629</v>
      </c>
      <c r="G18" s="123"/>
      <c r="L18" s="33"/>
      <c r="M18" s="33"/>
      <c r="N18" s="33"/>
      <c r="O18" s="33"/>
      <c r="P18" s="33"/>
      <c r="Q18" s="68"/>
      <c r="S18" s="8"/>
      <c r="T18" s="8"/>
    </row>
    <row r="19" spans="2:20" s="9" customFormat="1" ht="26.25" customHeight="1" thickBot="1">
      <c r="B19" s="102"/>
      <c r="C19" s="124" t="s">
        <v>631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542</v>
      </c>
      <c r="C21" s="243" t="s">
        <v>471</v>
      </c>
      <c r="D21" s="243" t="s">
        <v>447</v>
      </c>
      <c r="E21" s="243" t="s">
        <v>439</v>
      </c>
      <c r="F21" s="243" t="s">
        <v>555</v>
      </c>
      <c r="G21" s="40"/>
      <c r="M21" s="25"/>
      <c r="T21" s="25"/>
    </row>
    <row r="22" spans="2:20" s="103" customFormat="1" ht="36" customHeight="1">
      <c r="B22" s="647" t="s">
        <v>545</v>
      </c>
      <c r="C22" s="653" t="s">
        <v>437</v>
      </c>
      <c r="D22" s="656" t="s">
        <v>443</v>
      </c>
      <c r="E22" s="660" t="s">
        <v>590</v>
      </c>
      <c r="F22" s="656" t="s">
        <v>448</v>
      </c>
      <c r="G22" s="174"/>
      <c r="M22" s="645"/>
      <c r="T22" s="645"/>
    </row>
    <row r="23" spans="2:20" s="103" customFormat="1" ht="35.25" customHeight="1">
      <c r="B23" s="648" t="s">
        <v>458</v>
      </c>
      <c r="C23" s="654" t="s">
        <v>438</v>
      </c>
      <c r="D23" s="657" t="s">
        <v>444</v>
      </c>
      <c r="E23" s="661" t="s">
        <v>590</v>
      </c>
      <c r="F23" s="657" t="s">
        <v>448</v>
      </c>
      <c r="G23" s="174"/>
      <c r="M23" s="645"/>
      <c r="T23" s="645"/>
    </row>
    <row r="24" spans="2:20" s="103" customFormat="1" ht="34.5" customHeight="1">
      <c r="B24" s="648" t="s">
        <v>455</v>
      </c>
      <c r="C24" s="654" t="s">
        <v>438</v>
      </c>
      <c r="D24" s="657" t="s">
        <v>445</v>
      </c>
      <c r="E24" s="661" t="s">
        <v>590</v>
      </c>
      <c r="F24" s="657" t="s">
        <v>448</v>
      </c>
      <c r="G24" s="174"/>
      <c r="M24" s="645"/>
      <c r="T24" s="645"/>
    </row>
    <row r="25" spans="2:20" s="103" customFormat="1" ht="32.25" customHeight="1">
      <c r="B25" s="649" t="s">
        <v>456</v>
      </c>
      <c r="C25" s="654" t="s">
        <v>437</v>
      </c>
      <c r="D25" s="657" t="s">
        <v>446</v>
      </c>
      <c r="E25" s="662" t="s">
        <v>609</v>
      </c>
      <c r="F25" s="665"/>
      <c r="G25" s="174"/>
      <c r="M25" s="645"/>
      <c r="T25" s="645"/>
    </row>
    <row r="26" spans="2:20" s="103" customFormat="1" ht="30.75" customHeight="1">
      <c r="B26" s="650" t="s">
        <v>543</v>
      </c>
      <c r="C26" s="654" t="s">
        <v>437</v>
      </c>
      <c r="D26" s="657"/>
      <c r="E26" s="662"/>
      <c r="F26" s="665"/>
      <c r="G26" s="174"/>
      <c r="M26" s="645"/>
      <c r="T26" s="645"/>
    </row>
    <row r="27" spans="2:20" s="103" customFormat="1" ht="32.25" customHeight="1">
      <c r="B27" s="651" t="s">
        <v>544</v>
      </c>
      <c r="C27" s="654" t="s">
        <v>437</v>
      </c>
      <c r="D27" s="658" t="s">
        <v>540</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557</v>
      </c>
      <c r="E30" s="663"/>
      <c r="F30" s="657" t="s">
        <v>556</v>
      </c>
      <c r="G30" s="646"/>
      <c r="M30" s="645"/>
    </row>
    <row r="31" spans="2:20" s="103" customFormat="1" ht="27.75" customHeight="1">
      <c r="B31" s="652" t="s">
        <v>541</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233</v>
      </c>
      <c r="D1" s="8" t="s">
        <v>415</v>
      </c>
      <c r="E1" s="120" t="s">
        <v>450</v>
      </c>
      <c r="F1" s="120" t="s">
        <v>551</v>
      </c>
      <c r="G1" s="120" t="s">
        <v>573</v>
      </c>
      <c r="H1" s="120" t="s">
        <v>584</v>
      </c>
    </row>
    <row r="2" spans="1:8">
      <c r="A2" s="12" t="s">
        <v>29</v>
      </c>
      <c r="B2" s="12" t="s">
        <v>27</v>
      </c>
      <c r="C2" s="10">
        <v>2006</v>
      </c>
      <c r="D2" s="12" t="s">
        <v>416</v>
      </c>
      <c r="E2" s="10">
        <f>'2. LRAMVA Threshold'!D9</f>
        <v>2012</v>
      </c>
      <c r="F2" s="26" t="s">
        <v>170</v>
      </c>
      <c r="G2" s="12" t="s">
        <v>574</v>
      </c>
      <c r="H2" s="12" t="s">
        <v>592</v>
      </c>
    </row>
    <row r="3" spans="1:8">
      <c r="A3" s="12" t="s">
        <v>371</v>
      </c>
      <c r="B3" s="12" t="s">
        <v>27</v>
      </c>
      <c r="C3" s="10">
        <v>2007</v>
      </c>
      <c r="D3" s="12" t="s">
        <v>417</v>
      </c>
      <c r="E3" s="10">
        <f>'2. LRAMVA Threshold'!D24</f>
        <v>0</v>
      </c>
      <c r="F3" s="12" t="s">
        <v>552</v>
      </c>
      <c r="G3" s="12" t="s">
        <v>575</v>
      </c>
      <c r="H3" s="12" t="s">
        <v>585</v>
      </c>
    </row>
    <row r="4" spans="1:8">
      <c r="A4" s="12" t="s">
        <v>372</v>
      </c>
      <c r="B4" s="12" t="s">
        <v>28</v>
      </c>
      <c r="C4" s="10">
        <v>2008</v>
      </c>
      <c r="D4" s="12" t="s">
        <v>418</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560</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topLeftCell="A19" zoomScale="85" zoomScaleNormal="85" workbookViewId="0">
      <selection activeCell="I27" sqref="I27"/>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553</v>
      </c>
      <c r="D6" s="17"/>
      <c r="E6" s="9"/>
      <c r="T6" s="9"/>
      <c r="V6" s="8"/>
    </row>
    <row r="7" spans="2:22" ht="21" customHeight="1">
      <c r="B7" s="537"/>
      <c r="C7" s="17"/>
      <c r="D7" s="17"/>
      <c r="E7" s="9"/>
      <c r="T7" s="9"/>
      <c r="V7" s="8"/>
    </row>
    <row r="8" spans="2:22" ht="24.75" customHeight="1">
      <c r="B8" s="117" t="s">
        <v>238</v>
      </c>
      <c r="C8" s="189"/>
      <c r="D8" s="601"/>
      <c r="E8" s="9"/>
      <c r="T8" s="9"/>
      <c r="V8" s="8"/>
    </row>
    <row r="9" spans="2:22" ht="41.25" customHeight="1">
      <c r="B9" s="551" t="s">
        <v>522</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558</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509</v>
      </c>
      <c r="C13" s="17"/>
      <c r="F13" s="185" t="s">
        <v>510</v>
      </c>
      <c r="G13" s="36"/>
      <c r="H13" s="31"/>
      <c r="I13" s="9"/>
      <c r="J13" s="184" t="s">
        <v>507</v>
      </c>
      <c r="N13" s="103"/>
      <c r="P13" s="9"/>
      <c r="Q13" s="187"/>
      <c r="R13" s="42"/>
      <c r="T13" s="186"/>
      <c r="U13" s="186"/>
    </row>
    <row r="14" spans="2:22" ht="29.25" customHeight="1" thickBot="1">
      <c r="B14" s="124" t="s">
        <v>549</v>
      </c>
      <c r="D14" s="542" t="s">
        <v>512</v>
      </c>
      <c r="E14" s="130"/>
      <c r="F14" s="124" t="s">
        <v>550</v>
      </c>
      <c r="H14" s="542" t="s">
        <v>512</v>
      </c>
      <c r="J14" s="124" t="s">
        <v>517</v>
      </c>
      <c r="L14" s="132"/>
      <c r="N14" s="103"/>
      <c r="Q14" s="99"/>
      <c r="R14" s="96"/>
    </row>
    <row r="15" spans="2:22" ht="26.25" customHeight="1" thickBot="1">
      <c r="B15" s="124" t="s">
        <v>424</v>
      </c>
      <c r="C15" s="106"/>
      <c r="D15" s="542" t="s">
        <v>240</v>
      </c>
      <c r="F15" s="124" t="s">
        <v>414</v>
      </c>
      <c r="G15" s="127"/>
      <c r="H15" s="542" t="s">
        <v>240</v>
      </c>
      <c r="I15" s="17"/>
      <c r="J15" s="124" t="s">
        <v>518</v>
      </c>
      <c r="L15" s="132"/>
      <c r="M15" s="103"/>
      <c r="Q15" s="108"/>
      <c r="R15" s="96"/>
    </row>
    <row r="16" spans="2:22" ht="28.5" customHeight="1" thickBot="1">
      <c r="B16" s="124" t="s">
        <v>454</v>
      </c>
      <c r="C16" s="106"/>
      <c r="D16" s="543" t="s">
        <v>505</v>
      </c>
      <c r="E16" s="103"/>
      <c r="F16" s="124" t="s">
        <v>434</v>
      </c>
      <c r="G16" s="125"/>
      <c r="H16" s="543" t="s">
        <v>505</v>
      </c>
      <c r="I16" s="103"/>
      <c r="K16" s="195"/>
      <c r="L16" s="195"/>
      <c r="M16" s="195"/>
      <c r="N16" s="195"/>
      <c r="Q16" s="115"/>
      <c r="R16" s="96"/>
    </row>
    <row r="17" spans="1:21" ht="29.25" customHeight="1">
      <c r="B17" s="124" t="s">
        <v>421</v>
      </c>
      <c r="C17" s="106"/>
      <c r="D17" s="733">
        <v>0</v>
      </c>
      <c r="E17" s="121"/>
      <c r="F17" s="740" t="s">
        <v>678</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f>
        <v>37675.39182904028</v>
      </c>
      <c r="I19" s="17"/>
      <c r="J19" s="115"/>
      <c r="K19" s="115"/>
      <c r="L19" s="115"/>
      <c r="M19" s="115"/>
      <c r="N19" s="115"/>
      <c r="P19" s="115"/>
      <c r="Q19" s="115"/>
      <c r="R19" s="96"/>
    </row>
    <row r="20" spans="1:21" ht="27.75" customHeight="1" thickBot="1">
      <c r="E20" s="9"/>
      <c r="F20" s="124" t="s">
        <v>436</v>
      </c>
      <c r="G20" s="603" t="s">
        <v>364</v>
      </c>
      <c r="H20" s="131">
        <f>-SUM(R55,R58,R61,R64,R67,R70,R73)</f>
        <v>21263.7628</v>
      </c>
      <c r="I20" s="17"/>
      <c r="J20" s="115"/>
      <c r="P20" s="115"/>
      <c r="Q20" s="115"/>
      <c r="R20" s="96"/>
    </row>
    <row r="21" spans="1:21" ht="27.75" customHeight="1" thickBot="1">
      <c r="C21" s="32"/>
      <c r="D21" s="32"/>
      <c r="E21" s="32"/>
      <c r="F21" s="124" t="s">
        <v>408</v>
      </c>
      <c r="G21" s="603" t="s">
        <v>365</v>
      </c>
      <c r="H21" s="188">
        <f>R84</f>
        <v>460.35580988895333</v>
      </c>
      <c r="I21" s="103"/>
      <c r="P21" s="115"/>
      <c r="Q21" s="115"/>
      <c r="R21" s="96"/>
    </row>
    <row r="22" spans="1:21" ht="27.75" customHeight="1">
      <c r="C22" s="32"/>
      <c r="D22" s="32"/>
      <c r="E22" s="32"/>
      <c r="F22" s="124" t="s">
        <v>511</v>
      </c>
      <c r="G22" s="603" t="s">
        <v>449</v>
      </c>
      <c r="H22" s="188">
        <f>H19-H20+H21</f>
        <v>16871.984838929231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76" t="s">
        <v>685</v>
      </c>
      <c r="C26" s="776"/>
      <c r="D26" s="776"/>
      <c r="E26" s="776"/>
      <c r="F26" s="776"/>
      <c r="G26" s="776"/>
    </row>
    <row r="27" spans="1:21" ht="14.25" customHeight="1">
      <c r="A27" s="28"/>
      <c r="B27" s="548"/>
      <c r="C27" s="548"/>
      <c r="D27" s="538"/>
      <c r="E27" s="538"/>
      <c r="F27" s="538"/>
      <c r="G27" s="548"/>
    </row>
    <row r="28" spans="1:21" s="17" customFormat="1" ht="27" customHeight="1">
      <c r="B28" s="777" t="s">
        <v>508</v>
      </c>
      <c r="C28" s="778"/>
      <c r="D28" s="133" t="s">
        <v>41</v>
      </c>
      <c r="E28" s="134" t="s">
        <v>675</v>
      </c>
      <c r="F28" s="134" t="s">
        <v>408</v>
      </c>
      <c r="G28" s="135" t="s">
        <v>409</v>
      </c>
      <c r="T28" s="136"/>
      <c r="U28" s="136"/>
    </row>
    <row r="29" spans="1:21" ht="20.25" customHeight="1">
      <c r="B29" s="774" t="s">
        <v>29</v>
      </c>
      <c r="C29" s="775"/>
      <c r="D29" s="638" t="s">
        <v>27</v>
      </c>
      <c r="E29" s="138">
        <f>SUM(D54:D83)</f>
        <v>3829.2028288327651</v>
      </c>
      <c r="F29" s="139">
        <f>D84</f>
        <v>-180.65245791824881</v>
      </c>
      <c r="G29" s="138">
        <f>E29+F29</f>
        <v>3648.5503709145164</v>
      </c>
    </row>
    <row r="30" spans="1:21" ht="20.25" customHeight="1">
      <c r="B30" s="774" t="s">
        <v>371</v>
      </c>
      <c r="C30" s="775"/>
      <c r="D30" s="638" t="s">
        <v>27</v>
      </c>
      <c r="E30" s="140">
        <f>SUM(E54:E83)</f>
        <v>10431.504747968471</v>
      </c>
      <c r="F30" s="141">
        <f>E84</f>
        <v>560.16024263547365</v>
      </c>
      <c r="G30" s="140">
        <f>E30+F30</f>
        <v>10991.664990603944</v>
      </c>
    </row>
    <row r="31" spans="1:21" ht="20.25" customHeight="1">
      <c r="B31" s="774" t="s">
        <v>686</v>
      </c>
      <c r="C31" s="775"/>
      <c r="D31" s="638" t="s">
        <v>28</v>
      </c>
      <c r="E31" s="140">
        <f>SUM(F54:F83)</f>
        <v>433.66890000000001</v>
      </c>
      <c r="F31" s="141">
        <f>F84</f>
        <v>8.5752127306250028</v>
      </c>
      <c r="G31" s="140">
        <f t="shared" ref="G31:G34" si="0">E31+F31</f>
        <v>442.24411273062503</v>
      </c>
    </row>
    <row r="32" spans="1:21" ht="20.25" customHeight="1">
      <c r="B32" s="774" t="s">
        <v>31</v>
      </c>
      <c r="C32" s="775"/>
      <c r="D32" s="638" t="s">
        <v>28</v>
      </c>
      <c r="E32" s="140">
        <f>SUM(G54:G83)</f>
        <v>1717.2525522390374</v>
      </c>
      <c r="F32" s="141">
        <f>G84</f>
        <v>72.272812441103468</v>
      </c>
      <c r="G32" s="140">
        <f t="shared" si="0"/>
        <v>1789.5253646801409</v>
      </c>
    </row>
    <row r="33" spans="2:22" ht="20.25" customHeight="1">
      <c r="B33" s="774" t="s">
        <v>32</v>
      </c>
      <c r="C33" s="775"/>
      <c r="D33" s="638" t="s">
        <v>27</v>
      </c>
      <c r="E33" s="140">
        <f>SUM(H54:H83)</f>
        <v>0</v>
      </c>
      <c r="F33" s="141">
        <f>H84</f>
        <v>0</v>
      </c>
      <c r="G33" s="140">
        <f>E33+F33</f>
        <v>0</v>
      </c>
    </row>
    <row r="34" spans="2:22" ht="20.25" customHeight="1">
      <c r="B34" s="774"/>
      <c r="C34" s="775"/>
      <c r="D34" s="638"/>
      <c r="E34" s="140">
        <f>SUM(I54:I83)</f>
        <v>0</v>
      </c>
      <c r="F34" s="141">
        <f>I84</f>
        <v>0</v>
      </c>
      <c r="G34" s="140">
        <f t="shared" si="0"/>
        <v>0</v>
      </c>
    </row>
    <row r="35" spans="2:22" ht="20.25" customHeight="1">
      <c r="B35" s="774"/>
      <c r="C35" s="775"/>
      <c r="D35" s="638"/>
      <c r="E35" s="140">
        <f>SUM(J54:J83)</f>
        <v>0</v>
      </c>
      <c r="F35" s="141">
        <f>J84</f>
        <v>0</v>
      </c>
      <c r="G35" s="140">
        <f>E35+F35</f>
        <v>0</v>
      </c>
    </row>
    <row r="36" spans="2:22" ht="20.25" customHeight="1">
      <c r="B36" s="774"/>
      <c r="C36" s="775"/>
      <c r="D36" s="638"/>
      <c r="E36" s="140">
        <f>SUM(K54:K83)</f>
        <v>0</v>
      </c>
      <c r="F36" s="141">
        <f>K84</f>
        <v>0</v>
      </c>
      <c r="G36" s="140">
        <f t="shared" ref="G36:G42" si="1">E36+F36</f>
        <v>0</v>
      </c>
    </row>
    <row r="37" spans="2:22" ht="20.25" customHeight="1">
      <c r="B37" s="774"/>
      <c r="C37" s="775"/>
      <c r="D37" s="638"/>
      <c r="E37" s="140">
        <f>SUM(L54:L83)</f>
        <v>0</v>
      </c>
      <c r="F37" s="141">
        <f>L84</f>
        <v>0</v>
      </c>
      <c r="G37" s="140">
        <f t="shared" si="1"/>
        <v>0</v>
      </c>
    </row>
    <row r="38" spans="2:22" ht="20.25" customHeight="1">
      <c r="B38" s="774"/>
      <c r="C38" s="775"/>
      <c r="D38" s="638"/>
      <c r="E38" s="140">
        <f>SUM(M54:M83)</f>
        <v>0</v>
      </c>
      <c r="F38" s="141">
        <f>M84</f>
        <v>0</v>
      </c>
      <c r="G38" s="140">
        <f t="shared" si="1"/>
        <v>0</v>
      </c>
    </row>
    <row r="39" spans="2:22" ht="20.25" customHeight="1">
      <c r="B39" s="774"/>
      <c r="C39" s="775"/>
      <c r="D39" s="638"/>
      <c r="E39" s="140">
        <f>SUM(N54:N83)</f>
        <v>0</v>
      </c>
      <c r="F39" s="141">
        <f>N84</f>
        <v>0</v>
      </c>
      <c r="G39" s="140">
        <f t="shared" si="1"/>
        <v>0</v>
      </c>
    </row>
    <row r="40" spans="2:22" ht="20.25" customHeight="1">
      <c r="B40" s="774"/>
      <c r="C40" s="775"/>
      <c r="D40" s="638"/>
      <c r="E40" s="140">
        <f>SUM(O54:O83)</f>
        <v>0</v>
      </c>
      <c r="F40" s="141">
        <f>O84</f>
        <v>0</v>
      </c>
      <c r="G40" s="140">
        <f t="shared" si="1"/>
        <v>0</v>
      </c>
    </row>
    <row r="41" spans="2:22" ht="20.25" customHeight="1">
      <c r="B41" s="774"/>
      <c r="C41" s="775"/>
      <c r="D41" s="638"/>
      <c r="E41" s="140">
        <f>SUM(P54:P83)</f>
        <v>0</v>
      </c>
      <c r="F41" s="141">
        <f>P84</f>
        <v>0</v>
      </c>
      <c r="G41" s="140">
        <f t="shared" si="1"/>
        <v>0</v>
      </c>
    </row>
    <row r="42" spans="2:22" ht="20.25" customHeight="1">
      <c r="B42" s="774"/>
      <c r="C42" s="775"/>
      <c r="D42" s="639"/>
      <c r="E42" s="142">
        <f>SUM(Q54:Q83)</f>
        <v>0</v>
      </c>
      <c r="F42" s="143">
        <f>Q84</f>
        <v>0</v>
      </c>
      <c r="G42" s="142">
        <f t="shared" si="1"/>
        <v>0</v>
      </c>
    </row>
    <row r="43" spans="2:22" s="8" customFormat="1" ht="21" customHeight="1">
      <c r="B43" s="779" t="s">
        <v>26</v>
      </c>
      <c r="C43" s="780"/>
      <c r="D43" s="137"/>
      <c r="E43" s="144">
        <f>SUM(E29:E42)</f>
        <v>16411.629029040276</v>
      </c>
      <c r="F43" s="144">
        <f>SUM(F29:F42)</f>
        <v>460.35580988895333</v>
      </c>
      <c r="G43" s="144">
        <f>SUM(G29:G42)</f>
        <v>16871.984838929224</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76" t="s">
        <v>612</v>
      </c>
      <c r="C48" s="776"/>
      <c r="D48" s="776"/>
      <c r="E48" s="776"/>
      <c r="F48" s="776"/>
      <c r="G48" s="776"/>
      <c r="H48" s="776"/>
      <c r="I48" s="776"/>
      <c r="J48" s="776"/>
      <c r="K48" s="776"/>
      <c r="L48" s="776"/>
      <c r="M48" s="617"/>
      <c r="N48" s="105"/>
      <c r="O48" s="105"/>
      <c r="P48" s="105"/>
      <c r="Q48" s="105"/>
      <c r="R48" s="105"/>
      <c r="T48" s="37"/>
      <c r="U48" s="19"/>
      <c r="V48" s="38"/>
    </row>
    <row r="49" spans="2:22" s="28" customFormat="1" ht="40.9" customHeight="1">
      <c r="B49" s="776" t="s">
        <v>566</v>
      </c>
      <c r="C49" s="776"/>
      <c r="D49" s="776"/>
      <c r="E49" s="776"/>
      <c r="F49" s="776"/>
      <c r="G49" s="776"/>
      <c r="H49" s="776"/>
      <c r="I49" s="776"/>
      <c r="J49" s="776"/>
      <c r="K49" s="776"/>
      <c r="L49" s="776"/>
      <c r="M49" s="617"/>
      <c r="N49" s="105"/>
      <c r="O49" s="105"/>
      <c r="P49" s="105"/>
      <c r="Q49" s="105"/>
      <c r="R49" s="105"/>
      <c r="T49" s="37"/>
      <c r="U49" s="19"/>
      <c r="V49" s="38"/>
    </row>
    <row r="50" spans="2:22" s="28" customFormat="1" ht="18" customHeight="1">
      <c r="B50" s="776" t="s">
        <v>684</v>
      </c>
      <c r="C50" s="776"/>
      <c r="D50" s="776"/>
      <c r="E50" s="776"/>
      <c r="F50" s="776"/>
      <c r="G50" s="776"/>
      <c r="H50" s="776"/>
      <c r="I50" s="776"/>
      <c r="J50" s="776"/>
      <c r="K50" s="776"/>
      <c r="L50" s="776"/>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519</v>
      </c>
      <c r="D52" s="135" t="str">
        <f>IF($B29&lt;&gt;"",$B29,"")</f>
        <v>Residential</v>
      </c>
      <c r="E52" s="135" t="str">
        <f>IF($B30&lt;&gt;"",$B30,"")</f>
        <v>GS&lt;50 kW</v>
      </c>
      <c r="F52" s="135" t="str">
        <f>IF($B31&lt;&gt;"",$B31,"")</f>
        <v>GS&gt;50</v>
      </c>
      <c r="G52" s="135" t="str">
        <f>IF($B32&lt;&gt;"",$B32,"")</f>
        <v>Street Lighting</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402.72428685454702</v>
      </c>
      <c r="E54" s="150">
        <f>'4.  2011-2014 LRAM'!Z131</f>
        <v>0.13267799999999999</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402.85696485454702</v>
      </c>
      <c r="U54" s="152"/>
      <c r="V54" s="153"/>
    </row>
    <row r="55" spans="2:22" s="17" customFormat="1">
      <c r="B55" s="154" t="s">
        <v>35</v>
      </c>
      <c r="C55" s="155"/>
      <c r="D55" s="156">
        <f>-'4.  2011-2014 LRAM'!Y132</f>
        <v>-1486.38</v>
      </c>
      <c r="E55" s="156">
        <f>-'4.  2011-2014 LRAM'!Z132</f>
        <v>-63.139499999999998</v>
      </c>
      <c r="F55" s="156">
        <f>-'4.  2011-2014 LRAM'!AA132</f>
        <v>-2.9642999999999997</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-1552.4838000000002</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1169.003888021482</v>
      </c>
      <c r="E57" s="156">
        <f>'4.  2011-2014 LRAM'!Z261</f>
        <v>1642.343743852394</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2811.3476318738758</v>
      </c>
      <c r="U57" s="152"/>
      <c r="V57" s="153"/>
    </row>
    <row r="58" spans="2:22" s="17" customFormat="1">
      <c r="B58" s="154" t="s">
        <v>36</v>
      </c>
      <c r="C58" s="155"/>
      <c r="D58" s="156">
        <f>-'4.  2011-2014 LRAM'!Y262</f>
        <v>-3195.7170000000001</v>
      </c>
      <c r="E58" s="156">
        <f>-'4.  2011-2014 LRAM'!Z262</f>
        <v>-97.4375</v>
      </c>
      <c r="F58" s="156">
        <f>-'4.  2011-2014 LRAM'!AA262</f>
        <v>-6.2679000000000009</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-3299.4223999999999</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2141.9563767532345</v>
      </c>
      <c r="E60" s="156">
        <f>'4.  2011-2014 LRAM'!Z391</f>
        <v>2517.6315388854905</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4659.5879156387255</v>
      </c>
      <c r="U60" s="152"/>
      <c r="V60" s="153"/>
    </row>
    <row r="61" spans="2:22" s="163" customFormat="1">
      <c r="B61" s="154" t="s">
        <v>37</v>
      </c>
      <c r="C61" s="155"/>
      <c r="D61" s="156">
        <f>-'4.  2011-2014 LRAM'!Y392</f>
        <v>-3393.9010000000003</v>
      </c>
      <c r="E61" s="156">
        <f>-'4.  2011-2014 LRAM'!Z392</f>
        <v>-85.74499999999999</v>
      </c>
      <c r="F61" s="156">
        <f>-'4.  2011-2014 LRAM'!AA392</f>
        <v>-5.5818000000000003</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-3485.2278000000001</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3330.3036582567856</v>
      </c>
      <c r="E63" s="156">
        <f>'4.  2011-2014 LRAM'!Z521</f>
        <v>2174.5789555288525</v>
      </c>
      <c r="F63" s="156">
        <f>'4.  2011-2014 LRAM'!AA521</f>
        <v>0</v>
      </c>
      <c r="G63" s="156">
        <f>'4.  2011-2014 LRAM'!AB521</f>
        <v>567.49779063271092</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6072.3804044183489</v>
      </c>
      <c r="U63" s="152"/>
      <c r="V63" s="153"/>
    </row>
    <row r="64" spans="2:22" s="163" customFormat="1">
      <c r="B64" s="154" t="s">
        <v>39</v>
      </c>
      <c r="C64" s="155"/>
      <c r="D64" s="156">
        <f>-'4.  2011-2014 LRAM'!Y522</f>
        <v>-3666.404</v>
      </c>
      <c r="E64" s="156">
        <f>-'4.  2011-2014 LRAM'!Z522</f>
        <v>-74.052499999999995</v>
      </c>
      <c r="F64" s="156">
        <f>-'4.  2011-2014 LRAM'!AA522</f>
        <v>-4.2081</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-3744.6645999999996</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4176.5738735369141</v>
      </c>
      <c r="E66" s="164">
        <f>'5.  2015-2020 LRAM'!Z204</f>
        <v>2173.9024117700824</v>
      </c>
      <c r="F66" s="164">
        <f>'5.  2015-2020 LRAM'!AA204</f>
        <v>0</v>
      </c>
      <c r="G66" s="164">
        <f>'5.  2015-2020 LRAM'!AB204</f>
        <v>574.87738080316319</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6925.3536661101598</v>
      </c>
      <c r="U66" s="152"/>
      <c r="V66" s="153"/>
    </row>
    <row r="67" spans="2:22" s="163" customFormat="1">
      <c r="B67" s="154" t="s">
        <v>93</v>
      </c>
      <c r="C67" s="155"/>
      <c r="D67" s="164">
        <f>-'5.  2015-2020 LRAM'!Y205</f>
        <v>-3715.95</v>
      </c>
      <c r="E67" s="164">
        <f>-'5.  2015-2020 LRAM'!Z205</f>
        <v>-74.831999999999994</v>
      </c>
      <c r="F67" s="164">
        <f>-'5.  2015-2020 LRAM'!AA205</f>
        <v>-4.2627000000000006</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-3795.0446999999999</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5657.7284554112921</v>
      </c>
      <c r="E69" s="156">
        <f>'5.  2015-2020 LRAM'!Z388</f>
        <v>1942.9375216425055</v>
      </c>
      <c r="F69" s="156">
        <f>'5.  2015-2020 LRAM'!AA388</f>
        <v>136.40640000000002</v>
      </c>
      <c r="G69" s="156">
        <f>'5.  2015-2020 LRAM'!AB388</f>
        <v>574.87738080316319</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8311.9497578569608</v>
      </c>
      <c r="U69" s="152"/>
      <c r="V69" s="153"/>
    </row>
    <row r="70" spans="2:22" s="163" customFormat="1">
      <c r="B70" s="154" t="s">
        <v>224</v>
      </c>
      <c r="C70" s="155"/>
      <c r="D70" s="156">
        <f>-'5.  2015-2020 LRAM'!Y389</f>
        <v>-2972.76</v>
      </c>
      <c r="E70" s="156">
        <f>-'5.  2015-2020 LRAM'!Z389</f>
        <v>-74.831999999999994</v>
      </c>
      <c r="F70" s="156">
        <f>-'5.  2015-2020 LRAM'!AA389</f>
        <v>-4.2627000000000006</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-3051.8547000000003</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7636.3672899985104</v>
      </c>
      <c r="E72" s="156">
        <f>'5.  2015-2020 LRAM'!Z572</f>
        <v>526.40739828914673</v>
      </c>
      <c r="F72" s="156">
        <f>'5.  2015-2020 LRAM'!AA572</f>
        <v>329.14080000000001</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8491.9154882876574</v>
      </c>
      <c r="U72" s="152"/>
      <c r="V72" s="153"/>
    </row>
    <row r="73" spans="2:22" s="163" customFormat="1">
      <c r="B73" s="154" t="s">
        <v>226</v>
      </c>
      <c r="C73" s="155"/>
      <c r="D73" s="156">
        <f>-'5.  2015-2020 LRAM'!Y573</f>
        <v>-2254.3430000000003</v>
      </c>
      <c r="E73" s="156">
        <f>-'5.  2015-2020 LRAM'!Z573</f>
        <v>-76.390999999999991</v>
      </c>
      <c r="F73" s="156">
        <f>-'5.  2015-2020 LRAM'!AA573</f>
        <v>-4.3308</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-2335.0648000000006</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c r="C75" s="535"/>
      <c r="D75" s="156"/>
      <c r="E75" s="156"/>
      <c r="F75" s="156"/>
      <c r="G75" s="156"/>
      <c r="H75" s="156"/>
      <c r="I75" s="156"/>
      <c r="J75" s="156"/>
      <c r="K75" s="156"/>
      <c r="L75" s="156"/>
      <c r="M75" s="156"/>
      <c r="N75" s="156"/>
      <c r="O75" s="156"/>
      <c r="P75" s="156"/>
      <c r="Q75" s="156"/>
      <c r="R75" s="157"/>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230</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229</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232</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231</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-180.65245791824881</v>
      </c>
      <c r="E84" s="679">
        <f>'6.  Carrying Charges'!J162</f>
        <v>560.16024263547365</v>
      </c>
      <c r="F84" s="679">
        <f>'6.  Carrying Charges'!K162</f>
        <v>8.5752127306250028</v>
      </c>
      <c r="G84" s="679">
        <f>'6.  Carrying Charges'!L162</f>
        <v>72.272812441103468</v>
      </c>
      <c r="H84" s="679">
        <f>'6.  Carrying Charges'!M162</f>
        <v>0</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460.35580988895333</v>
      </c>
      <c r="U84" s="152"/>
      <c r="V84" s="153"/>
    </row>
    <row r="85" spans="2:22" s="163" customFormat="1" ht="21.75" customHeight="1">
      <c r="B85" s="623" t="s">
        <v>239</v>
      </c>
      <c r="C85" s="624"/>
      <c r="D85" s="623">
        <f>SUM(D54:D74)+D84</f>
        <v>3648.5503709145164</v>
      </c>
      <c r="E85" s="623">
        <f>SUM(E54:E74)+E84</f>
        <v>10991.664990603944</v>
      </c>
      <c r="F85" s="623">
        <f>SUM(F54:F74)+F84</f>
        <v>442.24411273062503</v>
      </c>
      <c r="G85" s="623">
        <f>SUM(G54:G74)+G84</f>
        <v>1789.5253646801409</v>
      </c>
      <c r="H85" s="623">
        <f>SUM(H54:H74)+H84</f>
        <v>0</v>
      </c>
      <c r="I85" s="623">
        <f t="shared" ref="I85:O85" si="2">SUM(I54:I74)+I84</f>
        <v>0</v>
      </c>
      <c r="J85" s="623">
        <f t="shared" si="2"/>
        <v>0</v>
      </c>
      <c r="K85" s="623">
        <f t="shared" si="2"/>
        <v>0</v>
      </c>
      <c r="L85" s="623">
        <f t="shared" si="2"/>
        <v>0</v>
      </c>
      <c r="M85" s="623">
        <f t="shared" si="2"/>
        <v>0</v>
      </c>
      <c r="N85" s="623">
        <f t="shared" si="2"/>
        <v>0</v>
      </c>
      <c r="O85" s="623">
        <f t="shared" si="2"/>
        <v>0</v>
      </c>
      <c r="P85" s="623">
        <f>SUM(P54:P74)+P84</f>
        <v>0</v>
      </c>
      <c r="Q85" s="623">
        <f>SUM(Q54:Q74)+Q84</f>
        <v>0</v>
      </c>
      <c r="R85" s="623">
        <f>SUM(R54:R74)+R84</f>
        <v>16871.984838929227</v>
      </c>
      <c r="U85" s="152"/>
      <c r="V85" s="153"/>
    </row>
    <row r="86" spans="2:22" ht="20.25" customHeight="1">
      <c r="B86" s="453" t="s">
        <v>538</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539</v>
      </c>
      <c r="F89" s="589"/>
    </row>
    <row r="90" spans="2:22" s="549" customFormat="1" ht="27.75" hidden="1" customHeight="1">
      <c r="B90" s="570" t="s">
        <v>559</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402.85696485454702</v>
      </c>
      <c r="D93" s="556">
        <f>SUM('4.  2011-2014 LRAM'!Y259:AL259)</f>
        <v>865.67016673727608</v>
      </c>
      <c r="E93" s="556">
        <f>SUM('4.  2011-2014 LRAM'!Y388:AL388)</f>
        <v>919.35513831788239</v>
      </c>
      <c r="F93" s="557">
        <f>SUM('4.  2011-2014 LRAM'!Y517:AL517)</f>
        <v>985.60418995985287</v>
      </c>
      <c r="G93" s="557">
        <f>SUM('5.  2015-2020 LRAM'!Y199:AL199)</f>
        <v>891.01741601351489</v>
      </c>
      <c r="H93" s="556">
        <f>SUM('5.  2015-2020 LRAM'!Y382:AL382)</f>
        <v>576.25678402878862</v>
      </c>
      <c r="I93" s="557">
        <f>SUM('5.  2015-2020 LRAM'!Y565:AL565)</f>
        <v>401.10866313188745</v>
      </c>
      <c r="J93" s="556">
        <f>SUM('5.  2015-2020 LRAM'!Y748:AL748)</f>
        <v>400.59551603097083</v>
      </c>
      <c r="K93" s="556">
        <f>SUM('5.  2015-2020 LRAM'!Y931:AL931)</f>
        <v>0</v>
      </c>
      <c r="L93" s="556">
        <f>SUM('5.  2015-2020 LRAM'!Y1114:AL1114)</f>
        <v>0</v>
      </c>
      <c r="M93" s="556">
        <f>SUM(C93:L93)</f>
        <v>5442.4648390747197</v>
      </c>
      <c r="T93" s="197"/>
      <c r="U93" s="197"/>
    </row>
    <row r="94" spans="2:22" s="90" customFormat="1" ht="23.25" hidden="1" customHeight="1">
      <c r="B94" s="198">
        <v>2012</v>
      </c>
      <c r="C94" s="558"/>
      <c r="D94" s="557">
        <f>SUM('4.  2011-2014 LRAM'!Y260:AL260)</f>
        <v>1945.6774651365999</v>
      </c>
      <c r="E94" s="556">
        <f>SUM('4.  2011-2014 LRAM'!Y389:AL389)</f>
        <v>1767.4076094423253</v>
      </c>
      <c r="F94" s="557">
        <f>SUM('4.  2011-2014 LRAM'!Y518:AL518)</f>
        <v>1596.1920263360557</v>
      </c>
      <c r="G94" s="557">
        <f>SUM('5.  2015-2020 LRAM'!Y200:AL200)</f>
        <v>1405.2996764756015</v>
      </c>
      <c r="H94" s="556">
        <f>SUM('5.  2015-2020 LRAM'!Y383:AL383)</f>
        <v>1282.3432109034925</v>
      </c>
      <c r="I94" s="557">
        <f>SUM('5.  2015-2020 LRAM'!Y566:AL566)</f>
        <v>323.97798370384584</v>
      </c>
      <c r="J94" s="556">
        <f>SUM('5.  2015-2020 LRAM'!Y749:AL749)</f>
        <v>299.33079232106081</v>
      </c>
      <c r="K94" s="556">
        <f>SUM('5.  2015-2020 LRAM'!Y932:AL932)</f>
        <v>0</v>
      </c>
      <c r="L94" s="556">
        <f>SUM('5.  2015-2020 LRAM'!Y1115:AL1115)</f>
        <v>0</v>
      </c>
      <c r="M94" s="556">
        <f>SUM(D94:L94)</f>
        <v>8620.2287643189829</v>
      </c>
      <c r="T94" s="197"/>
      <c r="U94" s="197"/>
    </row>
    <row r="95" spans="2:22" s="90" customFormat="1" ht="23.25" hidden="1" customHeight="1">
      <c r="B95" s="198">
        <v>2013</v>
      </c>
      <c r="C95" s="559"/>
      <c r="D95" s="559"/>
      <c r="E95" s="557">
        <f>SUM('4.  2011-2014 LRAM'!Y390:AL390)</f>
        <v>1972.8251678785173</v>
      </c>
      <c r="F95" s="557">
        <f>SUM('4.  2011-2014 LRAM'!Y519:AL519)</f>
        <v>1891.5391297903773</v>
      </c>
      <c r="G95" s="557">
        <f>SUM('5.  2015-2020 LRAM'!Y201:AL201)</f>
        <v>1872.7782959236424</v>
      </c>
      <c r="H95" s="556">
        <f>SUM('5.  2015-2020 LRAM'!Y384:AL384)</f>
        <v>1381.5689920876489</v>
      </c>
      <c r="I95" s="557">
        <f>SUM('5.  2015-2020 LRAM'!Y567:AL567)</f>
        <v>634.37735663779461</v>
      </c>
      <c r="J95" s="556">
        <f>SUM('5.  2015-2020 LRAM'!Y750:AL750)</f>
        <v>554.70773068323626</v>
      </c>
      <c r="K95" s="556">
        <f>SUM('5.  2015-2020 LRAM'!Y933:AL933)</f>
        <v>0</v>
      </c>
      <c r="L95" s="556">
        <f>SUM('5.  2015-2020 LRAM'!Y1116:AL1116)</f>
        <v>0</v>
      </c>
      <c r="M95" s="556">
        <f>SUM(C95:L95)</f>
        <v>8307.7966730012158</v>
      </c>
      <c r="T95" s="197"/>
      <c r="U95" s="197"/>
    </row>
    <row r="96" spans="2:22" s="90" customFormat="1" ht="23.25" hidden="1" customHeight="1">
      <c r="B96" s="198">
        <v>2014</v>
      </c>
      <c r="C96" s="559"/>
      <c r="D96" s="559"/>
      <c r="E96" s="559"/>
      <c r="F96" s="557">
        <f>SUM('4.  2011-2014 LRAM'!Y520:AL520)</f>
        <v>1599.0450583320626</v>
      </c>
      <c r="G96" s="557">
        <f>SUM('5.  2015-2020 LRAM'!Y202:AL202)</f>
        <v>1513.857477697401</v>
      </c>
      <c r="H96" s="556">
        <f>SUM('5.  2015-2020 LRAM'!Y385:AL385)</f>
        <v>1280.3519708370302</v>
      </c>
      <c r="I96" s="557">
        <f>SUM('5.  2015-2020 LRAM'!Y568:AL568)</f>
        <v>534.22968481412886</v>
      </c>
      <c r="J96" s="556">
        <f>SUM('5.  2015-2020 LRAM'!Y751:AL751)</f>
        <v>516.45554926986779</v>
      </c>
      <c r="K96" s="556">
        <f>SUM('5.  2015-2020 LRAM'!Y934:AL934)</f>
        <v>0</v>
      </c>
      <c r="L96" s="556">
        <f>SUM('5.  2015-2020 LRAM'!Y1117:AL1117)</f>
        <v>0</v>
      </c>
      <c r="M96" s="556">
        <f>SUM(F96:L96)</f>
        <v>5443.9397409504909</v>
      </c>
      <c r="T96" s="197"/>
      <c r="U96" s="197"/>
    </row>
    <row r="97" spans="2:21" s="90" customFormat="1" ht="23.25" hidden="1" customHeight="1">
      <c r="B97" s="198">
        <v>2015</v>
      </c>
      <c r="C97" s="559"/>
      <c r="D97" s="559"/>
      <c r="E97" s="559"/>
      <c r="F97" s="559"/>
      <c r="G97" s="557">
        <f>SUM('5.  2015-2020 LRAM'!Y203:AL203)</f>
        <v>1242.4008000000001</v>
      </c>
      <c r="H97" s="556">
        <f>SUM('5.  2015-2020 LRAM'!Y386:AL386)</f>
        <v>1019.9903999999999</v>
      </c>
      <c r="I97" s="557">
        <f>SUM('5.  2015-2020 LRAM'!Y569:AL569)</f>
        <v>808.85350000000005</v>
      </c>
      <c r="J97" s="556">
        <f>SUM('5.  2015-2020 LRAM'!Y752:AL752)</f>
        <v>807.18820000000005</v>
      </c>
      <c r="K97" s="556">
        <f>SUM('5.  2015-2020 LRAM'!Y935:AL935)</f>
        <v>0</v>
      </c>
      <c r="L97" s="556">
        <f>SUM('5.  2015-2020 LRAM'!Y1118:AL1118)</f>
        <v>0</v>
      </c>
      <c r="M97" s="556">
        <f>SUM(G97:L97)</f>
        <v>3878.4329000000002</v>
      </c>
      <c r="T97" s="197"/>
      <c r="U97" s="197"/>
    </row>
    <row r="98" spans="2:21" s="90" customFormat="1" ht="23.25" hidden="1" customHeight="1">
      <c r="B98" s="198">
        <v>2016</v>
      </c>
      <c r="C98" s="559"/>
      <c r="D98" s="559"/>
      <c r="E98" s="559"/>
      <c r="F98" s="559"/>
      <c r="G98" s="559"/>
      <c r="H98" s="556">
        <f>SUM('5.  2015-2020 LRAM'!Y387:AL387)</f>
        <v>2771.4384</v>
      </c>
      <c r="I98" s="557">
        <f>SUM('5.  2015-2020 LRAM'!Y570:AL570)</f>
        <v>2136.2539999999999</v>
      </c>
      <c r="J98" s="556">
        <f>SUM('5.  2015-2020 LRAM'!Y753:AL753)</f>
        <v>2135.6898000000001</v>
      </c>
      <c r="K98" s="556">
        <f>SUM('5.  2015-2020 LRAM'!Y936:AL936)</f>
        <v>0</v>
      </c>
      <c r="L98" s="556">
        <f>SUM('5.  2015-2020 LRAM'!Y1119:AL1119)</f>
        <v>0</v>
      </c>
      <c r="M98" s="556">
        <f>SUM(H98:L98)</f>
        <v>7043.3822</v>
      </c>
      <c r="T98" s="197"/>
      <c r="U98" s="197"/>
    </row>
    <row r="99" spans="2:21" s="90" customFormat="1" ht="23.25" hidden="1" customHeight="1">
      <c r="B99" s="198">
        <v>2017</v>
      </c>
      <c r="C99" s="559"/>
      <c r="D99" s="559"/>
      <c r="E99" s="559"/>
      <c r="F99" s="559"/>
      <c r="G99" s="559"/>
      <c r="H99" s="559"/>
      <c r="I99" s="556">
        <f>SUM('5.  2015-2020 LRAM'!Y571:AL571)</f>
        <v>3653.1143000000002</v>
      </c>
      <c r="J99" s="556">
        <f>SUM('5.  2015-2020 LRAM'!Y754:AL754)</f>
        <v>2886.0207</v>
      </c>
      <c r="K99" s="556">
        <f>SUM('5.  2015-2020 LRAM'!Y937:AL937)</f>
        <v>0</v>
      </c>
      <c r="L99" s="556">
        <f>SUM('5.  2015-2020 LRAM'!Y1120:AL1120)</f>
        <v>0</v>
      </c>
      <c r="M99" s="556">
        <f>SUM(I99:L99)</f>
        <v>6539.1350000000002</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521</v>
      </c>
      <c r="C103" s="555">
        <f>C93</f>
        <v>402.85696485454702</v>
      </c>
      <c r="D103" s="556">
        <f>D93+D94</f>
        <v>2811.3476318738758</v>
      </c>
      <c r="E103" s="556">
        <f>E93+E94+E95</f>
        <v>4659.5879156387255</v>
      </c>
      <c r="F103" s="556">
        <f>F93+F94+F95+F96</f>
        <v>6072.380404418348</v>
      </c>
      <c r="G103" s="556">
        <f>G93+G94+G95+G96+G97</f>
        <v>6925.3536661101607</v>
      </c>
      <c r="H103" s="556">
        <f>H93+H94+H95+H96+H97+H98</f>
        <v>8311.9497578569608</v>
      </c>
      <c r="I103" s="556">
        <f>I93+I94+I95+I96+I97+I98+I99</f>
        <v>8491.9154882876574</v>
      </c>
      <c r="J103" s="556">
        <f>J93+J94+J95+J96+J97+J98+J99+J100</f>
        <v>7599.9882883051359</v>
      </c>
      <c r="K103" s="556">
        <f>K93+K94+K95+K96+K97+K98+K99+K100+K101</f>
        <v>0</v>
      </c>
      <c r="L103" s="556">
        <f>SUM(L93:L102)</f>
        <v>0</v>
      </c>
      <c r="M103" s="556">
        <f>SUM(M93:M102)</f>
        <v>45275.380117345412</v>
      </c>
      <c r="T103" s="199"/>
      <c r="U103" s="199"/>
    </row>
    <row r="104" spans="2:21" s="27" customFormat="1" ht="24.75" hidden="1" customHeight="1">
      <c r="B104" s="572" t="s">
        <v>520</v>
      </c>
      <c r="C104" s="554">
        <f>'4.  2011-2014 LRAM'!AM132</f>
        <v>1552.4838000000002</v>
      </c>
      <c r="D104" s="554">
        <f>'4.  2011-2014 LRAM'!AM262</f>
        <v>3299.4223999999999</v>
      </c>
      <c r="E104" s="554">
        <f>'4.  2011-2014 LRAM'!AM392</f>
        <v>3485.2278000000001</v>
      </c>
      <c r="F104" s="554">
        <f>'4.  2011-2014 LRAM'!AM522</f>
        <v>3744.6645999999996</v>
      </c>
      <c r="G104" s="554">
        <f>'5.  2015-2020 LRAM'!AM205</f>
        <v>3795.0446999999999</v>
      </c>
      <c r="H104" s="554">
        <f>'5.  2015-2020 LRAM'!AM389</f>
        <v>3051.8547000000003</v>
      </c>
      <c r="I104" s="554">
        <f>'5.  2015-2020 LRAM'!AM573</f>
        <v>2335.0648000000006</v>
      </c>
      <c r="J104" s="554">
        <f>'5.  2015-2020 LRAM'!AM757</f>
        <v>0</v>
      </c>
      <c r="K104" s="554">
        <f>'5.  2015-2020 LRAM'!AM941</f>
        <v>0</v>
      </c>
      <c r="L104" s="554">
        <f>'5.  2015-2020 LRAM'!AM1125</f>
        <v>0</v>
      </c>
      <c r="M104" s="556">
        <f>SUM(C104:L104)</f>
        <v>21263.7628</v>
      </c>
      <c r="T104" s="89"/>
      <c r="U104" s="89"/>
    </row>
    <row r="105" spans="2:21" ht="24.75" hidden="1" customHeight="1">
      <c r="B105" s="572" t="s">
        <v>43</v>
      </c>
      <c r="C105" s="554">
        <f>'6.  Carrying Charges'!W27</f>
        <v>-7.7456108017924903</v>
      </c>
      <c r="D105" s="554">
        <f>'6.  Carrying Charges'!W42</f>
        <v>-27.933529028680418</v>
      </c>
      <c r="E105" s="554">
        <f>'6.  Carrying Charges'!W57</f>
        <v>-44.095491317656695</v>
      </c>
      <c r="F105" s="554">
        <f>'6.  Carrying Charges'!W72</f>
        <v>-35.223625953590982</v>
      </c>
      <c r="G105" s="554">
        <f>'6.  Carrying Charges'!W87</f>
        <v>3.0323067943524498</v>
      </c>
      <c r="H105" s="554">
        <f>'6.  Carrying Charges'!W102</f>
        <v>84.493468822900184</v>
      </c>
      <c r="I105" s="554">
        <f>'6.  Carrying Charges'!W117</f>
        <v>243.72230670562161</v>
      </c>
      <c r="J105" s="554">
        <f>'6.  Carrying Charges'!W132</f>
        <v>460.3558098889531</v>
      </c>
      <c r="K105" s="554">
        <f>'6.  Carrying Charges'!W147</f>
        <v>460.3558098889531</v>
      </c>
      <c r="L105" s="554">
        <f>'6.  Carrying Charges'!W162</f>
        <v>460.3558098889531</v>
      </c>
      <c r="M105" s="556">
        <f>SUM(C105:L105)</f>
        <v>1597.3172548880129</v>
      </c>
    </row>
    <row r="106" spans="2:21" ht="23.25" hidden="1" customHeight="1">
      <c r="B106" s="571" t="s">
        <v>26</v>
      </c>
      <c r="C106" s="554">
        <f>C103-C104+C105</f>
        <v>-1157.3724459472458</v>
      </c>
      <c r="D106" s="554">
        <f t="shared" ref="D106:J106" si="3">D103-D104+D105</f>
        <v>-516.0082971548045</v>
      </c>
      <c r="E106" s="554">
        <f t="shared" si="3"/>
        <v>1130.2646243210686</v>
      </c>
      <c r="F106" s="554">
        <f t="shared" si="3"/>
        <v>2292.4921784647572</v>
      </c>
      <c r="G106" s="554">
        <f t="shared" si="3"/>
        <v>3133.3412729045131</v>
      </c>
      <c r="H106" s="554">
        <f t="shared" si="3"/>
        <v>5344.5885266798614</v>
      </c>
      <c r="I106" s="554">
        <f t="shared" si="3"/>
        <v>6400.5729949932793</v>
      </c>
      <c r="J106" s="554">
        <f t="shared" si="3"/>
        <v>8060.3440981940894</v>
      </c>
      <c r="K106" s="554">
        <f>K103-K104+K105</f>
        <v>460.3558098889531</v>
      </c>
      <c r="L106" s="554">
        <f>L103-L104+L105</f>
        <v>460.3558098889531</v>
      </c>
      <c r="M106" s="554">
        <f>M103-M104+M105</f>
        <v>25608.934572233426</v>
      </c>
    </row>
    <row r="107" spans="2:21" hidden="1"/>
    <row r="108" spans="2:21">
      <c r="B108" s="589" t="s">
        <v>528</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zoomScale="80" zoomScaleNormal="80" workbookViewId="0">
      <selection activeCell="E16" sqref="E16"/>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553</v>
      </c>
    </row>
    <row r="19" spans="2:8" ht="15.75">
      <c r="B19" s="537" t="s">
        <v>617</v>
      </c>
    </row>
    <row r="20" spans="2:8" ht="13.5" customHeight="1"/>
    <row r="21" spans="2:8" ht="40.9" customHeight="1">
      <c r="B21" s="776" t="s">
        <v>683</v>
      </c>
      <c r="C21" s="776"/>
      <c r="D21" s="776"/>
      <c r="E21" s="776"/>
      <c r="F21" s="776"/>
      <c r="G21" s="776"/>
      <c r="H21" s="776"/>
    </row>
    <row r="23" spans="2:8" s="609" customFormat="1" ht="15.75">
      <c r="B23" s="619" t="s">
        <v>548</v>
      </c>
      <c r="C23" s="619" t="s">
        <v>563</v>
      </c>
      <c r="D23" s="619" t="s">
        <v>547</v>
      </c>
      <c r="E23" s="783" t="s">
        <v>34</v>
      </c>
      <c r="F23" s="784"/>
      <c r="G23" s="783" t="s">
        <v>546</v>
      </c>
      <c r="H23" s="784"/>
    </row>
    <row r="24" spans="2:8">
      <c r="B24" s="608">
        <v>1</v>
      </c>
      <c r="C24" s="644"/>
      <c r="D24" s="607"/>
      <c r="E24" s="781"/>
      <c r="F24" s="782"/>
      <c r="G24" s="785"/>
      <c r="H24" s="786"/>
    </row>
    <row r="25" spans="2:8">
      <c r="B25" s="608">
        <v>2</v>
      </c>
      <c r="C25" s="644"/>
      <c r="D25" s="607"/>
      <c r="E25" s="781"/>
      <c r="F25" s="782"/>
      <c r="G25" s="785"/>
      <c r="H25" s="786"/>
    </row>
    <row r="26" spans="2:8">
      <c r="B26" s="608">
        <v>3</v>
      </c>
      <c r="C26" s="644"/>
      <c r="D26" s="607"/>
      <c r="E26" s="781"/>
      <c r="F26" s="782"/>
      <c r="G26" s="785"/>
      <c r="H26" s="786"/>
    </row>
    <row r="27" spans="2:8">
      <c r="B27" s="608">
        <v>4</v>
      </c>
      <c r="C27" s="644"/>
      <c r="D27" s="607"/>
      <c r="E27" s="781"/>
      <c r="F27" s="782"/>
      <c r="G27" s="785"/>
      <c r="H27" s="786"/>
    </row>
    <row r="28" spans="2:8">
      <c r="B28" s="608">
        <v>5</v>
      </c>
      <c r="C28" s="644"/>
      <c r="D28" s="607"/>
      <c r="E28" s="781"/>
      <c r="F28" s="782"/>
      <c r="G28" s="785"/>
      <c r="H28" s="786"/>
    </row>
    <row r="29" spans="2:8">
      <c r="B29" s="608">
        <v>6</v>
      </c>
      <c r="C29" s="644"/>
      <c r="D29" s="607"/>
      <c r="E29" s="781"/>
      <c r="F29" s="782"/>
      <c r="G29" s="785"/>
      <c r="H29" s="786"/>
    </row>
    <row r="30" spans="2:8">
      <c r="B30" s="608">
        <v>7</v>
      </c>
      <c r="C30" s="644"/>
      <c r="D30" s="607"/>
      <c r="E30" s="781"/>
      <c r="F30" s="782"/>
      <c r="G30" s="785"/>
      <c r="H30" s="786"/>
    </row>
    <row r="31" spans="2:8">
      <c r="B31" s="608">
        <v>8</v>
      </c>
      <c r="C31" s="644"/>
      <c r="D31" s="607"/>
      <c r="E31" s="781"/>
      <c r="F31" s="782"/>
      <c r="G31" s="785"/>
      <c r="H31" s="786"/>
    </row>
    <row r="32" spans="2:8">
      <c r="B32" s="608">
        <v>9</v>
      </c>
      <c r="C32" s="644"/>
      <c r="D32" s="607"/>
      <c r="E32" s="781"/>
      <c r="F32" s="782"/>
      <c r="G32" s="785"/>
      <c r="H32" s="786"/>
    </row>
    <row r="33" spans="2:8">
      <c r="B33" s="608">
        <v>10</v>
      </c>
      <c r="C33" s="644"/>
      <c r="D33" s="607"/>
      <c r="E33" s="781"/>
      <c r="F33" s="782"/>
      <c r="G33" s="785"/>
      <c r="H33" s="786"/>
    </row>
    <row r="34" spans="2:8">
      <c r="B34" s="608" t="s">
        <v>480</v>
      </c>
      <c r="C34" s="644"/>
      <c r="D34" s="607"/>
      <c r="E34" s="781"/>
      <c r="F34" s="782"/>
      <c r="G34" s="785"/>
      <c r="H34" s="786"/>
    </row>
    <row r="36" spans="2:8" ht="30.75" customHeight="1">
      <c r="B36" s="537" t="s">
        <v>613</v>
      </c>
    </row>
    <row r="37" spans="2:8" ht="23.25" customHeight="1">
      <c r="B37" s="568" t="s">
        <v>618</v>
      </c>
      <c r="C37" s="605"/>
      <c r="D37" s="605"/>
      <c r="E37" s="605"/>
      <c r="F37" s="605"/>
      <c r="G37" s="605"/>
      <c r="H37" s="605"/>
    </row>
    <row r="39" spans="2:8" s="90" customFormat="1" ht="15.75">
      <c r="B39" s="619" t="s">
        <v>548</v>
      </c>
      <c r="C39" s="619" t="s">
        <v>563</v>
      </c>
      <c r="D39" s="619" t="s">
        <v>547</v>
      </c>
      <c r="E39" s="783" t="s">
        <v>34</v>
      </c>
      <c r="F39" s="784"/>
      <c r="G39" s="783" t="s">
        <v>546</v>
      </c>
      <c r="H39" s="784"/>
    </row>
    <row r="40" spans="2:8">
      <c r="B40" s="608">
        <v>1</v>
      </c>
      <c r="C40" s="644"/>
      <c r="D40" s="607"/>
      <c r="E40" s="781"/>
      <c r="F40" s="782"/>
      <c r="G40" s="785"/>
      <c r="H40" s="786"/>
    </row>
    <row r="41" spans="2:8">
      <c r="B41" s="608">
        <v>2</v>
      </c>
      <c r="C41" s="644"/>
      <c r="D41" s="607"/>
      <c r="E41" s="781"/>
      <c r="F41" s="782"/>
      <c r="G41" s="785"/>
      <c r="H41" s="786"/>
    </row>
    <row r="42" spans="2:8">
      <c r="B42" s="608">
        <v>3</v>
      </c>
      <c r="C42" s="644"/>
      <c r="D42" s="607"/>
      <c r="E42" s="781"/>
      <c r="F42" s="782"/>
      <c r="G42" s="785"/>
      <c r="H42" s="786"/>
    </row>
    <row r="43" spans="2:8">
      <c r="B43" s="608">
        <v>4</v>
      </c>
      <c r="C43" s="644"/>
      <c r="D43" s="607"/>
      <c r="E43" s="781"/>
      <c r="F43" s="782"/>
      <c r="G43" s="785"/>
      <c r="H43" s="786"/>
    </row>
    <row r="44" spans="2:8">
      <c r="B44" s="608">
        <v>5</v>
      </c>
      <c r="C44" s="644"/>
      <c r="D44" s="607"/>
      <c r="E44" s="781"/>
      <c r="F44" s="782"/>
      <c r="G44" s="785"/>
      <c r="H44" s="786"/>
    </row>
    <row r="45" spans="2:8">
      <c r="B45" s="608">
        <v>6</v>
      </c>
      <c r="C45" s="644"/>
      <c r="D45" s="607"/>
      <c r="E45" s="781"/>
      <c r="F45" s="782"/>
      <c r="G45" s="785"/>
      <c r="H45" s="786"/>
    </row>
    <row r="46" spans="2:8">
      <c r="B46" s="608">
        <v>7</v>
      </c>
      <c r="C46" s="644"/>
      <c r="D46" s="607"/>
      <c r="E46" s="781"/>
      <c r="F46" s="782"/>
      <c r="G46" s="785"/>
      <c r="H46" s="786"/>
    </row>
    <row r="47" spans="2:8">
      <c r="B47" s="608">
        <v>8</v>
      </c>
      <c r="C47" s="644"/>
      <c r="D47" s="607"/>
      <c r="E47" s="781"/>
      <c r="F47" s="782"/>
      <c r="G47" s="785"/>
      <c r="H47" s="786"/>
    </row>
    <row r="48" spans="2:8">
      <c r="B48" s="608">
        <v>9</v>
      </c>
      <c r="C48" s="644"/>
      <c r="D48" s="607"/>
      <c r="E48" s="781"/>
      <c r="F48" s="782"/>
      <c r="G48" s="785"/>
      <c r="H48" s="786"/>
    </row>
    <row r="49" spans="2:8">
      <c r="B49" s="608">
        <v>10</v>
      </c>
      <c r="C49" s="644"/>
      <c r="D49" s="607"/>
      <c r="E49" s="781"/>
      <c r="F49" s="782"/>
      <c r="G49" s="785"/>
      <c r="H49" s="786"/>
    </row>
    <row r="50" spans="2:8">
      <c r="B50" s="608" t="s">
        <v>480</v>
      </c>
      <c r="C50" s="644"/>
      <c r="D50" s="607"/>
      <c r="E50" s="781"/>
      <c r="F50" s="782"/>
      <c r="G50" s="785"/>
      <c r="H50" s="786"/>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4" zoomScale="80" zoomScaleNormal="80" workbookViewId="0">
      <selection activeCell="D15" sqref="D15"/>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553</v>
      </c>
      <c r="P7" s="105"/>
      <c r="Q7" s="105"/>
    </row>
    <row r="8" spans="2:17" s="104" customFormat="1" ht="30" customHeight="1">
      <c r="D8" s="574"/>
      <c r="P8" s="105"/>
      <c r="Q8" s="105"/>
    </row>
    <row r="9" spans="2:17" s="2" customFormat="1" ht="24.75" customHeight="1">
      <c r="B9" s="118" t="s">
        <v>411</v>
      </c>
      <c r="C9" s="17"/>
      <c r="D9" s="455">
        <v>2012</v>
      </c>
    </row>
    <row r="10" spans="2:17" s="17" customFormat="1" ht="16.5" customHeight="1"/>
    <row r="11" spans="2:17" s="17" customFormat="1" ht="36.75" customHeight="1">
      <c r="B11" s="787" t="s">
        <v>565</v>
      </c>
      <c r="C11" s="787"/>
      <c r="D11" s="787"/>
      <c r="E11" s="787"/>
      <c r="F11" s="787"/>
      <c r="G11" s="787"/>
      <c r="H11" s="787"/>
      <c r="I11" s="787"/>
      <c r="J11" s="787"/>
      <c r="K11" s="787"/>
      <c r="L11" s="787"/>
      <c r="M11" s="787"/>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v>
      </c>
      <c r="G13" s="243" t="str">
        <f>'1.  LRAMVA Summary'!G52</f>
        <v>Street Lighting</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255525</v>
      </c>
      <c r="D15" s="451">
        <v>247730</v>
      </c>
      <c r="E15" s="451">
        <v>7795</v>
      </c>
      <c r="F15" s="451"/>
      <c r="G15" s="451"/>
      <c r="H15" s="451"/>
      <c r="I15" s="451"/>
      <c r="J15" s="451"/>
      <c r="K15" s="451"/>
      <c r="L15" s="451"/>
      <c r="M15" s="451"/>
      <c r="N15" s="451"/>
      <c r="O15" s="451"/>
      <c r="P15" s="452"/>
      <c r="Q15" s="452"/>
    </row>
    <row r="16" spans="2:17" s="456" customFormat="1" ht="15.75" customHeight="1">
      <c r="B16" s="461" t="s">
        <v>28</v>
      </c>
      <c r="C16" s="626">
        <f>SUM(D16:Q16)</f>
        <v>3</v>
      </c>
      <c r="D16" s="450"/>
      <c r="E16" s="450"/>
      <c r="F16" s="450">
        <v>3</v>
      </c>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247730</v>
      </c>
      <c r="E18" s="192">
        <f t="shared" si="0"/>
        <v>7795</v>
      </c>
      <c r="F18" s="192">
        <f>IF(F14="kw",HLOOKUP(F14,F14:F16,3,FALSE),HLOOKUP(F14,F14:F16,2,FALSE))</f>
        <v>3</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677</v>
      </c>
      <c r="C20" s="453"/>
      <c r="D20" s="454"/>
      <c r="E20" s="788" t="s">
        <v>699</v>
      </c>
      <c r="F20" s="788"/>
      <c r="G20" s="788"/>
      <c r="H20" s="788"/>
      <c r="I20" s="788"/>
    </row>
    <row r="21" spans="2:17" s="438" customFormat="1" ht="21" customHeight="1">
      <c r="B21" s="460" t="s">
        <v>366</v>
      </c>
      <c r="C21" s="453" t="s">
        <v>698</v>
      </c>
      <c r="D21" s="454"/>
      <c r="E21" s="788"/>
      <c r="F21" s="788"/>
      <c r="G21" s="788"/>
      <c r="H21" s="788"/>
      <c r="I21" s="788"/>
    </row>
    <row r="22" spans="2:17" s="17" customFormat="1" ht="15.75" customHeight="1">
      <c r="B22" s="166"/>
      <c r="C22" s="167"/>
      <c r="D22" s="163"/>
      <c r="E22" s="788"/>
      <c r="F22" s="788"/>
      <c r="G22" s="788"/>
      <c r="H22" s="788"/>
      <c r="I22" s="788"/>
    </row>
    <row r="23" spans="2:17" s="17" customFormat="1" ht="23.25" customHeight="1">
      <c r="B23" s="168"/>
      <c r="C23" s="168"/>
      <c r="D23" s="163"/>
      <c r="E23" s="788"/>
      <c r="F23" s="788"/>
      <c r="G23" s="788"/>
      <c r="H23" s="788"/>
      <c r="I23" s="788"/>
    </row>
    <row r="24" spans="2:17" s="17" customFormat="1" ht="22.5" customHeight="1">
      <c r="B24" s="118" t="s">
        <v>412</v>
      </c>
      <c r="C24" s="118"/>
      <c r="D24" s="455"/>
    </row>
    <row r="25" spans="2:17" s="2" customFormat="1" ht="15.75" customHeight="1">
      <c r="D25" s="20"/>
    </row>
    <row r="26" spans="2:17" s="2" customFormat="1" ht="42" customHeight="1">
      <c r="B26" s="787" t="s">
        <v>564</v>
      </c>
      <c r="C26" s="787"/>
      <c r="D26" s="787"/>
      <c r="E26" s="787"/>
      <c r="F26" s="787"/>
      <c r="G26" s="787"/>
      <c r="H26" s="787"/>
      <c r="I26" s="787"/>
      <c r="J26" s="787"/>
      <c r="K26" s="787"/>
      <c r="L26" s="787"/>
      <c r="M26" s="787"/>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v>
      </c>
      <c r="G28" s="243" t="str">
        <f>'1.  LRAMVA Summary'!G52</f>
        <v>Street Lighting</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677</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87" t="s">
        <v>611</v>
      </c>
      <c r="C40" s="787"/>
      <c r="D40" s="787"/>
      <c r="E40" s="787"/>
      <c r="F40" s="787"/>
      <c r="G40" s="787"/>
      <c r="H40" s="787"/>
      <c r="I40" s="787"/>
      <c r="J40" s="787"/>
      <c r="K40" s="787"/>
      <c r="L40" s="787"/>
      <c r="M40" s="787"/>
      <c r="N40" s="614"/>
      <c r="O40" s="614"/>
      <c r="P40" s="614"/>
      <c r="Q40" s="614"/>
    </row>
    <row r="41" spans="2:32" s="2" customFormat="1" ht="16.5" customHeight="1">
      <c r="B41" s="10"/>
      <c r="C41" s="10"/>
      <c r="D41" s="22"/>
      <c r="E41" s="20"/>
      <c r="F41" s="20"/>
      <c r="G41" s="20"/>
      <c r="R41" s="20"/>
    </row>
    <row r="42" spans="2:32" s="17" customFormat="1" ht="56.25" customHeight="1">
      <c r="B42" s="243" t="s">
        <v>233</v>
      </c>
      <c r="C42" s="243" t="s">
        <v>608</v>
      </c>
      <c r="D42" s="243" t="str">
        <f>'1.  LRAMVA Summary'!D52</f>
        <v>Residential</v>
      </c>
      <c r="E42" s="243" t="str">
        <f>'1.  LRAMVA Summary'!E52</f>
        <v>GS&lt;50 kW</v>
      </c>
      <c r="F42" s="243" t="str">
        <f>'1.  LRAMVA Summary'!F52</f>
        <v>GS&gt;50</v>
      </c>
      <c r="G42" s="243" t="str">
        <f>'1.  LRAMVA Summary'!G52</f>
        <v>Street Lighting</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v>2012</v>
      </c>
      <c r="D44" s="190">
        <f t="shared" ref="D44:Q44" si="3">IF(ISBLANK($C$44),0,IF($C44=$D$9,HLOOKUP(D43,D14:D18,5,FALSE),HLOOKUP(D43,D29:D33,5,FALSE)))</f>
        <v>247730</v>
      </c>
      <c r="E44" s="190">
        <f>IF(ISBLANK($C$44),0,IF($C44=$D$9,HLOOKUP(E43,E14:E18,5,FALSE),HLOOKUP(E43,E29:E33,5,FALSE)))</f>
        <v>7795</v>
      </c>
      <c r="F44" s="190">
        <f t="shared" si="3"/>
        <v>3</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v>2012</v>
      </c>
      <c r="D45" s="190">
        <f t="shared" ref="D45:Q45" si="4">IF(ISBLANK($C$45),0,IF($C$45=$D$9,HLOOKUP(D43,D14:D18,5,FALSE),HLOOKUP(D43,D29:D33,5,FALSE)))</f>
        <v>247730</v>
      </c>
      <c r="E45" s="190">
        <f t="shared" si="4"/>
        <v>7795</v>
      </c>
      <c r="F45" s="190">
        <f t="shared" si="4"/>
        <v>3</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2012</v>
      </c>
      <c r="D46" s="190">
        <f t="shared" ref="D46:Q46" si="5">IF(ISBLANK($C$46),0,IF($C$46=$D$9,HLOOKUP(D43,D14:D18,5,FALSE),HLOOKUP(D43,D29:D33,5,FALSE)))</f>
        <v>247730</v>
      </c>
      <c r="E46" s="190">
        <f t="shared" si="5"/>
        <v>7795</v>
      </c>
      <c r="F46" s="190">
        <f t="shared" si="5"/>
        <v>3</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2012</v>
      </c>
      <c r="D47" s="190">
        <f t="shared" ref="D47:Q47" si="6">IF(ISBLANK($C$47),0,IF($C$47=$D$9,HLOOKUP(D43,D14:D18,5,FALSE),HLOOKUP(D43,D29:D33,5,FALSE)))</f>
        <v>247730</v>
      </c>
      <c r="E47" s="190">
        <f t="shared" si="6"/>
        <v>7795</v>
      </c>
      <c r="F47" s="190">
        <f t="shared" si="6"/>
        <v>3</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2012</v>
      </c>
      <c r="D48" s="190">
        <f t="shared" ref="D48:Q48" si="7">IF(ISBLANK($C$48),0,IF($C$48=$D$9,HLOOKUP(D43,D14:D18,5,FALSE),HLOOKUP(D43,D29:D33,5,FALSE)))</f>
        <v>247730</v>
      </c>
      <c r="E48" s="190">
        <f t="shared" si="7"/>
        <v>7795</v>
      </c>
      <c r="F48" s="190">
        <f t="shared" si="7"/>
        <v>3</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2012</v>
      </c>
      <c r="D49" s="190">
        <f t="shared" ref="D49:Q49" si="8">IF(ISBLANK($C$49),0,IF($C$49=$D$9,HLOOKUP(D43,D14:D18,5,FALSE),HLOOKUP(D43,D29:D33,5,FALSE)))</f>
        <v>247730</v>
      </c>
      <c r="E49" s="190">
        <f t="shared" si="8"/>
        <v>7795</v>
      </c>
      <c r="F49" s="190">
        <f t="shared" si="8"/>
        <v>3</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2012</v>
      </c>
      <c r="D50" s="190">
        <f t="shared" ref="D50:I50" si="9">IF(ISBLANK($C$50),0,IF($C$50=$D$9,HLOOKUP(D43,D14:D18,5,FALSE),HLOOKUP(D43,D29:D33,5,FALSE)))</f>
        <v>247730</v>
      </c>
      <c r="E50" s="190">
        <f t="shared" si="9"/>
        <v>7795</v>
      </c>
      <c r="F50" s="190">
        <f t="shared" si="9"/>
        <v>3</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538</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4">
    <mergeCell ref="B11:M11"/>
    <mergeCell ref="B26:M26"/>
    <mergeCell ref="B40:M40"/>
    <mergeCell ref="E20:I23"/>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24" activePane="bottomLeft" state="frozen"/>
      <selection pane="bottomLeft" activeCell="M25" sqref="M25"/>
    </sheetView>
  </sheetViews>
  <sheetFormatPr defaultColWidth="9.140625" defaultRowHeight="15" outlineLevelRow="1"/>
  <cols>
    <col min="1" max="1" width="6.5703125" style="4" customWidth="1"/>
    <col min="2" max="2" width="36.5703125" style="5" customWidth="1"/>
    <col min="3" max="3" width="16.85546875" style="78" customWidth="1"/>
    <col min="4" max="12" width="20.140625" style="5" customWidth="1"/>
    <col min="13" max="13" width="19.140625" style="5" customWidth="1"/>
    <col min="14" max="14" width="18.85546875" style="5" customWidth="1"/>
    <col min="15" max="15" width="19"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89" t="s">
        <v>171</v>
      </c>
      <c r="C4" s="85" t="s">
        <v>175</v>
      </c>
      <c r="D4" s="85"/>
      <c r="E4" s="49"/>
    </row>
    <row r="5" spans="1:26" s="18" customFormat="1" ht="26.25" hidden="1" customHeight="1" outlineLevel="1" thickBot="1">
      <c r="A5" s="4"/>
      <c r="B5" s="789"/>
      <c r="C5" s="86" t="s">
        <v>172</v>
      </c>
      <c r="D5" s="86"/>
      <c r="E5" s="49"/>
    </row>
    <row r="6" spans="1:26" ht="26.25" hidden="1" customHeight="1" outlineLevel="1" thickBot="1">
      <c r="B6" s="789"/>
      <c r="C6" s="795" t="s">
        <v>553</v>
      </c>
      <c r="D6" s="79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529</v>
      </c>
      <c r="C8" s="594" t="s">
        <v>482</v>
      </c>
      <c r="D8" s="593"/>
      <c r="M8" s="6"/>
      <c r="N8" s="6"/>
      <c r="O8" s="6"/>
      <c r="P8" s="6"/>
      <c r="Q8" s="6"/>
      <c r="R8" s="6"/>
      <c r="S8" s="6"/>
      <c r="T8" s="6"/>
      <c r="U8" s="6"/>
      <c r="V8" s="6"/>
      <c r="W8" s="6"/>
      <c r="X8" s="6"/>
      <c r="Y8" s="6"/>
      <c r="Z8" s="6"/>
    </row>
    <row r="9" spans="1:26" s="18" customFormat="1" ht="19.5" hidden="1" customHeight="1" outlineLevel="1">
      <c r="A9" s="4"/>
      <c r="B9" s="540"/>
      <c r="C9" s="594" t="s">
        <v>530</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797" t="s">
        <v>619</v>
      </c>
      <c r="C12" s="797"/>
      <c r="D12" s="797"/>
      <c r="E12" s="797"/>
      <c r="F12" s="797"/>
      <c r="G12" s="797"/>
      <c r="H12" s="797"/>
      <c r="I12" s="797"/>
      <c r="J12" s="797"/>
      <c r="K12" s="797"/>
      <c r="L12" s="797"/>
      <c r="M12" s="797"/>
      <c r="N12" s="797"/>
      <c r="O12" s="79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689</v>
      </c>
      <c r="E14" s="472" t="s">
        <v>690</v>
      </c>
      <c r="F14" s="472" t="s">
        <v>691</v>
      </c>
      <c r="G14" s="472" t="s">
        <v>692</v>
      </c>
      <c r="H14" s="472" t="s">
        <v>693</v>
      </c>
      <c r="I14" s="472" t="s">
        <v>694</v>
      </c>
      <c r="J14" s="472" t="s">
        <v>695</v>
      </c>
      <c r="K14" s="472" t="s">
        <v>696</v>
      </c>
      <c r="L14" s="472" t="s">
        <v>697</v>
      </c>
      <c r="M14" s="472" t="s">
        <v>567</v>
      </c>
      <c r="N14" s="472" t="s">
        <v>568</v>
      </c>
      <c r="O14" s="472" t="s">
        <v>569</v>
      </c>
      <c r="P14" s="7"/>
    </row>
    <row r="15" spans="1:26" s="7" customFormat="1" ht="18.75" customHeight="1">
      <c r="B15" s="473" t="s">
        <v>188</v>
      </c>
      <c r="C15" s="79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561</v>
      </c>
      <c r="C16" s="791"/>
      <c r="D16" s="477"/>
      <c r="E16" s="477"/>
      <c r="F16" s="477"/>
      <c r="G16" s="477"/>
      <c r="H16" s="477"/>
      <c r="I16" s="477"/>
      <c r="J16" s="477"/>
      <c r="K16" s="477"/>
      <c r="L16" s="477"/>
      <c r="M16" s="477"/>
      <c r="N16" s="477"/>
      <c r="O16" s="478"/>
    </row>
    <row r="17" spans="1:15" s="111" customFormat="1" ht="17.25" customHeight="1">
      <c r="B17" s="479" t="s">
        <v>562</v>
      </c>
      <c r="C17" s="792"/>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793" t="str">
        <f>'2. LRAMVA Threshold'!D43</f>
        <v>kWh</v>
      </c>
      <c r="D18" s="46">
        <v>6.0000000000000001E-3</v>
      </c>
      <c r="E18" s="46">
        <v>6.0000000000000001E-3</v>
      </c>
      <c r="F18" s="46">
        <v>1.29E-2</v>
      </c>
      <c r="G18" s="46">
        <v>1.37E-2</v>
      </c>
      <c r="H18" s="46">
        <v>1.4800000000000001E-2</v>
      </c>
      <c r="I18" s="46">
        <v>1.4999999999999999E-2</v>
      </c>
      <c r="J18" s="46">
        <v>1.2E-2</v>
      </c>
      <c r="K18" s="46">
        <v>9.1000000000000004E-3</v>
      </c>
      <c r="L18" s="46">
        <v>9.1000000000000004E-3</v>
      </c>
      <c r="M18" s="46"/>
      <c r="N18" s="46"/>
      <c r="O18" s="69"/>
    </row>
    <row r="19" spans="1:15" s="7" customFormat="1" ht="15" customHeight="1" outlineLevel="1">
      <c r="B19" s="536" t="s">
        <v>513</v>
      </c>
      <c r="C19" s="791"/>
      <c r="D19" s="46"/>
      <c r="E19" s="46"/>
      <c r="F19" s="46"/>
      <c r="G19" s="46"/>
      <c r="H19" s="46"/>
      <c r="I19" s="46"/>
      <c r="J19" s="46"/>
      <c r="K19" s="46"/>
      <c r="L19" s="46"/>
      <c r="M19" s="46"/>
      <c r="N19" s="46"/>
      <c r="O19" s="69"/>
    </row>
    <row r="20" spans="1:15" s="7" customFormat="1" ht="15" customHeight="1" outlineLevel="1">
      <c r="B20" s="536" t="s">
        <v>514</v>
      </c>
      <c r="C20" s="791"/>
      <c r="D20" s="46"/>
      <c r="E20" s="46"/>
      <c r="F20" s="46"/>
      <c r="G20" s="46"/>
      <c r="H20" s="46"/>
      <c r="I20" s="46"/>
      <c r="J20" s="46"/>
      <c r="K20" s="46"/>
      <c r="L20" s="46"/>
      <c r="M20" s="46"/>
      <c r="N20" s="46"/>
      <c r="O20" s="69"/>
    </row>
    <row r="21" spans="1:15" s="7" customFormat="1" ht="15" customHeight="1" outlineLevel="1">
      <c r="B21" s="536" t="s">
        <v>490</v>
      </c>
      <c r="C21" s="791"/>
      <c r="D21" s="46"/>
      <c r="E21" s="46"/>
      <c r="F21" s="46"/>
      <c r="G21" s="46"/>
      <c r="H21" s="46"/>
      <c r="I21" s="46"/>
      <c r="J21" s="46"/>
      <c r="K21" s="46"/>
      <c r="L21" s="46"/>
      <c r="M21" s="46"/>
      <c r="N21" s="46"/>
      <c r="O21" s="69"/>
    </row>
    <row r="22" spans="1:15" s="7" customFormat="1" ht="14.25" customHeight="1">
      <c r="B22" s="536" t="s">
        <v>515</v>
      </c>
      <c r="C22" s="794"/>
      <c r="D22" s="65">
        <f>SUM(D18:D21)</f>
        <v>6.0000000000000001E-3</v>
      </c>
      <c r="E22" s="65">
        <f>SUM(E18:E21)</f>
        <v>6.0000000000000001E-3</v>
      </c>
      <c r="F22" s="65">
        <f>SUM(F18:F21)</f>
        <v>1.29E-2</v>
      </c>
      <c r="G22" s="65">
        <f t="shared" ref="G22:N22" si="2">SUM(G18:G21)</f>
        <v>1.37E-2</v>
      </c>
      <c r="H22" s="65">
        <f t="shared" si="2"/>
        <v>1.4800000000000001E-2</v>
      </c>
      <c r="I22" s="65">
        <f t="shared" si="2"/>
        <v>1.4999999999999999E-2</v>
      </c>
      <c r="J22" s="65">
        <f t="shared" si="2"/>
        <v>1.2E-2</v>
      </c>
      <c r="K22" s="65">
        <f t="shared" si="2"/>
        <v>9.1000000000000004E-3</v>
      </c>
      <c r="L22" s="65">
        <f t="shared" si="2"/>
        <v>9.1000000000000004E-3</v>
      </c>
      <c r="M22" s="65">
        <f t="shared" si="2"/>
        <v>0</v>
      </c>
      <c r="N22" s="65">
        <f t="shared" si="2"/>
        <v>0</v>
      </c>
      <c r="O22" s="76"/>
    </row>
    <row r="23" spans="1:15" s="63" customFormat="1">
      <c r="A23" s="62"/>
      <c r="B23" s="492" t="s">
        <v>516</v>
      </c>
      <c r="C23" s="482"/>
      <c r="D23" s="483"/>
      <c r="E23" s="484">
        <f>ROUND(SUM(D22*E16+E22*E17)/12,4)</f>
        <v>6.0000000000000001E-3</v>
      </c>
      <c r="F23" s="484">
        <f>ROUND(SUM(E22*F16+F22*F17)/12,4)</f>
        <v>1.29E-2</v>
      </c>
      <c r="G23" s="484">
        <f>ROUND(SUM(F22*G16+G22*G17)/12,4)</f>
        <v>1.37E-2</v>
      </c>
      <c r="H23" s="484">
        <f>ROUND(SUM(G22*H16+H22*H17)/12,4)</f>
        <v>1.4800000000000001E-2</v>
      </c>
      <c r="I23" s="484">
        <f>ROUND(SUM(H22*I16+I22*I17)/12,4)</f>
        <v>1.4999999999999999E-2</v>
      </c>
      <c r="J23" s="484">
        <f t="shared" ref="J23:N23" si="3">ROUND(SUM(I22*J16+J22*J17)/12,4)</f>
        <v>1.2E-2</v>
      </c>
      <c r="K23" s="484">
        <f t="shared" si="3"/>
        <v>9.1000000000000004E-3</v>
      </c>
      <c r="L23" s="484">
        <f t="shared" si="3"/>
        <v>9.1000000000000004E-3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793" t="str">
        <f>'2. LRAMVA Threshold'!E43</f>
        <v>kWh</v>
      </c>
      <c r="D25" s="46">
        <v>8.0999999999999996E-3</v>
      </c>
      <c r="E25" s="46">
        <v>8.0999999999999996E-3</v>
      </c>
      <c r="F25" s="46">
        <v>1.2500000000000001E-2</v>
      </c>
      <c r="G25" s="46">
        <v>1.0999999999999999E-2</v>
      </c>
      <c r="H25" s="46">
        <v>9.4999999999999998E-3</v>
      </c>
      <c r="I25" s="46">
        <v>9.5999999999999992E-3</v>
      </c>
      <c r="J25" s="46">
        <v>9.5999999999999992E-3</v>
      </c>
      <c r="K25" s="46">
        <v>9.7999999999999997E-3</v>
      </c>
      <c r="L25" s="46">
        <v>9.7999999999999997E-3</v>
      </c>
      <c r="M25" s="46"/>
      <c r="N25" s="46"/>
      <c r="O25" s="69"/>
    </row>
    <row r="26" spans="1:15" s="18" customFormat="1" outlineLevel="1">
      <c r="A26" s="4"/>
      <c r="B26" s="536" t="s">
        <v>513</v>
      </c>
      <c r="C26" s="791"/>
      <c r="D26" s="46"/>
      <c r="E26" s="46"/>
      <c r="F26" s="46"/>
      <c r="G26" s="46"/>
      <c r="H26" s="46"/>
      <c r="I26" s="46"/>
      <c r="J26" s="46"/>
      <c r="K26" s="46"/>
      <c r="L26" s="46"/>
      <c r="M26" s="46"/>
      <c r="N26" s="46"/>
      <c r="O26" s="69"/>
    </row>
    <row r="27" spans="1:15" s="18" customFormat="1" outlineLevel="1">
      <c r="A27" s="4"/>
      <c r="B27" s="536" t="s">
        <v>514</v>
      </c>
      <c r="C27" s="791"/>
      <c r="D27" s="46"/>
      <c r="E27" s="46"/>
      <c r="F27" s="46"/>
      <c r="G27" s="46"/>
      <c r="H27" s="46"/>
      <c r="I27" s="46"/>
      <c r="J27" s="46"/>
      <c r="K27" s="46"/>
      <c r="L27" s="46"/>
      <c r="M27" s="46"/>
      <c r="N27" s="46"/>
      <c r="O27" s="69"/>
    </row>
    <row r="28" spans="1:15" s="18" customFormat="1" outlineLevel="1">
      <c r="A28" s="4"/>
      <c r="B28" s="536" t="s">
        <v>490</v>
      </c>
      <c r="C28" s="791"/>
      <c r="D28" s="46"/>
      <c r="E28" s="46"/>
      <c r="F28" s="46"/>
      <c r="G28" s="46"/>
      <c r="H28" s="46"/>
      <c r="I28" s="46"/>
      <c r="J28" s="46"/>
      <c r="K28" s="46"/>
      <c r="L28" s="46"/>
      <c r="M28" s="46"/>
      <c r="N28" s="46"/>
      <c r="O28" s="69"/>
    </row>
    <row r="29" spans="1:15" s="18" customFormat="1">
      <c r="A29" s="4"/>
      <c r="B29" s="536" t="s">
        <v>515</v>
      </c>
      <c r="C29" s="794"/>
      <c r="D29" s="65">
        <f>SUM(D25:D28)</f>
        <v>8.0999999999999996E-3</v>
      </c>
      <c r="E29" s="65">
        <f t="shared" ref="E29:N29" si="4">SUM(E25:E28)</f>
        <v>8.0999999999999996E-3</v>
      </c>
      <c r="F29" s="65">
        <f t="shared" si="4"/>
        <v>1.2500000000000001E-2</v>
      </c>
      <c r="G29" s="65">
        <f t="shared" si="4"/>
        <v>1.0999999999999999E-2</v>
      </c>
      <c r="H29" s="65">
        <f t="shared" si="4"/>
        <v>9.4999999999999998E-3</v>
      </c>
      <c r="I29" s="65">
        <f t="shared" si="4"/>
        <v>9.5999999999999992E-3</v>
      </c>
      <c r="J29" s="65">
        <f t="shared" si="4"/>
        <v>9.5999999999999992E-3</v>
      </c>
      <c r="K29" s="65">
        <f t="shared" si="4"/>
        <v>9.7999999999999997E-3</v>
      </c>
      <c r="L29" s="65">
        <f t="shared" si="4"/>
        <v>9.7999999999999997E-3</v>
      </c>
      <c r="M29" s="65">
        <f t="shared" si="4"/>
        <v>0</v>
      </c>
      <c r="N29" s="65">
        <f t="shared" si="4"/>
        <v>0</v>
      </c>
      <c r="O29" s="76"/>
    </row>
    <row r="30" spans="1:15" s="18" customFormat="1">
      <c r="A30" s="4"/>
      <c r="B30" s="492" t="s">
        <v>516</v>
      </c>
      <c r="C30" s="488"/>
      <c r="D30" s="71"/>
      <c r="E30" s="484">
        <f>ROUND(SUM(D29*E16+E29*E17)/12,4)</f>
        <v>8.0999999999999996E-3</v>
      </c>
      <c r="F30" s="484">
        <f t="shared" ref="F30:N30" si="5">ROUND(SUM(E29*F16+F29*F17)/12,4)</f>
        <v>1.2500000000000001E-2</v>
      </c>
      <c r="G30" s="484">
        <f t="shared" si="5"/>
        <v>1.0999999999999999E-2</v>
      </c>
      <c r="H30" s="484">
        <f t="shared" si="5"/>
        <v>9.4999999999999998E-3</v>
      </c>
      <c r="I30" s="484">
        <f t="shared" si="5"/>
        <v>9.5999999999999992E-3</v>
      </c>
      <c r="J30" s="484">
        <f>ROUND(SUM(I29*J16+J29*J17)/12,4)</f>
        <v>9.5999999999999992E-3</v>
      </c>
      <c r="K30" s="484">
        <f t="shared" si="5"/>
        <v>9.7999999999999997E-3</v>
      </c>
      <c r="L30" s="484">
        <f t="shared" si="5"/>
        <v>9.7999999999999997E-3</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v>
      </c>
      <c r="C32" s="793" t="str">
        <f>'2. LRAMVA Threshold'!F43</f>
        <v>kW</v>
      </c>
      <c r="D32" s="46">
        <v>0.98440000000000005</v>
      </c>
      <c r="E32" s="46">
        <v>0.98809999999999998</v>
      </c>
      <c r="F32" s="46">
        <v>2.0893000000000002</v>
      </c>
      <c r="G32" s="46">
        <v>1.8606</v>
      </c>
      <c r="H32" s="46">
        <v>1.4027000000000001</v>
      </c>
      <c r="I32" s="46">
        <v>1.4209000000000001</v>
      </c>
      <c r="J32" s="46">
        <v>1.4209000000000001</v>
      </c>
      <c r="K32" s="46">
        <v>1.4436</v>
      </c>
      <c r="L32" s="46">
        <v>1.4436</v>
      </c>
      <c r="M32" s="46"/>
      <c r="N32" s="46"/>
      <c r="O32" s="69"/>
    </row>
    <row r="33" spans="1:15" s="18" customFormat="1" outlineLevel="1">
      <c r="A33" s="4"/>
      <c r="B33" s="536" t="s">
        <v>513</v>
      </c>
      <c r="C33" s="791"/>
      <c r="D33" s="46"/>
      <c r="E33" s="46"/>
      <c r="F33" s="46"/>
      <c r="G33" s="46"/>
      <c r="H33" s="46"/>
      <c r="I33" s="46"/>
      <c r="J33" s="46"/>
      <c r="K33" s="46"/>
      <c r="L33" s="46"/>
      <c r="M33" s="46"/>
      <c r="N33" s="46"/>
      <c r="O33" s="69"/>
    </row>
    <row r="34" spans="1:15" s="18" customFormat="1" outlineLevel="1">
      <c r="A34" s="4"/>
      <c r="B34" s="536" t="s">
        <v>514</v>
      </c>
      <c r="C34" s="791"/>
      <c r="D34" s="46"/>
      <c r="E34" s="46"/>
      <c r="F34" s="46"/>
      <c r="G34" s="46"/>
      <c r="H34" s="46"/>
      <c r="I34" s="46"/>
      <c r="J34" s="46"/>
      <c r="K34" s="46"/>
      <c r="L34" s="46"/>
      <c r="M34" s="46"/>
      <c r="N34" s="46"/>
      <c r="O34" s="69"/>
    </row>
    <row r="35" spans="1:15" s="18" customFormat="1" outlineLevel="1">
      <c r="A35" s="4"/>
      <c r="B35" s="536" t="s">
        <v>490</v>
      </c>
      <c r="C35" s="791"/>
      <c r="D35" s="46"/>
      <c r="E35" s="46"/>
      <c r="F35" s="46"/>
      <c r="G35" s="46"/>
      <c r="H35" s="46"/>
      <c r="I35" s="46"/>
      <c r="J35" s="46"/>
      <c r="K35" s="46"/>
      <c r="L35" s="46"/>
      <c r="M35" s="46"/>
      <c r="N35" s="46"/>
      <c r="O35" s="69"/>
    </row>
    <row r="36" spans="1:15" s="18" customFormat="1">
      <c r="A36" s="4"/>
      <c r="B36" s="536" t="s">
        <v>515</v>
      </c>
      <c r="C36" s="794"/>
      <c r="D36" s="65">
        <f>SUM(D32:D35)</f>
        <v>0.98440000000000005</v>
      </c>
      <c r="E36" s="65">
        <f>SUM(E32:E35)</f>
        <v>0.98809999999999998</v>
      </c>
      <c r="F36" s="65">
        <f t="shared" ref="F36:M36" si="6">SUM(F32:F35)</f>
        <v>2.0893000000000002</v>
      </c>
      <c r="G36" s="65">
        <f t="shared" si="6"/>
        <v>1.8606</v>
      </c>
      <c r="H36" s="65">
        <f t="shared" si="6"/>
        <v>1.4027000000000001</v>
      </c>
      <c r="I36" s="65">
        <f t="shared" si="6"/>
        <v>1.4209000000000001</v>
      </c>
      <c r="J36" s="65">
        <f t="shared" si="6"/>
        <v>1.4209000000000001</v>
      </c>
      <c r="K36" s="65">
        <f t="shared" si="6"/>
        <v>1.4436</v>
      </c>
      <c r="L36" s="65">
        <f t="shared" si="6"/>
        <v>1.4436</v>
      </c>
      <c r="M36" s="65">
        <f t="shared" si="6"/>
        <v>0</v>
      </c>
      <c r="N36" s="65">
        <f>SUM(N32:N35)</f>
        <v>0</v>
      </c>
      <c r="O36" s="76"/>
    </row>
    <row r="37" spans="1:15" s="18" customFormat="1">
      <c r="A37" s="4"/>
      <c r="B37" s="492" t="s">
        <v>516</v>
      </c>
      <c r="C37" s="488"/>
      <c r="D37" s="71"/>
      <c r="E37" s="484">
        <f t="shared" ref="E37:N37" si="7">ROUND(SUM(D36*E16+E36*E17)/12,4)</f>
        <v>0.98809999999999998</v>
      </c>
      <c r="F37" s="484">
        <f t="shared" si="7"/>
        <v>2.0893000000000002</v>
      </c>
      <c r="G37" s="484">
        <f t="shared" si="7"/>
        <v>1.8606</v>
      </c>
      <c r="H37" s="484">
        <f t="shared" si="7"/>
        <v>1.4027000000000001</v>
      </c>
      <c r="I37" s="484">
        <f t="shared" si="7"/>
        <v>1.4209000000000001</v>
      </c>
      <c r="J37" s="484">
        <f t="shared" si="7"/>
        <v>1.4209000000000001</v>
      </c>
      <c r="K37" s="484">
        <f t="shared" si="7"/>
        <v>1.4436</v>
      </c>
      <c r="L37" s="484">
        <f t="shared" si="7"/>
        <v>1.4436</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 Lighting</v>
      </c>
      <c r="C39" s="793" t="str">
        <f>'2. LRAMVA Threshold'!G43</f>
        <v>kW</v>
      </c>
      <c r="D39" s="46">
        <v>7.1319999999999997</v>
      </c>
      <c r="E39" s="46">
        <v>7.1590999999999996</v>
      </c>
      <c r="F39" s="46">
        <v>6.8609</v>
      </c>
      <c r="G39" s="46">
        <v>6.8937999999999997</v>
      </c>
      <c r="H39" s="46">
        <v>6.9903000000000004</v>
      </c>
      <c r="I39" s="46">
        <v>7.0811999999999999</v>
      </c>
      <c r="J39" s="46">
        <v>7.0811999999999999</v>
      </c>
      <c r="K39" s="46">
        <v>7.1944999999999997</v>
      </c>
      <c r="L39" s="46">
        <v>7.1944999999999997</v>
      </c>
      <c r="M39" s="46"/>
      <c r="N39" s="46"/>
      <c r="O39" s="69"/>
    </row>
    <row r="40" spans="1:15" s="18" customFormat="1" outlineLevel="1">
      <c r="A40" s="4"/>
      <c r="B40" s="536" t="s">
        <v>513</v>
      </c>
      <c r="C40" s="791"/>
      <c r="D40" s="46"/>
      <c r="E40" s="46"/>
      <c r="F40" s="46"/>
      <c r="G40" s="46"/>
      <c r="H40" s="46"/>
      <c r="I40" s="46"/>
      <c r="J40" s="46"/>
      <c r="K40" s="46"/>
      <c r="L40" s="46"/>
      <c r="M40" s="46"/>
      <c r="N40" s="46"/>
      <c r="O40" s="69"/>
    </row>
    <row r="41" spans="1:15" s="18" customFormat="1" outlineLevel="1">
      <c r="A41" s="4"/>
      <c r="B41" s="536" t="s">
        <v>514</v>
      </c>
      <c r="C41" s="791"/>
      <c r="D41" s="46"/>
      <c r="E41" s="46"/>
      <c r="F41" s="46"/>
      <c r="G41" s="46"/>
      <c r="H41" s="46"/>
      <c r="I41" s="46"/>
      <c r="J41" s="46"/>
      <c r="K41" s="46"/>
      <c r="L41" s="46"/>
      <c r="M41" s="46"/>
      <c r="N41" s="46"/>
      <c r="O41" s="69"/>
    </row>
    <row r="42" spans="1:15" s="18" customFormat="1" outlineLevel="1">
      <c r="A42" s="4"/>
      <c r="B42" s="536" t="s">
        <v>490</v>
      </c>
      <c r="C42" s="791"/>
      <c r="D42" s="46"/>
      <c r="E42" s="46"/>
      <c r="F42" s="46"/>
      <c r="G42" s="46"/>
      <c r="H42" s="46"/>
      <c r="I42" s="46"/>
      <c r="J42" s="46"/>
      <c r="K42" s="46"/>
      <c r="L42" s="46"/>
      <c r="M42" s="46"/>
      <c r="N42" s="46"/>
      <c r="O42" s="69"/>
    </row>
    <row r="43" spans="1:15" s="18" customFormat="1">
      <c r="A43" s="4"/>
      <c r="B43" s="536" t="s">
        <v>515</v>
      </c>
      <c r="C43" s="794"/>
      <c r="D43" s="65">
        <f>SUM(D39:D42)</f>
        <v>7.1319999999999997</v>
      </c>
      <c r="E43" s="65">
        <f t="shared" ref="E43:N43" si="8">SUM(E39:E42)</f>
        <v>7.1590999999999996</v>
      </c>
      <c r="F43" s="65">
        <f t="shared" si="8"/>
        <v>6.8609</v>
      </c>
      <c r="G43" s="65">
        <f t="shared" si="8"/>
        <v>6.8937999999999997</v>
      </c>
      <c r="H43" s="65">
        <f t="shared" si="8"/>
        <v>6.9903000000000004</v>
      </c>
      <c r="I43" s="65">
        <f t="shared" si="8"/>
        <v>7.0811999999999999</v>
      </c>
      <c r="J43" s="65">
        <f t="shared" si="8"/>
        <v>7.0811999999999999</v>
      </c>
      <c r="K43" s="65">
        <f t="shared" si="8"/>
        <v>7.1944999999999997</v>
      </c>
      <c r="L43" s="65">
        <f t="shared" si="8"/>
        <v>7.1944999999999997</v>
      </c>
      <c r="M43" s="65">
        <f t="shared" si="8"/>
        <v>0</v>
      </c>
      <c r="N43" s="65">
        <f t="shared" si="8"/>
        <v>0</v>
      </c>
      <c r="O43" s="76"/>
    </row>
    <row r="44" spans="1:15" s="14" customFormat="1">
      <c r="A44" s="72"/>
      <c r="B44" s="492" t="s">
        <v>516</v>
      </c>
      <c r="C44" s="488"/>
      <c r="D44" s="71"/>
      <c r="E44" s="484">
        <f t="shared" ref="E44:N44" si="9">ROUND(SUM(D43*E16+E43*E17)/12,4)</f>
        <v>7.1590999999999996</v>
      </c>
      <c r="F44" s="484">
        <f t="shared" si="9"/>
        <v>6.8609</v>
      </c>
      <c r="G44" s="484">
        <f t="shared" si="9"/>
        <v>6.8937999999999997</v>
      </c>
      <c r="H44" s="484">
        <f t="shared" si="9"/>
        <v>6.9903000000000004</v>
      </c>
      <c r="I44" s="484">
        <f t="shared" si="9"/>
        <v>7.0811999999999999</v>
      </c>
      <c r="J44" s="484">
        <f t="shared" si="9"/>
        <v>7.0811999999999999</v>
      </c>
      <c r="K44" s="484">
        <f t="shared" si="9"/>
        <v>7.1944999999999997</v>
      </c>
      <c r="L44" s="484">
        <f t="shared" si="9"/>
        <v>7.1944999999999997</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793" t="str">
        <f>'2. LRAMVA Threshold'!H43</f>
        <v>kWh</v>
      </c>
      <c r="D46" s="46">
        <v>8.0999999999999996E-3</v>
      </c>
      <c r="E46" s="46">
        <v>8.0999999999999996E-3</v>
      </c>
      <c r="F46" s="46">
        <v>4.1599999999999998E-2</v>
      </c>
      <c r="G46" s="46">
        <v>4.1799999999999997E-2</v>
      </c>
      <c r="H46" s="46">
        <v>4.24E-2</v>
      </c>
      <c r="I46" s="46">
        <v>4.2999999999999997E-2</v>
      </c>
      <c r="J46" s="46">
        <v>4.2999999999999997E-2</v>
      </c>
      <c r="K46" s="46">
        <v>4.3700000000000003E-2</v>
      </c>
      <c r="L46" s="46">
        <v>4.3700000000000003E-2</v>
      </c>
      <c r="M46" s="46"/>
      <c r="N46" s="46"/>
      <c r="O46" s="69"/>
    </row>
    <row r="47" spans="1:15" s="18" customFormat="1" outlineLevel="1">
      <c r="A47" s="4"/>
      <c r="B47" s="536" t="s">
        <v>513</v>
      </c>
      <c r="C47" s="791"/>
      <c r="D47" s="46"/>
      <c r="E47" s="46"/>
      <c r="F47" s="46"/>
      <c r="G47" s="46"/>
      <c r="H47" s="46"/>
      <c r="I47" s="46"/>
      <c r="J47" s="46"/>
      <c r="K47" s="46"/>
      <c r="L47" s="46"/>
      <c r="M47" s="46"/>
      <c r="N47" s="46"/>
      <c r="O47" s="69"/>
    </row>
    <row r="48" spans="1:15" s="18" customFormat="1" outlineLevel="1">
      <c r="A48" s="4"/>
      <c r="B48" s="536" t="s">
        <v>514</v>
      </c>
      <c r="C48" s="791"/>
      <c r="D48" s="46"/>
      <c r="E48" s="46"/>
      <c r="F48" s="46"/>
      <c r="G48" s="46"/>
      <c r="H48" s="46"/>
      <c r="I48" s="46"/>
      <c r="J48" s="46"/>
      <c r="K48" s="46"/>
      <c r="L48" s="46"/>
      <c r="M48" s="46"/>
      <c r="N48" s="46"/>
      <c r="O48" s="69"/>
    </row>
    <row r="49" spans="1:15" s="18" customFormat="1" outlineLevel="1">
      <c r="A49" s="4"/>
      <c r="B49" s="536" t="s">
        <v>490</v>
      </c>
      <c r="C49" s="791"/>
      <c r="D49" s="46"/>
      <c r="E49" s="46"/>
      <c r="F49" s="46"/>
      <c r="G49" s="46"/>
      <c r="H49" s="46"/>
      <c r="I49" s="46"/>
      <c r="J49" s="46"/>
      <c r="K49" s="46"/>
      <c r="L49" s="46"/>
      <c r="M49" s="46"/>
      <c r="N49" s="46"/>
      <c r="O49" s="69"/>
    </row>
    <row r="50" spans="1:15" s="18" customFormat="1">
      <c r="A50" s="4"/>
      <c r="B50" s="536" t="s">
        <v>515</v>
      </c>
      <c r="C50" s="794"/>
      <c r="D50" s="65">
        <f>SUM(D46:D49)</f>
        <v>8.0999999999999996E-3</v>
      </c>
      <c r="E50" s="65">
        <f t="shared" ref="E50:N50" si="10">SUM(E46:E49)</f>
        <v>8.0999999999999996E-3</v>
      </c>
      <c r="F50" s="65">
        <f t="shared" si="10"/>
        <v>4.1599999999999998E-2</v>
      </c>
      <c r="G50" s="65">
        <f t="shared" si="10"/>
        <v>4.1799999999999997E-2</v>
      </c>
      <c r="H50" s="65">
        <f t="shared" si="10"/>
        <v>4.24E-2</v>
      </c>
      <c r="I50" s="65">
        <f t="shared" si="10"/>
        <v>4.2999999999999997E-2</v>
      </c>
      <c r="J50" s="65">
        <f t="shared" si="10"/>
        <v>4.2999999999999997E-2</v>
      </c>
      <c r="K50" s="65">
        <f t="shared" si="10"/>
        <v>4.3700000000000003E-2</v>
      </c>
      <c r="L50" s="65">
        <f t="shared" si="10"/>
        <v>4.3700000000000003E-2</v>
      </c>
      <c r="M50" s="65">
        <f t="shared" si="10"/>
        <v>0</v>
      </c>
      <c r="N50" s="65">
        <f t="shared" si="10"/>
        <v>0</v>
      </c>
      <c r="O50" s="76"/>
    </row>
    <row r="51" spans="1:15" s="14" customFormat="1">
      <c r="A51" s="72"/>
      <c r="B51" s="492" t="s">
        <v>516</v>
      </c>
      <c r="C51" s="488"/>
      <c r="D51" s="71"/>
      <c r="E51" s="484">
        <f t="shared" ref="E51:N51" si="11">ROUND(SUM(D50*E16+E50*E17)/12,4)</f>
        <v>8.0999999999999996E-3</v>
      </c>
      <c r="F51" s="484">
        <f t="shared" si="11"/>
        <v>4.1599999999999998E-2</v>
      </c>
      <c r="G51" s="484">
        <f t="shared" si="11"/>
        <v>4.1799999999999997E-2</v>
      </c>
      <c r="H51" s="484">
        <f t="shared" si="11"/>
        <v>4.24E-2</v>
      </c>
      <c r="I51" s="484">
        <f t="shared" si="11"/>
        <v>4.2999999999999997E-2</v>
      </c>
      <c r="J51" s="484">
        <f t="shared" si="11"/>
        <v>4.2999999999999997E-2</v>
      </c>
      <c r="K51" s="484">
        <f t="shared" si="11"/>
        <v>4.3700000000000003E-2</v>
      </c>
      <c r="L51" s="484">
        <f t="shared" si="11"/>
        <v>4.3700000000000003E-2</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f>'1.  LRAMVA Summary'!B34</f>
        <v>0</v>
      </c>
      <c r="C53" s="793">
        <f>'2. LRAMVA Threshold'!I43</f>
        <v>0</v>
      </c>
      <c r="D53" s="46"/>
      <c r="E53" s="46"/>
      <c r="F53" s="46"/>
      <c r="G53" s="46"/>
      <c r="H53" s="46"/>
      <c r="I53" s="46"/>
      <c r="J53" s="46"/>
      <c r="K53" s="46"/>
      <c r="L53" s="46"/>
      <c r="M53" s="46"/>
      <c r="N53" s="46"/>
      <c r="O53" s="69"/>
    </row>
    <row r="54" spans="1:15" s="18" customFormat="1" outlineLevel="1">
      <c r="A54" s="4"/>
      <c r="B54" s="536" t="s">
        <v>513</v>
      </c>
      <c r="C54" s="791"/>
      <c r="D54" s="46"/>
      <c r="E54" s="46"/>
      <c r="F54" s="46"/>
      <c r="G54" s="46"/>
      <c r="H54" s="46"/>
      <c r="I54" s="46"/>
      <c r="J54" s="46"/>
      <c r="K54" s="46"/>
      <c r="L54" s="46"/>
      <c r="M54" s="46"/>
      <c r="N54" s="46"/>
      <c r="O54" s="69"/>
    </row>
    <row r="55" spans="1:15" s="18" customFormat="1" outlineLevel="1">
      <c r="A55" s="4"/>
      <c r="B55" s="536" t="s">
        <v>514</v>
      </c>
      <c r="C55" s="791"/>
      <c r="D55" s="46"/>
      <c r="E55" s="46"/>
      <c r="F55" s="46"/>
      <c r="G55" s="46"/>
      <c r="H55" s="46"/>
      <c r="I55" s="46"/>
      <c r="J55" s="46"/>
      <c r="K55" s="46"/>
      <c r="L55" s="46"/>
      <c r="M55" s="46"/>
      <c r="N55" s="46"/>
      <c r="O55" s="69"/>
    </row>
    <row r="56" spans="1:15" s="18" customFormat="1" outlineLevel="1">
      <c r="A56" s="4"/>
      <c r="B56" s="536" t="s">
        <v>490</v>
      </c>
      <c r="C56" s="791"/>
      <c r="D56" s="46"/>
      <c r="E56" s="46"/>
      <c r="F56" s="46"/>
      <c r="G56" s="46"/>
      <c r="H56" s="46"/>
      <c r="I56" s="46"/>
      <c r="J56" s="46"/>
      <c r="K56" s="46"/>
      <c r="L56" s="46"/>
      <c r="M56" s="46"/>
      <c r="N56" s="46"/>
      <c r="O56" s="69"/>
    </row>
    <row r="57" spans="1:15" s="18" customFormat="1">
      <c r="A57" s="4"/>
      <c r="B57" s="536" t="s">
        <v>515</v>
      </c>
      <c r="C57" s="794"/>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516</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793">
        <f>'2. LRAMVA Threshold'!J43</f>
        <v>0</v>
      </c>
      <c r="D60" s="46"/>
      <c r="E60" s="46"/>
      <c r="F60" s="46"/>
      <c r="G60" s="46"/>
      <c r="H60" s="46"/>
      <c r="I60" s="46"/>
      <c r="J60" s="46"/>
      <c r="K60" s="46"/>
      <c r="L60" s="46"/>
      <c r="M60" s="46"/>
      <c r="N60" s="46"/>
      <c r="O60" s="69"/>
    </row>
    <row r="61" spans="1:15" s="18" customFormat="1" outlineLevel="1">
      <c r="A61" s="4"/>
      <c r="B61" s="536" t="s">
        <v>513</v>
      </c>
      <c r="C61" s="791"/>
      <c r="D61" s="46"/>
      <c r="E61" s="46"/>
      <c r="F61" s="46"/>
      <c r="G61" s="46"/>
      <c r="H61" s="46"/>
      <c r="I61" s="46"/>
      <c r="J61" s="46"/>
      <c r="K61" s="46"/>
      <c r="L61" s="46"/>
      <c r="M61" s="46"/>
      <c r="N61" s="46"/>
      <c r="O61" s="69"/>
    </row>
    <row r="62" spans="1:15" s="18" customFormat="1" outlineLevel="1">
      <c r="A62" s="4"/>
      <c r="B62" s="536" t="s">
        <v>514</v>
      </c>
      <c r="C62" s="791"/>
      <c r="D62" s="46"/>
      <c r="E62" s="46"/>
      <c r="F62" s="46"/>
      <c r="G62" s="46"/>
      <c r="H62" s="46"/>
      <c r="I62" s="46"/>
      <c r="J62" s="46"/>
      <c r="K62" s="46"/>
      <c r="L62" s="46"/>
      <c r="M62" s="46"/>
      <c r="N62" s="46"/>
      <c r="O62" s="69"/>
    </row>
    <row r="63" spans="1:15" s="18" customFormat="1" outlineLevel="1">
      <c r="A63" s="4"/>
      <c r="B63" s="536" t="s">
        <v>490</v>
      </c>
      <c r="C63" s="791"/>
      <c r="D63" s="46"/>
      <c r="E63" s="46"/>
      <c r="F63" s="46"/>
      <c r="G63" s="46"/>
      <c r="H63" s="46"/>
      <c r="I63" s="46"/>
      <c r="J63" s="46"/>
      <c r="K63" s="46"/>
      <c r="L63" s="46"/>
      <c r="M63" s="46"/>
      <c r="N63" s="46"/>
      <c r="O63" s="69"/>
    </row>
    <row r="64" spans="1:15" s="18" customFormat="1">
      <c r="A64" s="4"/>
      <c r="B64" s="536" t="s">
        <v>515</v>
      </c>
      <c r="C64" s="794"/>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516</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793">
        <f>'2. LRAMVA Threshold'!K43</f>
        <v>0</v>
      </c>
      <c r="D67" s="46"/>
      <c r="E67" s="46"/>
      <c r="F67" s="46"/>
      <c r="G67" s="46"/>
      <c r="H67" s="46"/>
      <c r="I67" s="46"/>
      <c r="J67" s="46"/>
      <c r="K67" s="46"/>
      <c r="L67" s="46"/>
      <c r="M67" s="46"/>
      <c r="N67" s="46"/>
      <c r="O67" s="69"/>
    </row>
    <row r="68" spans="1:15" s="18" customFormat="1" outlineLevel="1">
      <c r="A68" s="4"/>
      <c r="B68" s="536" t="s">
        <v>513</v>
      </c>
      <c r="C68" s="791"/>
      <c r="D68" s="46"/>
      <c r="E68" s="46"/>
      <c r="F68" s="46"/>
      <c r="G68" s="46"/>
      <c r="H68" s="46"/>
      <c r="I68" s="46"/>
      <c r="J68" s="46"/>
      <c r="K68" s="46"/>
      <c r="L68" s="46"/>
      <c r="M68" s="46"/>
      <c r="N68" s="46"/>
      <c r="O68" s="69"/>
    </row>
    <row r="69" spans="1:15" s="18" customFormat="1" outlineLevel="1">
      <c r="A69" s="4"/>
      <c r="B69" s="536" t="s">
        <v>514</v>
      </c>
      <c r="C69" s="791"/>
      <c r="D69" s="46"/>
      <c r="E69" s="46"/>
      <c r="F69" s="46"/>
      <c r="G69" s="46"/>
      <c r="H69" s="46"/>
      <c r="I69" s="46"/>
      <c r="J69" s="46"/>
      <c r="K69" s="46"/>
      <c r="L69" s="46"/>
      <c r="M69" s="46"/>
      <c r="N69" s="46"/>
      <c r="O69" s="69"/>
    </row>
    <row r="70" spans="1:15" s="18" customFormat="1" outlineLevel="1">
      <c r="A70" s="4"/>
      <c r="B70" s="536" t="s">
        <v>490</v>
      </c>
      <c r="C70" s="791"/>
      <c r="D70" s="46"/>
      <c r="E70" s="46"/>
      <c r="F70" s="46"/>
      <c r="G70" s="46"/>
      <c r="H70" s="46"/>
      <c r="I70" s="46"/>
      <c r="J70" s="46"/>
      <c r="K70" s="46"/>
      <c r="L70" s="46"/>
      <c r="M70" s="46"/>
      <c r="N70" s="46"/>
      <c r="O70" s="69"/>
    </row>
    <row r="71" spans="1:15" s="18" customFormat="1">
      <c r="A71" s="4"/>
      <c r="B71" s="536" t="s">
        <v>515</v>
      </c>
      <c r="C71" s="794"/>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516</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793">
        <f>'2. LRAMVA Threshold'!L43</f>
        <v>0</v>
      </c>
      <c r="D74" s="46"/>
      <c r="E74" s="46"/>
      <c r="F74" s="46"/>
      <c r="G74" s="46"/>
      <c r="H74" s="46"/>
      <c r="I74" s="46"/>
      <c r="J74" s="46"/>
      <c r="K74" s="46"/>
      <c r="L74" s="46"/>
      <c r="M74" s="46"/>
      <c r="N74" s="46"/>
      <c r="O74" s="69"/>
    </row>
    <row r="75" spans="1:15" s="18" customFormat="1" outlineLevel="1">
      <c r="A75" s="4"/>
      <c r="B75" s="536" t="s">
        <v>513</v>
      </c>
      <c r="C75" s="791"/>
      <c r="D75" s="46"/>
      <c r="E75" s="46"/>
      <c r="F75" s="46"/>
      <c r="G75" s="46"/>
      <c r="H75" s="46"/>
      <c r="I75" s="46"/>
      <c r="J75" s="46"/>
      <c r="K75" s="46"/>
      <c r="L75" s="46"/>
      <c r="M75" s="46"/>
      <c r="N75" s="46"/>
      <c r="O75" s="69"/>
    </row>
    <row r="76" spans="1:15" s="18" customFormat="1" outlineLevel="1">
      <c r="A76" s="4"/>
      <c r="B76" s="536" t="s">
        <v>514</v>
      </c>
      <c r="C76" s="791"/>
      <c r="D76" s="46"/>
      <c r="E76" s="46"/>
      <c r="F76" s="46"/>
      <c r="G76" s="46"/>
      <c r="H76" s="46"/>
      <c r="I76" s="46"/>
      <c r="J76" s="46"/>
      <c r="K76" s="46"/>
      <c r="L76" s="46"/>
      <c r="M76" s="46"/>
      <c r="N76" s="46"/>
      <c r="O76" s="69"/>
    </row>
    <row r="77" spans="1:15" s="18" customFormat="1" outlineLevel="1">
      <c r="A77" s="4"/>
      <c r="B77" s="536" t="s">
        <v>490</v>
      </c>
      <c r="C77" s="791"/>
      <c r="D77" s="46"/>
      <c r="E77" s="46"/>
      <c r="F77" s="46"/>
      <c r="G77" s="46"/>
      <c r="H77" s="46"/>
      <c r="I77" s="46"/>
      <c r="J77" s="46"/>
      <c r="K77" s="46"/>
      <c r="L77" s="46"/>
      <c r="M77" s="46"/>
      <c r="N77" s="46"/>
      <c r="O77" s="69"/>
    </row>
    <row r="78" spans="1:15" s="18" customFormat="1">
      <c r="A78" s="4"/>
      <c r="B78" s="536" t="s">
        <v>515</v>
      </c>
      <c r="C78" s="794"/>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516</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793">
        <f>'2. LRAMVA Threshold'!M43</f>
        <v>0</v>
      </c>
      <c r="D81" s="46"/>
      <c r="E81" s="46"/>
      <c r="F81" s="46"/>
      <c r="G81" s="46"/>
      <c r="H81" s="46"/>
      <c r="I81" s="46"/>
      <c r="J81" s="46"/>
      <c r="K81" s="46"/>
      <c r="L81" s="46"/>
      <c r="M81" s="46"/>
      <c r="N81" s="46"/>
      <c r="O81" s="69"/>
    </row>
    <row r="82" spans="1:15" s="18" customFormat="1" outlineLevel="1">
      <c r="A82" s="4"/>
      <c r="B82" s="536" t="s">
        <v>513</v>
      </c>
      <c r="C82" s="791"/>
      <c r="D82" s="46"/>
      <c r="E82" s="46"/>
      <c r="F82" s="46"/>
      <c r="G82" s="46"/>
      <c r="H82" s="46"/>
      <c r="I82" s="46"/>
      <c r="J82" s="46"/>
      <c r="K82" s="46"/>
      <c r="L82" s="46"/>
      <c r="M82" s="46"/>
      <c r="N82" s="46"/>
      <c r="O82" s="69"/>
    </row>
    <row r="83" spans="1:15" s="18" customFormat="1" outlineLevel="1">
      <c r="A83" s="4"/>
      <c r="B83" s="536" t="s">
        <v>514</v>
      </c>
      <c r="C83" s="791"/>
      <c r="D83" s="46"/>
      <c r="E83" s="46"/>
      <c r="F83" s="46"/>
      <c r="G83" s="46"/>
      <c r="H83" s="46"/>
      <c r="I83" s="46"/>
      <c r="J83" s="46"/>
      <c r="K83" s="46"/>
      <c r="L83" s="46"/>
      <c r="M83" s="46"/>
      <c r="N83" s="46"/>
      <c r="O83" s="69"/>
    </row>
    <row r="84" spans="1:15" s="18" customFormat="1" outlineLevel="1">
      <c r="A84" s="4"/>
      <c r="B84" s="536" t="s">
        <v>490</v>
      </c>
      <c r="C84" s="791"/>
      <c r="D84" s="46"/>
      <c r="E84" s="46"/>
      <c r="F84" s="46"/>
      <c r="G84" s="46"/>
      <c r="H84" s="46"/>
      <c r="I84" s="46"/>
      <c r="J84" s="46"/>
      <c r="K84" s="46"/>
      <c r="L84" s="46"/>
      <c r="M84" s="46"/>
      <c r="N84" s="46"/>
      <c r="O84" s="69"/>
    </row>
    <row r="85" spans="1:15" s="18" customFormat="1">
      <c r="A85" s="4"/>
      <c r="B85" s="536" t="s">
        <v>515</v>
      </c>
      <c r="C85" s="794"/>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516</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793">
        <f>'2. LRAMVA Threshold'!N43</f>
        <v>0</v>
      </c>
      <c r="D88" s="46"/>
      <c r="E88" s="46"/>
      <c r="F88" s="46"/>
      <c r="G88" s="46"/>
      <c r="H88" s="46"/>
      <c r="I88" s="46"/>
      <c r="J88" s="46"/>
      <c r="K88" s="46"/>
      <c r="L88" s="46"/>
      <c r="M88" s="46"/>
      <c r="N88" s="46"/>
      <c r="O88" s="69"/>
    </row>
    <row r="89" spans="1:15" s="18" customFormat="1" outlineLevel="1">
      <c r="A89" s="4"/>
      <c r="B89" s="536" t="s">
        <v>513</v>
      </c>
      <c r="C89" s="791"/>
      <c r="D89" s="46"/>
      <c r="E89" s="46"/>
      <c r="F89" s="46"/>
      <c r="G89" s="46"/>
      <c r="H89" s="46"/>
      <c r="I89" s="46"/>
      <c r="J89" s="46"/>
      <c r="K89" s="46"/>
      <c r="L89" s="46"/>
      <c r="M89" s="46"/>
      <c r="N89" s="46"/>
      <c r="O89" s="69"/>
    </row>
    <row r="90" spans="1:15" s="18" customFormat="1" outlineLevel="1">
      <c r="A90" s="4"/>
      <c r="B90" s="536" t="s">
        <v>514</v>
      </c>
      <c r="C90" s="791"/>
      <c r="D90" s="46"/>
      <c r="E90" s="46"/>
      <c r="F90" s="46"/>
      <c r="G90" s="46"/>
      <c r="H90" s="46"/>
      <c r="I90" s="46"/>
      <c r="J90" s="46"/>
      <c r="K90" s="46"/>
      <c r="L90" s="46"/>
      <c r="M90" s="46"/>
      <c r="N90" s="46"/>
      <c r="O90" s="69"/>
    </row>
    <row r="91" spans="1:15" s="18" customFormat="1" outlineLevel="1">
      <c r="A91" s="4"/>
      <c r="B91" s="536" t="s">
        <v>490</v>
      </c>
      <c r="C91" s="791"/>
      <c r="D91" s="46"/>
      <c r="E91" s="46"/>
      <c r="F91" s="46"/>
      <c r="G91" s="46"/>
      <c r="H91" s="46"/>
      <c r="I91" s="46"/>
      <c r="J91" s="46"/>
      <c r="K91" s="46"/>
      <c r="L91" s="46"/>
      <c r="M91" s="46"/>
      <c r="N91" s="46"/>
      <c r="O91" s="69"/>
    </row>
    <row r="92" spans="1:15" s="18" customFormat="1">
      <c r="A92" s="4"/>
      <c r="B92" s="536" t="s">
        <v>515</v>
      </c>
      <c r="C92" s="794"/>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516</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793">
        <f>'2. LRAMVA Threshold'!O43</f>
        <v>0</v>
      </c>
      <c r="D95" s="46"/>
      <c r="E95" s="46"/>
      <c r="F95" s="46"/>
      <c r="G95" s="46"/>
      <c r="H95" s="46"/>
      <c r="I95" s="46"/>
      <c r="J95" s="46"/>
      <c r="K95" s="46"/>
      <c r="L95" s="46"/>
      <c r="M95" s="46"/>
      <c r="N95" s="46"/>
      <c r="O95" s="69"/>
    </row>
    <row r="96" spans="1:15" s="18" customFormat="1" outlineLevel="1">
      <c r="A96" s="4"/>
      <c r="B96" s="536" t="s">
        <v>513</v>
      </c>
      <c r="C96" s="791"/>
      <c r="D96" s="46"/>
      <c r="E96" s="46"/>
      <c r="F96" s="46"/>
      <c r="G96" s="46"/>
      <c r="H96" s="46"/>
      <c r="I96" s="46"/>
      <c r="J96" s="46"/>
      <c r="K96" s="46"/>
      <c r="L96" s="46"/>
      <c r="M96" s="46"/>
      <c r="N96" s="46"/>
      <c r="O96" s="69"/>
    </row>
    <row r="97" spans="1:15" s="18" customFormat="1" outlineLevel="1">
      <c r="A97" s="4"/>
      <c r="B97" s="536" t="s">
        <v>514</v>
      </c>
      <c r="C97" s="791"/>
      <c r="D97" s="46"/>
      <c r="E97" s="46"/>
      <c r="F97" s="46"/>
      <c r="G97" s="46"/>
      <c r="H97" s="46"/>
      <c r="I97" s="46"/>
      <c r="J97" s="46"/>
      <c r="K97" s="46"/>
      <c r="L97" s="46"/>
      <c r="M97" s="46"/>
      <c r="N97" s="46"/>
      <c r="O97" s="69"/>
    </row>
    <row r="98" spans="1:15" s="18" customFormat="1" outlineLevel="1">
      <c r="A98" s="4"/>
      <c r="B98" s="536" t="s">
        <v>490</v>
      </c>
      <c r="C98" s="791"/>
      <c r="D98" s="46"/>
      <c r="E98" s="46"/>
      <c r="F98" s="46"/>
      <c r="G98" s="46"/>
      <c r="H98" s="46"/>
      <c r="I98" s="46"/>
      <c r="J98" s="46"/>
      <c r="K98" s="46"/>
      <c r="L98" s="46"/>
      <c r="M98" s="46"/>
      <c r="N98" s="46"/>
      <c r="O98" s="69"/>
    </row>
    <row r="99" spans="1:15" s="18" customFormat="1">
      <c r="A99" s="4"/>
      <c r="B99" s="536" t="s">
        <v>515</v>
      </c>
      <c r="C99" s="794"/>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516</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793">
        <f>'2. LRAMVA Threshold'!P43</f>
        <v>0</v>
      </c>
      <c r="D102" s="46"/>
      <c r="E102" s="46"/>
      <c r="F102" s="46"/>
      <c r="G102" s="46"/>
      <c r="H102" s="46"/>
      <c r="I102" s="46"/>
      <c r="J102" s="46"/>
      <c r="K102" s="46"/>
      <c r="L102" s="46"/>
      <c r="M102" s="46"/>
      <c r="N102" s="46"/>
      <c r="O102" s="69"/>
    </row>
    <row r="103" spans="1:15" s="18" customFormat="1" outlineLevel="1">
      <c r="A103" s="4"/>
      <c r="B103" s="536" t="s">
        <v>513</v>
      </c>
      <c r="C103" s="791"/>
      <c r="D103" s="46"/>
      <c r="E103" s="46"/>
      <c r="F103" s="46"/>
      <c r="G103" s="46"/>
      <c r="H103" s="46"/>
      <c r="I103" s="46"/>
      <c r="J103" s="46"/>
      <c r="K103" s="46"/>
      <c r="L103" s="46"/>
      <c r="M103" s="46"/>
      <c r="N103" s="46"/>
      <c r="O103" s="69"/>
    </row>
    <row r="104" spans="1:15" s="18" customFormat="1" outlineLevel="1">
      <c r="A104" s="4"/>
      <c r="B104" s="536" t="s">
        <v>514</v>
      </c>
      <c r="C104" s="791"/>
      <c r="D104" s="46"/>
      <c r="E104" s="46"/>
      <c r="F104" s="46"/>
      <c r="G104" s="46"/>
      <c r="H104" s="46"/>
      <c r="I104" s="46"/>
      <c r="J104" s="46"/>
      <c r="K104" s="46"/>
      <c r="L104" s="46"/>
      <c r="M104" s="46"/>
      <c r="N104" s="46"/>
      <c r="O104" s="69"/>
    </row>
    <row r="105" spans="1:15" s="18" customFormat="1" outlineLevel="1">
      <c r="A105" s="4"/>
      <c r="B105" s="536" t="s">
        <v>490</v>
      </c>
      <c r="C105" s="791"/>
      <c r="D105" s="46"/>
      <c r="E105" s="46"/>
      <c r="F105" s="46"/>
      <c r="G105" s="46"/>
      <c r="H105" s="46"/>
      <c r="I105" s="46"/>
      <c r="J105" s="46"/>
      <c r="K105" s="46"/>
      <c r="L105" s="46"/>
      <c r="M105" s="46"/>
      <c r="N105" s="46"/>
      <c r="O105" s="69"/>
    </row>
    <row r="106" spans="1:15" s="18" customFormat="1">
      <c r="A106" s="4"/>
      <c r="B106" s="536" t="s">
        <v>515</v>
      </c>
      <c r="C106" s="794"/>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516</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793">
        <f>'2. LRAMVA Threshold'!Q43</f>
        <v>0</v>
      </c>
      <c r="D109" s="46"/>
      <c r="E109" s="46"/>
      <c r="F109" s="46"/>
      <c r="G109" s="46"/>
      <c r="H109" s="46"/>
      <c r="I109" s="46"/>
      <c r="J109" s="46"/>
      <c r="K109" s="46"/>
      <c r="L109" s="46"/>
      <c r="M109" s="46"/>
      <c r="N109" s="46"/>
      <c r="O109" s="69"/>
    </row>
    <row r="110" spans="1:15" s="18" customFormat="1" outlineLevel="1">
      <c r="A110" s="4"/>
      <c r="B110" s="536" t="s">
        <v>513</v>
      </c>
      <c r="C110" s="791"/>
      <c r="D110" s="46"/>
      <c r="E110" s="46"/>
      <c r="F110" s="46"/>
      <c r="G110" s="46"/>
      <c r="H110" s="46"/>
      <c r="I110" s="46"/>
      <c r="J110" s="46"/>
      <c r="K110" s="46"/>
      <c r="L110" s="46"/>
      <c r="M110" s="46"/>
      <c r="N110" s="46"/>
      <c r="O110" s="69"/>
    </row>
    <row r="111" spans="1:15" s="18" customFormat="1" outlineLevel="1">
      <c r="A111" s="4"/>
      <c r="B111" s="536" t="s">
        <v>514</v>
      </c>
      <c r="C111" s="791"/>
      <c r="D111" s="46"/>
      <c r="E111" s="46"/>
      <c r="F111" s="46"/>
      <c r="G111" s="46"/>
      <c r="H111" s="46"/>
      <c r="I111" s="46"/>
      <c r="J111" s="46"/>
      <c r="K111" s="46"/>
      <c r="L111" s="46"/>
      <c r="M111" s="46"/>
      <c r="N111" s="46"/>
      <c r="O111" s="69"/>
    </row>
    <row r="112" spans="1:15" s="18" customFormat="1" outlineLevel="1">
      <c r="A112" s="4"/>
      <c r="B112" s="536" t="s">
        <v>490</v>
      </c>
      <c r="C112" s="791"/>
      <c r="D112" s="46"/>
      <c r="E112" s="46"/>
      <c r="F112" s="46"/>
      <c r="G112" s="46"/>
      <c r="H112" s="46"/>
      <c r="I112" s="46"/>
      <c r="J112" s="46"/>
      <c r="K112" s="46"/>
      <c r="L112" s="46"/>
      <c r="M112" s="46"/>
      <c r="N112" s="46"/>
      <c r="O112" s="69"/>
    </row>
    <row r="113" spans="1:17" s="18" customFormat="1">
      <c r="A113" s="4"/>
      <c r="B113" s="536" t="s">
        <v>515</v>
      </c>
      <c r="C113" s="794"/>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516</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615</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798" t="s">
        <v>679</v>
      </c>
      <c r="C120" s="798"/>
      <c r="D120" s="798"/>
      <c r="E120" s="798"/>
      <c r="F120" s="798"/>
      <c r="G120" s="798"/>
      <c r="H120" s="798"/>
      <c r="I120" s="798"/>
      <c r="J120" s="798"/>
      <c r="K120" s="798"/>
      <c r="L120" s="798"/>
      <c r="M120" s="798"/>
      <c r="N120" s="798"/>
      <c r="O120" s="798"/>
      <c r="P120" s="798"/>
    </row>
    <row r="121" spans="1:17" s="18" customFormat="1" ht="9" customHeight="1">
      <c r="A121" s="4"/>
      <c r="B121" s="118"/>
      <c r="C121" s="78"/>
    </row>
    <row r="122" spans="1:17" ht="63.75" customHeight="1">
      <c r="B122" s="244" t="s">
        <v>233</v>
      </c>
      <c r="C122" s="244" t="str">
        <f>'1.  LRAMVA Summary'!D52</f>
        <v>Residential</v>
      </c>
      <c r="D122" s="244" t="str">
        <f>'1.  LRAMVA Summary'!E52</f>
        <v>GS&lt;50 kW</v>
      </c>
      <c r="E122" s="244" t="str">
        <f>'1.  LRAMVA Summary'!F52</f>
        <v>GS&gt;50</v>
      </c>
      <c r="F122" s="244" t="str">
        <f>'1.  LRAMVA Summary'!G52</f>
        <v>Street Lighting</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6.0000000000000001E-3</v>
      </c>
      <c r="D124" s="682">
        <f>HLOOKUP(B124,$E$15:$O$114,16,FALSE)</f>
        <v>8.0999999999999996E-3</v>
      </c>
      <c r="E124" s="683">
        <f>HLOOKUP(B124,$E$15:$O$114,23,FALSE)</f>
        <v>0.98809999999999998</v>
      </c>
      <c r="F124" s="682">
        <f>HLOOKUP(B124,$E$15:$O$114,30,FALSE)</f>
        <v>7.1590999999999996</v>
      </c>
      <c r="G124" s="683">
        <f>HLOOKUP(B124,$E$15:$O$114,37,FALSE)</f>
        <v>8.0999999999999996E-3</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1.29E-2</v>
      </c>
      <c r="D125" s="685">
        <f>HLOOKUP(B125,$E$15:$O$114,16,FALSE)</f>
        <v>1.2500000000000001E-2</v>
      </c>
      <c r="E125" s="686">
        <f>HLOOKUP(B125,$E$15:$O$114,23,FALSE)</f>
        <v>2.0893000000000002</v>
      </c>
      <c r="F125" s="685">
        <f>HLOOKUP(B125,$E$15:$O$114,30,FALSE)</f>
        <v>6.8609</v>
      </c>
      <c r="G125" s="686">
        <f>HLOOKUP(B125,$E$15:$O$114,37,FALSE)</f>
        <v>4.1599999999999998E-2</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1.37E-2</v>
      </c>
      <c r="D126" s="685">
        <f t="shared" ref="D126:D133" si="32">HLOOKUP(B126,$E$15:$O$114,16,FALSE)</f>
        <v>1.0999999999999999E-2</v>
      </c>
      <c r="E126" s="686">
        <f t="shared" ref="E126:E133" si="33">HLOOKUP(B126,$E$15:$O$114,23,FALSE)</f>
        <v>1.8606</v>
      </c>
      <c r="F126" s="685">
        <f t="shared" ref="F126:F133" si="34">HLOOKUP(B126,$E$15:$O$114,30,FALSE)</f>
        <v>6.8937999999999997</v>
      </c>
      <c r="G126" s="686">
        <f t="shared" ref="G126:G132" si="35">HLOOKUP(B126,$E$15:$O$114,37,FALSE)</f>
        <v>4.1799999999999997E-2</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1.4800000000000001E-2</v>
      </c>
      <c r="D127" s="685">
        <f>HLOOKUP(B127,$E$15:$O$114,16,FALSE)</f>
        <v>9.4999999999999998E-3</v>
      </c>
      <c r="E127" s="686">
        <f>HLOOKUP(B127,$E$15:$O$114,23,FALSE)</f>
        <v>1.4027000000000001</v>
      </c>
      <c r="F127" s="685">
        <f>HLOOKUP(B127,$E$15:$O$114,30,FALSE)</f>
        <v>6.9903000000000004</v>
      </c>
      <c r="G127" s="686">
        <f>HLOOKUP(B127,$E$15:$O$114,37,FALSE)</f>
        <v>4.24E-2</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1.4999999999999999E-2</v>
      </c>
      <c r="D128" s="685">
        <f t="shared" si="32"/>
        <v>9.5999999999999992E-3</v>
      </c>
      <c r="E128" s="686">
        <f t="shared" si="33"/>
        <v>1.4209000000000001</v>
      </c>
      <c r="F128" s="685">
        <f t="shared" si="34"/>
        <v>7.0811999999999999</v>
      </c>
      <c r="G128" s="686">
        <f t="shared" si="35"/>
        <v>4.2999999999999997E-2</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1.2E-2</v>
      </c>
      <c r="D129" s="685">
        <f t="shared" si="32"/>
        <v>9.5999999999999992E-3</v>
      </c>
      <c r="E129" s="686">
        <f t="shared" si="33"/>
        <v>1.4209000000000001</v>
      </c>
      <c r="F129" s="685">
        <f t="shared" si="34"/>
        <v>7.0811999999999999</v>
      </c>
      <c r="G129" s="686">
        <f t="shared" si="35"/>
        <v>4.2999999999999997E-2</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9.1000000000000004E-3</v>
      </c>
      <c r="D130" s="685">
        <f t="shared" si="32"/>
        <v>9.7999999999999997E-3</v>
      </c>
      <c r="E130" s="686">
        <f t="shared" si="33"/>
        <v>1.4436</v>
      </c>
      <c r="F130" s="685">
        <f t="shared" si="34"/>
        <v>7.1944999999999997</v>
      </c>
      <c r="G130" s="686">
        <f t="shared" si="35"/>
        <v>4.3700000000000003E-2</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hidden="1">
      <c r="B131" s="501">
        <v>2018</v>
      </c>
      <c r="C131" s="684">
        <f t="shared" ref="C131:C133" si="44">HLOOKUP(B131,$E$15:$O$114,9,FALSE)</f>
        <v>9.1000000000000004E-3</v>
      </c>
      <c r="D131" s="685">
        <f t="shared" si="32"/>
        <v>9.7999999999999997E-3</v>
      </c>
      <c r="E131" s="686">
        <f t="shared" si="33"/>
        <v>1.4436</v>
      </c>
      <c r="F131" s="685">
        <f t="shared" si="34"/>
        <v>7.1944999999999997</v>
      </c>
      <c r="G131" s="686">
        <f t="shared" si="35"/>
        <v>4.3700000000000003E-2</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632</v>
      </c>
      <c r="C134" s="598"/>
      <c r="D134" s="599"/>
      <c r="E134" s="600"/>
      <c r="F134" s="599"/>
      <c r="G134" s="599"/>
      <c r="H134" s="599"/>
      <c r="I134" s="599"/>
      <c r="J134" s="599"/>
      <c r="K134" s="599"/>
      <c r="L134" s="599"/>
      <c r="M134" s="599"/>
      <c r="N134" s="599"/>
      <c r="O134" s="599"/>
      <c r="P134" s="599"/>
    </row>
    <row r="136" spans="2:16">
      <c r="B136" s="592" t="s">
        <v>528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D19" sqref="D19"/>
    </sheetView>
  </sheetViews>
  <sheetFormatPr defaultColWidth="9.140625" defaultRowHeight="15"/>
  <cols>
    <col min="1" max="16384" width="9.140625" style="12"/>
  </cols>
  <sheetData>
    <row r="14" spans="2:24" ht="15.75">
      <c r="B14" s="588" t="s">
        <v>506</v>
      </c>
    </row>
    <row r="15" spans="2:24" ht="15.75">
      <c r="B15" s="588"/>
    </row>
    <row r="16" spans="2:24" s="668" customFormat="1" ht="28.5" customHeight="1">
      <c r="B16" s="799" t="s">
        <v>635</v>
      </c>
      <c r="C16" s="799"/>
      <c r="D16" s="799"/>
      <c r="E16" s="799"/>
      <c r="F16" s="799"/>
      <c r="G16" s="799"/>
      <c r="H16" s="799"/>
      <c r="I16" s="799"/>
      <c r="J16" s="799"/>
      <c r="K16" s="799"/>
      <c r="L16" s="799"/>
      <c r="M16" s="799"/>
      <c r="N16" s="799"/>
      <c r="O16" s="799"/>
      <c r="P16" s="799"/>
      <c r="Q16" s="799"/>
      <c r="R16" s="799"/>
      <c r="S16" s="799"/>
      <c r="T16" s="799"/>
      <c r="U16" s="799"/>
      <c r="V16" s="799"/>
      <c r="W16" s="799"/>
      <c r="X16" s="799"/>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2020-02-24T20:29:45Z</dcterms:modified>
</cp:coreProperties>
</file>