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https://esites.enbridge.com/sites/DSMF/2021 DSM Plan/Interrogatories/Excel-Word Working Docs/"/>
    </mc:Choice>
  </mc:AlternateContent>
  <xr:revisionPtr revIDLastSave="0" documentId="13_ncr:1_{4A4350C3-8D6D-44ED-B108-204B8D833B4F}" xr6:coauthVersionLast="44" xr6:coauthVersionMax="44" xr10:uidLastSave="{00000000-0000-0000-0000-000000000000}"/>
  <bookViews>
    <workbookView xWindow="-110" yWindow="-110" windowWidth="18020" windowHeight="11020" activeTab="1" xr2:uid="{00000000-000D-0000-FFFF-FFFF00000000}"/>
  </bookViews>
  <sheets>
    <sheet name="EGD Rate Zone Table 1-1" sheetId="1" r:id="rId1"/>
    <sheet name="Union Rate Zones Table 1-3" sheetId="4"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S21" i="1" l="1"/>
  <c r="O35" i="4" l="1"/>
  <c r="S30" i="4" l="1"/>
  <c r="J19" i="1" l="1"/>
  <c r="K10" i="1"/>
  <c r="L26" i="1"/>
  <c r="L21" i="1"/>
  <c r="L9" i="1"/>
  <c r="M26" i="1"/>
  <c r="M21" i="1"/>
  <c r="M9" i="1"/>
  <c r="R34" i="1"/>
  <c r="E34" i="1"/>
  <c r="D34" i="1"/>
  <c r="E21" i="1"/>
  <c r="D21" i="1"/>
  <c r="E9" i="1"/>
  <c r="D9" i="1"/>
  <c r="U21" i="1"/>
  <c r="T21" i="1"/>
  <c r="U9" i="1"/>
  <c r="T9" i="1"/>
  <c r="S9" i="1"/>
  <c r="E52" i="1" l="1"/>
  <c r="E45" i="1"/>
  <c r="R16" i="4" l="1"/>
  <c r="Q23" i="4"/>
  <c r="R23" i="4"/>
  <c r="R9" i="4"/>
  <c r="R34" i="4" s="1"/>
  <c r="P35" i="4"/>
  <c r="P20" i="4" l="1"/>
  <c r="P35" i="1"/>
  <c r="P32" i="1"/>
  <c r="P33" i="1"/>
  <c r="P29" i="1"/>
  <c r="P28" i="1"/>
  <c r="P27" i="1"/>
  <c r="P30" i="1"/>
  <c r="O26" i="1"/>
  <c r="N26" i="1"/>
  <c r="P25" i="1"/>
  <c r="P24" i="1"/>
  <c r="P23" i="1"/>
  <c r="P22" i="1"/>
  <c r="O21" i="1"/>
  <c r="N21" i="1"/>
  <c r="P20" i="1"/>
  <c r="P18" i="1"/>
  <c r="P17" i="1"/>
  <c r="P16" i="1"/>
  <c r="P15" i="1"/>
  <c r="P14" i="1"/>
  <c r="P13" i="1"/>
  <c r="P12" i="1"/>
  <c r="P11" i="1"/>
  <c r="P10" i="1"/>
  <c r="O9" i="1"/>
  <c r="P9" i="1" s="1"/>
  <c r="N9" i="1"/>
  <c r="P33" i="4"/>
  <c r="P32" i="4"/>
  <c r="P31" i="4"/>
  <c r="P29" i="4"/>
  <c r="P28" i="4"/>
  <c r="P27" i="4"/>
  <c r="P22" i="4"/>
  <c r="P25" i="4"/>
  <c r="P24" i="4"/>
  <c r="O23" i="4"/>
  <c r="P23" i="4" s="1"/>
  <c r="O26" i="4"/>
  <c r="O30" i="4"/>
  <c r="N30" i="4"/>
  <c r="M26" i="4"/>
  <c r="L26" i="4"/>
  <c r="N26" i="4"/>
  <c r="N23" i="4"/>
  <c r="O16" i="4"/>
  <c r="N16" i="4"/>
  <c r="P19" i="4"/>
  <c r="P18" i="4"/>
  <c r="P17" i="4"/>
  <c r="P15" i="4"/>
  <c r="P13" i="4"/>
  <c r="P12" i="4"/>
  <c r="P11" i="4"/>
  <c r="P10" i="4"/>
  <c r="O9" i="4"/>
  <c r="N9" i="4"/>
  <c r="N34" i="4" s="1"/>
  <c r="N36" i="4" s="1"/>
  <c r="K23" i="4"/>
  <c r="L30" i="4"/>
  <c r="L23" i="4"/>
  <c r="L16" i="4"/>
  <c r="L9" i="4"/>
  <c r="M30" i="4"/>
  <c r="M23" i="4"/>
  <c r="M16" i="4"/>
  <c r="M9" i="4"/>
  <c r="U23" i="4"/>
  <c r="T23" i="4"/>
  <c r="S23" i="4"/>
  <c r="U16" i="4"/>
  <c r="T16" i="4"/>
  <c r="S16" i="4"/>
  <c r="S9" i="4"/>
  <c r="U9" i="4"/>
  <c r="T9" i="4"/>
  <c r="E23" i="4"/>
  <c r="D23" i="4"/>
  <c r="E16" i="4"/>
  <c r="D16" i="4"/>
  <c r="E9" i="4"/>
  <c r="D9" i="4"/>
  <c r="D34" i="4" l="1"/>
  <c r="P26" i="4"/>
  <c r="P26" i="1"/>
  <c r="P21" i="1"/>
  <c r="O34" i="1"/>
  <c r="O36" i="1" s="1"/>
  <c r="E34" i="4"/>
  <c r="P30" i="4"/>
  <c r="O34" i="4"/>
  <c r="N34" i="1"/>
  <c r="P16" i="4"/>
  <c r="P9" i="4"/>
  <c r="O36" i="4" l="1"/>
  <c r="P36" i="4" s="1"/>
  <c r="P34" i="4"/>
  <c r="P34" i="1"/>
  <c r="N36" i="1"/>
  <c r="P36" i="1" s="1"/>
  <c r="S26" i="4" l="1"/>
  <c r="S34" i="4" s="1"/>
  <c r="M34" i="4"/>
  <c r="L34" i="4"/>
  <c r="L34" i="1" l="1"/>
  <c r="S34" i="1" l="1"/>
  <c r="U34" i="1"/>
  <c r="T34" i="1"/>
  <c r="U34" i="4" l="1"/>
  <c r="T34" i="4"/>
  <c r="M34" i="1" l="1"/>
</calcChain>
</file>

<file path=xl/sharedStrings.xml><?xml version="1.0" encoding="utf-8"?>
<sst xmlns="http://schemas.openxmlformats.org/spreadsheetml/2006/main" count="231" uniqueCount="97">
  <si>
    <r>
      <rPr>
        <b/>
        <sz val="7"/>
        <color rgb="FFFFFFFF"/>
        <rFont val="Verdana"/>
        <family val="2"/>
      </rPr>
      <t>Metric</t>
    </r>
  </si>
  <si>
    <r>
      <rPr>
        <b/>
        <sz val="7"/>
        <color rgb="FFFFFFFF"/>
        <rFont val="Verdana"/>
        <family val="2"/>
      </rPr>
      <t>Verified Cumulative Savings or Other Metric</t>
    </r>
  </si>
  <si>
    <r>
      <rPr>
        <b/>
        <sz val="7"/>
        <color rgb="FFFFFFFF"/>
        <rFont val="Verdana"/>
        <family val="2"/>
      </rPr>
      <t>OEB-Approved Program Budget</t>
    </r>
  </si>
  <si>
    <r>
      <rPr>
        <b/>
        <sz val="7"/>
        <color rgb="FFFFFFFF"/>
        <rFont val="Verdana"/>
        <family val="2"/>
      </rPr>
      <t>Utility Spending**</t>
    </r>
  </si>
  <si>
    <r>
      <rPr>
        <b/>
        <sz val="7"/>
        <color rgb="FFFFFFFF"/>
        <rFont val="Verdana"/>
        <family val="2"/>
      </rPr>
      <t>Budget/ Spending Variance</t>
    </r>
  </si>
  <si>
    <r>
      <rPr>
        <b/>
        <sz val="7"/>
        <color rgb="FFFFFFFF"/>
        <rFont val="Verdana"/>
        <family val="2"/>
      </rPr>
      <t>Cost Effectiveness (TRC Benefit Cost Ratio)</t>
    </r>
  </si>
  <si>
    <r>
      <rPr>
        <b/>
        <sz val="7"/>
        <color rgb="FFFFFFFF"/>
        <rFont val="Verdana"/>
        <family val="2"/>
      </rPr>
      <t>Resource Acquisition</t>
    </r>
  </si>
  <si>
    <r>
      <rPr>
        <b/>
        <sz val="7"/>
        <color rgb="FFFFFFFF"/>
        <rFont val="Verdana"/>
        <family val="2"/>
      </rPr>
      <t>Low Income</t>
    </r>
  </si>
  <si>
    <r>
      <rPr>
        <b/>
        <sz val="7"/>
        <color rgb="FFFFFFFF"/>
        <rFont val="Verdana"/>
        <family val="2"/>
      </rPr>
      <t>Market Transformation</t>
    </r>
  </si>
  <si>
    <r>
      <rPr>
        <sz val="6.5"/>
        <rFont val="Verdana"/>
        <family val="2"/>
      </rPr>
      <t>*Not all values may compute exactly due to rounding.</t>
    </r>
  </si>
  <si>
    <r>
      <rPr>
        <sz val="6.5"/>
        <rFont val="Verdana"/>
        <family val="2"/>
      </rPr>
      <t>†CCM are cumulative cubic meters of natural gas.</t>
    </r>
  </si>
  <si>
    <r>
      <rPr>
        <sz val="6.5"/>
        <rFont val="Verdana"/>
        <family val="2"/>
      </rPr>
      <t xml:space="preserve">**The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</si>
  <si>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sz val="6.5"/>
        <rFont val="Verdana"/>
        <family val="2"/>
      </rPr>
      <t xml:space="preserve">** The OEB’s DSM Framework allows for utility spending to differ from the approved budget. Sections 6.6 and 11.2 of the </t>
    </r>
    <r>
      <rPr>
        <u/>
        <sz val="6.5"/>
        <color rgb="FF003591"/>
        <rFont val="Verdana"/>
        <family val="2"/>
      </rPr>
      <t>Filing Guidelines</t>
    </r>
    <r>
      <rPr>
        <sz val="6.5"/>
        <color rgb="FF003591"/>
        <rFont val="Verdana"/>
        <family val="2"/>
      </rPr>
      <t xml:space="preserve"> </t>
    </r>
    <r>
      <rPr>
        <sz val="6.5"/>
        <rFont val="Verdana"/>
        <family val="2"/>
      </rPr>
      <t>provide details for acceptable spending differences.</t>
    </r>
  </si>
  <si>
    <r>
      <rPr>
        <b/>
        <sz val="7"/>
        <color rgb="FFFFFFFF"/>
        <rFont val="Verdana"/>
        <family val="2"/>
      </rPr>
      <t>Performance Based</t>
    </r>
  </si>
  <si>
    <r>
      <rPr>
        <b/>
        <sz val="7"/>
        <color rgb="FFFFFFFF"/>
        <rFont val="Verdana"/>
        <family val="2"/>
      </rPr>
      <t>Large Volume</t>
    </r>
  </si>
  <si>
    <t>Program/Offering</t>
  </si>
  <si>
    <t>Lower Band</t>
  </si>
  <si>
    <t>Upper Band</t>
  </si>
  <si>
    <t>Target</t>
  </si>
  <si>
    <t>Weighted % of Scorecard Achieved</t>
  </si>
  <si>
    <t>Participants/Units</t>
  </si>
  <si>
    <t>Maximum Shareholder Incentive Available</t>
  </si>
  <si>
    <r>
      <rPr>
        <b/>
        <sz val="7"/>
        <color rgb="FFFFFFFF"/>
        <rFont val="Verdana"/>
        <family val="2"/>
      </rPr>
      <t>Verified Cumulative Savings or
Other Metric</t>
    </r>
  </si>
  <si>
    <r>
      <rPr>
        <b/>
        <sz val="7"/>
        <color rgb="FFFFFFFF"/>
        <rFont val="Verdana"/>
        <family val="2"/>
      </rPr>
      <t>DSM
Shareholder Incentive</t>
    </r>
  </si>
  <si>
    <r>
      <rPr>
        <b/>
        <sz val="7"/>
        <color rgb="FFFFFFFF"/>
        <rFont val="Verdana"/>
        <family val="2"/>
      </rPr>
      <t>OEB-
Approved Program Budget</t>
    </r>
  </si>
  <si>
    <r>
      <rPr>
        <b/>
        <sz val="7"/>
        <color rgb="FFFFFFFF"/>
        <rFont val="Verdana"/>
        <family val="2"/>
      </rPr>
      <t>Cost Effectiveness (TRC Benefit
Cost Ratio)</t>
    </r>
  </si>
  <si>
    <r>
      <rPr>
        <b/>
        <sz val="7"/>
        <color rgb="FFFFFFFF"/>
        <rFont val="Verdana"/>
        <family val="2"/>
      </rPr>
      <t>Net Present Value
(TRC Plus)</t>
    </r>
  </si>
  <si>
    <t>Commercial &amp; Industrial Custom</t>
  </si>
  <si>
    <t>CCM Savings</t>
  </si>
  <si>
    <t>Commercial &amp; Industrial Direct Install</t>
  </si>
  <si>
    <t>Commercial &amp; Industrial Prescriptive</t>
  </si>
  <si>
    <t>Home Reno Rebate</t>
  </si>
  <si>
    <t>Homes Built</t>
  </si>
  <si>
    <t>N/A</t>
  </si>
  <si>
    <t>Overhead and Administrative Costs</t>
  </si>
  <si>
    <t>Home Weatherization</t>
  </si>
  <si>
    <t>Furnace End-of-Life</t>
  </si>
  <si>
    <t>-</t>
  </si>
  <si>
    <t>Indigenous</t>
  </si>
  <si>
    <t>Multi-Family - Social &amp; Assisted</t>
  </si>
  <si>
    <t>Multi-Family - Market Rate</t>
  </si>
  <si>
    <t>Large Volume</t>
  </si>
  <si>
    <t>Optimum Home</t>
  </si>
  <si>
    <t>Builders</t>
  </si>
  <si>
    <t>Commercial New Construction</t>
  </si>
  <si>
    <t>New Developments</t>
  </si>
  <si>
    <t>RunSmart</t>
  </si>
  <si>
    <t>Participants</t>
  </si>
  <si>
    <t>Strategic Energy Management</t>
  </si>
  <si>
    <t>Portfolio Overhead and Administrative Costs</t>
  </si>
  <si>
    <t>*Not all values may compute exactly due to rounding.</t>
  </si>
  <si>
    <t>†CCM are cumulative cubic meters of natural gas.</t>
  </si>
  <si>
    <t>Metric Weight</t>
  </si>
  <si>
    <t>Percent of Target Metric Achieved</t>
  </si>
  <si>
    <t>See separate table below</t>
  </si>
  <si>
    <t>Comprehensive Energy Management</t>
  </si>
  <si>
    <t>Energy Leaders Initiative</t>
  </si>
  <si>
    <t>Residential Adaptive Thermostats</t>
  </si>
  <si>
    <t>Run-it-Right</t>
  </si>
  <si>
    <t>Small Commercial New Construction</t>
  </si>
  <si>
    <t>Home Energy Conservation</t>
  </si>
  <si>
    <t>Resource Acquisition Overhead</t>
  </si>
  <si>
    <t>Home Winterproofing</t>
  </si>
  <si>
    <t>Multi Residential</t>
  </si>
  <si>
    <t>New Construction</t>
  </si>
  <si>
    <t>Applications</t>
  </si>
  <si>
    <t>Low Income Overhead</t>
  </si>
  <si>
    <t>School Energy Competition</t>
  </si>
  <si>
    <t>Schools</t>
  </si>
  <si>
    <t>Residential Savings by Design</t>
  </si>
  <si>
    <t>Homes</t>
  </si>
  <si>
    <t>Commercial Savings by Design</t>
  </si>
  <si>
    <t>Developments</t>
  </si>
  <si>
    <t>Market Transformation Overhead</t>
  </si>
  <si>
    <t>Large Volume Customer - CCM Savings</t>
  </si>
  <si>
    <t>Small Volume Customer - CCM Savings</t>
  </si>
  <si>
    <t>Program Level Savings (CCM)</t>
  </si>
  <si>
    <t>Metric-Level Savings (CCM)</t>
  </si>
  <si>
    <r>
      <t>Verified First-Year Savings
(m</t>
    </r>
    <r>
      <rPr>
        <b/>
        <vertAlign val="superscript"/>
        <sz val="7"/>
        <color rgb="FFFFFFFF"/>
        <rFont val="Verdana"/>
        <family val="2"/>
      </rPr>
      <t>3</t>
    </r>
    <r>
      <rPr>
        <b/>
        <sz val="7"/>
        <color rgb="FFFFFFFF"/>
        <rFont val="Verdana"/>
        <family val="2"/>
      </rPr>
      <t>)</t>
    </r>
  </si>
  <si>
    <r>
      <t>Gross Annual Natural Gas Savings (m</t>
    </r>
    <r>
      <rPr>
        <b/>
        <vertAlign val="superscript"/>
        <sz val="7"/>
        <color theme="0"/>
        <rFont val="Verdana"/>
        <family val="2"/>
      </rPr>
      <t>3</t>
    </r>
    <r>
      <rPr>
        <b/>
        <sz val="7"/>
        <color theme="0"/>
        <rFont val="Verdana"/>
        <family val="2"/>
      </rPr>
      <t>)</t>
    </r>
  </si>
  <si>
    <t>Gross Cumulative Natural Gas Savings (CCM)</t>
  </si>
  <si>
    <t>Metric</t>
  </si>
  <si>
    <t>Created based on Table 1-3 from 2018 Natural Gas Demand-Side Management Annual Verification Report (DNV GL) but some columns have been re-ordered to accommodate additional data.</t>
  </si>
  <si>
    <t>Verified First-Year Savings (m3)</t>
  </si>
  <si>
    <t>Source: 2016 Natural Gas Demand-Side Management Annual Verification Report (DNV GL) for achievement, spend, and cost effectiveness. Utilities' data for targets and incentive results due to Decision and Order EB-2018-0300/EB-2018-0301 that modified targets.</t>
  </si>
  <si>
    <t xml:space="preserve">Participants/units and Gross Annual Savings are not available in the 2016 Annual Verification Report. This data has been taken from the Utilities' data. This data may vary from the Auditor results due to rounding and inability to completely reproduce results. Differences are not material. </t>
  </si>
  <si>
    <t xml:space="preserve">Participants/units and Gross Annual Savings are not available in the 2016 Annual Verification Report. This data has been taken from the Utilities' Data. This may vary from the Auditor results due to rounding and inability to completely reproduce results. Differences are not material. </t>
  </si>
  <si>
    <t>Table 1-3. Union Rate Zones achievement, spend, cost effectiveness, and incentive results*†</t>
  </si>
  <si>
    <t>Union Rate Zones Program Total</t>
  </si>
  <si>
    <t>Union Rate Zones Portfolio Total</t>
  </si>
  <si>
    <t>Table 1-1. EGD Rate Zone savings, spend, cost effectiveness, and incentive results*†</t>
  </si>
  <si>
    <t>EGD Rate Zone Program Total</t>
  </si>
  <si>
    <t>EGD Rate Zone Portfolio Total</t>
  </si>
  <si>
    <t>EGD Rate Zone 2017 Resource Acquisition Scorecard and Achievement</t>
  </si>
  <si>
    <t>Source: 2016 Natural Gas Demand-Side Management Annual Verification Report (DNV GL) for achievement, and cost effectiveness. Utilities' Data for spend, targets and incentive results (some changes due to Decision and Order EB-2018-0300/EB-2018-0301 that modified targets.)</t>
  </si>
  <si>
    <t>EGD Rate Zone (2016)</t>
  </si>
  <si>
    <t>Union Rate Zones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</si>
</sst>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
    <numFmt numFmtId="165" formatCode="0.0%"/>
    <numFmt numFmtId="166" formatCode="\$0"/>
    <numFmt numFmtId="167" formatCode="0.000%"/>
  </numFmts>
  <fonts count="24" x14ac:knownFonts="1">
    <font>
      <sz val="10"/>
      <color rgb="FF000000"/>
      <name val="Times New Roman"/>
      <charset val="204"/>
    </font>
    <font>
      <b/>
      <sz val="9"/>
      <name val="Verdana"/>
      <family val="2"/>
    </font>
    <font>
      <b/>
      <sz val="7"/>
      <color rgb="FFFFFFFF"/>
      <name val="Verdana"/>
      <family val="2"/>
    </font>
    <font>
      <sz val="7"/>
      <color rgb="FF000000"/>
      <name val="Verdana"/>
      <family val="2"/>
    </font>
    <font>
      <b/>
      <sz val="7"/>
      <color rgb="FF000000"/>
      <name val="Verdana"/>
      <family val="2"/>
    </font>
    <font>
      <sz val="6.5"/>
      <name val="Verdana"/>
      <family val="2"/>
    </font>
    <font>
      <b/>
      <sz val="13"/>
      <color rgb="FF009FDA"/>
      <name val="Verdana"/>
      <family val="2"/>
    </font>
    <font>
      <b/>
      <sz val="9"/>
      <name val="Verdana"/>
      <family val="2"/>
    </font>
    <font>
      <sz val="7"/>
      <name val="Verdana"/>
      <family val="2"/>
    </font>
    <font>
      <b/>
      <sz val="7"/>
      <name val="Verdana"/>
      <family val="2"/>
    </font>
    <font>
      <sz val="6.5"/>
      <name val="Verdana"/>
      <family val="2"/>
    </font>
    <font>
      <u/>
      <sz val="6.5"/>
      <color rgb="FF003591"/>
      <name val="Verdana"/>
      <family val="2"/>
    </font>
    <font>
      <sz val="6.5"/>
      <color rgb="FF003591"/>
      <name val="Verdana"/>
      <family val="2"/>
    </font>
    <font>
      <sz val="10"/>
      <color rgb="FF000000"/>
      <name val="Times New Roman"/>
      <family val="1"/>
    </font>
    <font>
      <b/>
      <sz val="7"/>
      <color theme="0"/>
      <name val="Verdana"/>
      <family val="2"/>
    </font>
    <font>
      <sz val="10"/>
      <color rgb="FF000000"/>
      <name val="Times New Roman"/>
      <family val="1"/>
    </font>
    <font>
      <sz val="10"/>
      <color rgb="FF000000"/>
      <name val="Verdana"/>
      <family val="2"/>
    </font>
    <font>
      <sz val="7"/>
      <color rgb="FF333333"/>
      <name val="Verdana"/>
      <family val="2"/>
    </font>
    <font>
      <b/>
      <vertAlign val="superscript"/>
      <sz val="7"/>
      <color rgb="FFFFFFFF"/>
      <name val="Verdana"/>
      <family val="2"/>
    </font>
    <font>
      <b/>
      <vertAlign val="superscript"/>
      <sz val="7"/>
      <color theme="0"/>
      <name val="Verdana"/>
      <family val="2"/>
    </font>
    <font>
      <sz val="8"/>
      <color rgb="FF000000"/>
      <name val="Verdana"/>
      <family val="2"/>
    </font>
    <font>
      <sz val="10"/>
      <color theme="0"/>
      <name val="Verdana"/>
      <family val="2"/>
    </font>
    <font>
      <i/>
      <sz val="7"/>
      <name val="Verdana"/>
      <family val="2"/>
    </font>
    <font>
      <sz val="8"/>
      <color rgb="FF000000"/>
      <name val="Times New Roman"/>
      <family val="1"/>
    </font>
  </fonts>
  <fills count="7">
    <fill>
      <patternFill patternType="none"/>
    </fill>
    <fill>
      <patternFill patternType="gray125"/>
    </fill>
    <fill>
      <patternFill patternType="solid">
        <fgColor rgb="FF009FDA"/>
      </patternFill>
    </fill>
    <fill>
      <patternFill patternType="solid">
        <fgColor rgb="FF3E9C35"/>
      </patternFill>
    </fill>
    <fill>
      <patternFill patternType="solid">
        <fgColor rgb="FF003591"/>
      </patternFill>
    </fill>
    <fill>
      <patternFill patternType="solid">
        <fgColor theme="9" tint="-0.249977111117893"/>
        <bgColor indexed="64"/>
      </patternFill>
    </fill>
    <fill>
      <patternFill patternType="solid">
        <fgColor rgb="FF7030A0"/>
        <bgColor indexed="64"/>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right/>
      <top style="thin">
        <color indexed="64"/>
      </top>
      <bottom style="thin">
        <color indexed="64"/>
      </bottom>
      <diagonal/>
    </border>
    <border>
      <left/>
      <right style="thin">
        <color rgb="FF000000"/>
      </right>
      <top style="thin">
        <color indexed="64"/>
      </top>
      <bottom style="thin">
        <color rgb="FF000000"/>
      </bottom>
      <diagonal/>
    </border>
    <border>
      <left/>
      <right/>
      <top/>
      <bottom style="thin">
        <color rgb="FF000000"/>
      </bottom>
      <diagonal/>
    </border>
    <border>
      <left style="thin">
        <color indexed="64"/>
      </left>
      <right/>
      <top/>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305">
    <xf numFmtId="0" fontId="0" fillId="0" borderId="0" xfId="0" applyFill="1" applyBorder="1" applyAlignment="1">
      <alignment horizontal="left" vertical="top"/>
    </xf>
    <xf numFmtId="0" fontId="1" fillId="0" borderId="0" xfId="0" applyFont="1" applyFill="1" applyBorder="1" applyAlignment="1">
      <alignment horizontal="left" vertical="top"/>
    </xf>
    <xf numFmtId="3" fontId="3" fillId="0" borderId="1" xfId="0" applyNumberFormat="1" applyFont="1" applyFill="1" applyBorder="1" applyAlignment="1">
      <alignment horizontal="right" vertical="top" shrinkToFit="1"/>
    </xf>
    <xf numFmtId="164" fontId="3" fillId="0" borderId="1" xfId="0" applyNumberFormat="1" applyFont="1" applyFill="1" applyBorder="1" applyAlignment="1">
      <alignment horizontal="right" vertical="top" shrinkToFit="1"/>
    </xf>
    <xf numFmtId="166" fontId="3" fillId="0" borderId="1" xfId="0" applyNumberFormat="1" applyFont="1" applyFill="1" applyBorder="1" applyAlignment="1">
      <alignment horizontal="right" vertical="top" shrinkToFit="1"/>
    </xf>
    <xf numFmtId="1" fontId="3" fillId="0" borderId="1" xfId="0" applyNumberFormat="1" applyFont="1" applyFill="1" applyBorder="1" applyAlignment="1">
      <alignment horizontal="right" vertical="top" shrinkToFit="1"/>
    </xf>
    <xf numFmtId="164" fontId="4" fillId="0" borderId="1" xfId="0" applyNumberFormat="1" applyFont="1" applyFill="1" applyBorder="1" applyAlignment="1">
      <alignment horizontal="right" vertical="top" shrinkToFit="1"/>
    </xf>
    <xf numFmtId="0" fontId="5" fillId="0" borderId="0" xfId="0" applyFont="1" applyFill="1" applyBorder="1" applyAlignment="1">
      <alignment horizontal="left" vertical="top"/>
    </xf>
    <xf numFmtId="164" fontId="4" fillId="0" borderId="1" xfId="0" applyNumberFormat="1" applyFont="1" applyBorder="1" applyAlignment="1">
      <alignment horizontal="right" vertical="top" shrinkToFit="1"/>
    </xf>
    <xf numFmtId="1" fontId="3" fillId="0" borderId="1" xfId="0" applyNumberFormat="1" applyFont="1" applyBorder="1" applyAlignment="1">
      <alignment horizontal="right" vertical="top" shrinkToFit="1"/>
    </xf>
    <xf numFmtId="0" fontId="6" fillId="0" borderId="0" xfId="0" applyFont="1" applyAlignment="1">
      <alignment horizontal="left" vertical="top"/>
    </xf>
    <xf numFmtId="0" fontId="6" fillId="0" borderId="0" xfId="0" applyFont="1" applyFill="1" applyBorder="1" applyAlignment="1">
      <alignment horizontal="left" vertical="top"/>
    </xf>
    <xf numFmtId="0" fontId="16" fillId="0" borderId="0" xfId="0" applyFont="1" applyAlignment="1">
      <alignment horizontal="left" vertical="top"/>
    </xf>
    <xf numFmtId="0" fontId="7" fillId="0" borderId="0" xfId="0" applyFont="1" applyAlignment="1">
      <alignment horizontal="left" vertical="top"/>
    </xf>
    <xf numFmtId="0" fontId="10" fillId="0" borderId="0" xfId="0" applyFont="1" applyAlignment="1">
      <alignment horizontal="left" vertical="top"/>
    </xf>
    <xf numFmtId="0" fontId="3" fillId="0" borderId="0" xfId="0" applyFont="1" applyAlignment="1">
      <alignment horizontal="left" vertical="top"/>
    </xf>
    <xf numFmtId="0" fontId="14" fillId="5" borderId="13" xfId="0" applyFont="1" applyFill="1" applyBorder="1" applyAlignment="1">
      <alignment horizontal="center" vertical="center" wrapText="1"/>
    </xf>
    <xf numFmtId="9" fontId="3" fillId="0" borderId="1" xfId="2" applyFont="1" applyBorder="1" applyAlignment="1">
      <alignment horizontal="center" vertical="top" shrinkToFit="1"/>
    </xf>
    <xf numFmtId="165" fontId="3" fillId="0" borderId="1" xfId="0" applyNumberFormat="1" applyFont="1" applyBorder="1" applyAlignment="1">
      <alignment horizontal="center" vertical="top" shrinkToFit="1"/>
    </xf>
    <xf numFmtId="165" fontId="3" fillId="0" borderId="2" xfId="0" applyNumberFormat="1" applyFont="1" applyBorder="1" applyAlignment="1">
      <alignment horizontal="center" vertical="top" shrinkToFit="1"/>
    </xf>
    <xf numFmtId="0" fontId="9" fillId="0" borderId="3" xfId="0" applyFont="1" applyBorder="1" applyAlignment="1">
      <alignment horizontal="left" vertical="top" wrapText="1"/>
    </xf>
    <xf numFmtId="0" fontId="15" fillId="0" borderId="0" xfId="0" applyFont="1" applyFill="1" applyBorder="1" applyAlignment="1">
      <alignment horizontal="left" vertical="top"/>
    </xf>
    <xf numFmtId="0" fontId="9" fillId="2" borderId="1" xfId="0" applyFont="1" applyFill="1" applyBorder="1" applyAlignment="1">
      <alignment horizontal="left" vertical="center" wrapText="1" indent="2"/>
    </xf>
    <xf numFmtId="0" fontId="8" fillId="0" borderId="1" xfId="0" applyFont="1" applyFill="1" applyBorder="1" applyAlignment="1">
      <alignment horizontal="center" vertical="top" wrapText="1"/>
    </xf>
    <xf numFmtId="0" fontId="8" fillId="0" borderId="1" xfId="0" applyFont="1" applyFill="1" applyBorder="1" applyAlignment="1">
      <alignment horizontal="right" vertical="top" wrapText="1"/>
    </xf>
    <xf numFmtId="0" fontId="9" fillId="0" borderId="3" xfId="0" applyFont="1" applyFill="1" applyBorder="1" applyAlignment="1">
      <alignment horizontal="left" vertical="top" wrapText="1"/>
    </xf>
    <xf numFmtId="0" fontId="3" fillId="0" borderId="0" xfId="0" applyFont="1" applyFill="1" applyBorder="1" applyAlignment="1">
      <alignment horizontal="left" vertical="top"/>
    </xf>
    <xf numFmtId="0" fontId="3" fillId="3" borderId="1" xfId="0" applyFont="1" applyFill="1" applyBorder="1" applyAlignment="1">
      <alignment horizontal="left" vertical="center" wrapText="1"/>
    </xf>
    <xf numFmtId="0" fontId="8" fillId="0" borderId="13" xfId="0" applyFont="1" applyFill="1" applyBorder="1" applyAlignment="1">
      <alignment horizontal="left" vertical="top" wrapText="1"/>
    </xf>
    <xf numFmtId="0" fontId="2" fillId="2" borderId="1" xfId="0" applyFont="1" applyFill="1" applyBorder="1" applyAlignment="1">
      <alignment horizontal="center" vertical="top" wrapText="1"/>
    </xf>
    <xf numFmtId="3" fontId="3" fillId="0" borderId="2" xfId="0" applyNumberFormat="1" applyFont="1" applyBorder="1" applyAlignment="1">
      <alignment vertical="top" shrinkToFit="1"/>
    </xf>
    <xf numFmtId="3" fontId="17" fillId="0" borderId="2" xfId="0" applyNumberFormat="1" applyFont="1" applyBorder="1" applyAlignment="1">
      <alignment vertical="top" shrinkToFit="1"/>
    </xf>
    <xf numFmtId="3" fontId="3" fillId="0" borderId="16" xfId="0" applyNumberFormat="1" applyFont="1" applyFill="1" applyBorder="1" applyAlignment="1">
      <alignment horizontal="right" vertical="top" shrinkToFit="1"/>
    </xf>
    <xf numFmtId="0" fontId="14" fillId="5" borderId="4" xfId="0" applyFont="1" applyFill="1" applyBorder="1" applyAlignment="1">
      <alignment horizontal="center" vertical="center" wrapText="1"/>
    </xf>
    <xf numFmtId="0" fontId="2" fillId="2" borderId="4" xfId="0" applyFont="1" applyFill="1" applyBorder="1" applyAlignment="1">
      <alignment horizontal="center" vertical="center" wrapText="1"/>
    </xf>
    <xf numFmtId="3" fontId="3" fillId="0" borderId="13" xfId="0" applyNumberFormat="1" applyFont="1" applyFill="1" applyBorder="1" applyAlignment="1">
      <alignment vertical="top" shrinkToFit="1"/>
    </xf>
    <xf numFmtId="9" fontId="3" fillId="0" borderId="13" xfId="2" applyFont="1" applyFill="1" applyBorder="1" applyAlignment="1">
      <alignment horizontal="center" vertical="top" shrinkToFit="1"/>
    </xf>
    <xf numFmtId="165" fontId="14" fillId="3" borderId="1" xfId="2" applyNumberFormat="1" applyFont="1" applyFill="1" applyBorder="1" applyAlignment="1">
      <alignment horizontal="center" vertical="center" wrapText="1"/>
    </xf>
    <xf numFmtId="3" fontId="3" fillId="0" borderId="2" xfId="0" applyNumberFormat="1" applyFont="1" applyFill="1" applyBorder="1" applyAlignment="1">
      <alignment horizontal="right" vertical="top" shrinkToFit="1"/>
    </xf>
    <xf numFmtId="0" fontId="3" fillId="0" borderId="0" xfId="0" applyFont="1" applyFill="1" applyBorder="1" applyAlignment="1">
      <alignment horizontal="center" vertical="center"/>
    </xf>
    <xf numFmtId="0" fontId="0" fillId="0" borderId="0" xfId="0" applyFill="1" applyBorder="1" applyAlignment="1">
      <alignment horizontal="center" vertical="center"/>
    </xf>
    <xf numFmtId="3" fontId="3" fillId="0" borderId="2" xfId="0" quotePrefix="1" applyNumberFormat="1" applyFont="1" applyFill="1" applyBorder="1" applyAlignment="1">
      <alignment horizontal="right" vertical="top" shrinkToFit="1"/>
    </xf>
    <xf numFmtId="165" fontId="3" fillId="0" borderId="13" xfId="0" applyNumberFormat="1" applyFont="1" applyFill="1" applyBorder="1" applyAlignment="1">
      <alignment horizontal="center" vertical="top" shrinkToFit="1"/>
    </xf>
    <xf numFmtId="164" fontId="3" fillId="0" borderId="4" xfId="0" applyNumberFormat="1" applyFont="1" applyFill="1" applyBorder="1" applyAlignment="1">
      <alignment horizontal="right" vertical="top" shrinkToFit="1"/>
    </xf>
    <xf numFmtId="0" fontId="14" fillId="2" borderId="2" xfId="0" applyFont="1" applyFill="1" applyBorder="1" applyAlignment="1">
      <alignment vertical="center" wrapText="1"/>
    </xf>
    <xf numFmtId="0" fontId="8" fillId="0" borderId="2" xfId="0" applyFont="1" applyFill="1" applyBorder="1" applyAlignment="1">
      <alignment vertical="top" wrapText="1"/>
    </xf>
    <xf numFmtId="0" fontId="8" fillId="0" borderId="7" xfId="0" applyFont="1" applyFill="1" applyBorder="1" applyAlignment="1">
      <alignment vertical="top" wrapText="1"/>
    </xf>
    <xf numFmtId="0" fontId="8" fillId="0" borderId="9" xfId="0" applyFont="1" applyFill="1" applyBorder="1" applyAlignment="1">
      <alignment vertical="top" wrapText="1"/>
    </xf>
    <xf numFmtId="0" fontId="8" fillId="0" borderId="13" xfId="0" applyFont="1" applyFill="1" applyBorder="1" applyAlignment="1">
      <alignment vertical="top" wrapText="1"/>
    </xf>
    <xf numFmtId="0" fontId="9" fillId="0" borderId="2" xfId="0" applyFont="1" applyFill="1" applyBorder="1" applyAlignment="1">
      <alignment vertical="top" wrapText="1"/>
    </xf>
    <xf numFmtId="0" fontId="9" fillId="0" borderId="11" xfId="0" applyFont="1" applyFill="1" applyBorder="1" applyAlignment="1">
      <alignment vertical="top" wrapText="1"/>
    </xf>
    <xf numFmtId="0" fontId="9" fillId="0" borderId="3" xfId="0" applyFont="1" applyFill="1" applyBorder="1" applyAlignment="1">
      <alignment vertical="top" wrapText="1"/>
    </xf>
    <xf numFmtId="0" fontId="1" fillId="0" borderId="0" xfId="0" applyFont="1" applyAlignment="1">
      <alignment horizontal="left" vertical="top"/>
    </xf>
    <xf numFmtId="3" fontId="3" fillId="0" borderId="13" xfId="0" applyNumberFormat="1" applyFont="1" applyFill="1" applyBorder="1" applyAlignment="1">
      <alignment horizontal="right" vertical="top" shrinkToFit="1"/>
    </xf>
    <xf numFmtId="9" fontId="3" fillId="0" borderId="13" xfId="2" applyFont="1" applyFill="1" applyBorder="1" applyAlignment="1">
      <alignment horizontal="center" vertical="top" shrinkToFit="1"/>
    </xf>
    <xf numFmtId="165" fontId="3" fillId="0" borderId="13" xfId="0" applyNumberFormat="1" applyFont="1" applyFill="1" applyBorder="1" applyAlignment="1">
      <alignment horizontal="center" vertical="top" shrinkToFit="1"/>
    </xf>
    <xf numFmtId="164" fontId="3" fillId="0" borderId="6" xfId="0" applyNumberFormat="1" applyFont="1" applyBorder="1" applyAlignment="1">
      <alignment horizontal="right" vertical="top" shrinkToFit="1"/>
    </xf>
    <xf numFmtId="3" fontId="2" fillId="3" borderId="1" xfId="0" applyNumberFormat="1" applyFont="1" applyFill="1" applyBorder="1" applyAlignment="1">
      <alignment horizontal="right" vertical="center" shrinkToFit="1"/>
    </xf>
    <xf numFmtId="3" fontId="2" fillId="3" borderId="13" xfId="0" applyNumberFormat="1" applyFont="1" applyFill="1" applyBorder="1" applyAlignment="1">
      <alignment horizontal="right" vertical="center" shrinkToFit="1"/>
    </xf>
    <xf numFmtId="164" fontId="2" fillId="3"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xf>
    <xf numFmtId="0" fontId="0" fillId="0" borderId="0" xfId="0" applyFill="1" applyBorder="1" applyAlignment="1">
      <alignment horizontal="left" vertical="center"/>
    </xf>
    <xf numFmtId="0" fontId="9" fillId="3" borderId="1" xfId="0" applyFont="1" applyFill="1" applyBorder="1" applyAlignment="1">
      <alignment horizontal="center" vertical="center" wrapText="1"/>
    </xf>
    <xf numFmtId="9" fontId="9" fillId="3" borderId="1" xfId="2" applyFont="1" applyFill="1" applyBorder="1" applyAlignment="1">
      <alignment horizontal="center" vertical="center" wrapText="1"/>
    </xf>
    <xf numFmtId="2" fontId="2" fillId="3" borderId="1" xfId="0" applyNumberFormat="1" applyFont="1" applyFill="1" applyBorder="1" applyAlignment="1">
      <alignment horizontal="center" vertical="center" shrinkToFit="1"/>
    </xf>
    <xf numFmtId="164" fontId="2" fillId="3" borderId="6" xfId="0" applyNumberFormat="1" applyFont="1" applyFill="1" applyBorder="1" applyAlignment="1">
      <alignment horizontal="right" vertical="center" shrinkToFit="1"/>
    </xf>
    <xf numFmtId="0" fontId="3" fillId="0" borderId="0" xfId="0" applyFont="1" applyAlignment="1">
      <alignment horizontal="left" vertical="center"/>
    </xf>
    <xf numFmtId="0" fontId="3" fillId="3" borderId="1" xfId="0" applyFont="1" applyFill="1" applyBorder="1" applyAlignment="1">
      <alignment horizontal="center" vertical="center" wrapText="1"/>
    </xf>
    <xf numFmtId="2" fontId="3" fillId="0" borderId="1" xfId="0" applyNumberFormat="1" applyFont="1" applyFill="1" applyBorder="1" applyAlignment="1">
      <alignment horizontal="center" vertical="top" shrinkToFit="1"/>
    </xf>
    <xf numFmtId="0" fontId="14" fillId="6" borderId="13" xfId="0" applyFont="1" applyFill="1" applyBorder="1" applyAlignment="1">
      <alignment horizontal="center" vertical="center" wrapText="1"/>
    </xf>
    <xf numFmtId="3" fontId="2" fillId="3" borderId="9" xfId="0" applyNumberFormat="1" applyFont="1" applyFill="1" applyBorder="1" applyAlignment="1">
      <alignment horizontal="right" vertical="center" shrinkToFit="1"/>
    </xf>
    <xf numFmtId="3" fontId="2" fillId="3" borderId="19" xfId="0" applyNumberFormat="1" applyFont="1" applyFill="1" applyBorder="1" applyAlignment="1">
      <alignment horizontal="right" vertical="center" shrinkToFit="1"/>
    </xf>
    <xf numFmtId="3" fontId="2" fillId="3" borderId="14" xfId="0" applyNumberFormat="1" applyFont="1" applyFill="1" applyBorder="1" applyAlignment="1">
      <alignment horizontal="right" vertical="center" shrinkToFit="1"/>
    </xf>
    <xf numFmtId="165" fontId="14" fillId="3" borderId="5" xfId="2" applyNumberFormat="1" applyFont="1" applyFill="1" applyBorder="1" applyAlignment="1">
      <alignment horizontal="right" vertical="center" wrapText="1"/>
    </xf>
    <xf numFmtId="2" fontId="2" fillId="3" borderId="6" xfId="0" applyNumberFormat="1" applyFont="1" applyFill="1" applyBorder="1" applyAlignment="1">
      <alignment horizontal="center" vertical="center" shrinkToFit="1"/>
    </xf>
    <xf numFmtId="0" fontId="14" fillId="2" borderId="1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8" fillId="0" borderId="13" xfId="0" applyFont="1" applyFill="1" applyBorder="1" applyAlignment="1">
      <alignment horizontal="right" vertical="top" wrapText="1"/>
    </xf>
    <xf numFmtId="1" fontId="3" fillId="0" borderId="3" xfId="0" applyNumberFormat="1" applyFont="1" applyFill="1" applyBorder="1" applyAlignment="1">
      <alignment horizontal="right" vertical="top" shrinkToFit="1"/>
    </xf>
    <xf numFmtId="164" fontId="3" fillId="0" borderId="3" xfId="0" applyNumberFormat="1" applyFont="1" applyFill="1" applyBorder="1" applyAlignment="1">
      <alignment horizontal="right" vertical="top" shrinkToFit="1"/>
    </xf>
    <xf numFmtId="0" fontId="3" fillId="3" borderId="5" xfId="0" applyFont="1" applyFill="1" applyBorder="1" applyAlignment="1">
      <alignment horizontal="left" vertical="center" wrapText="1"/>
    </xf>
    <xf numFmtId="3" fontId="2" fillId="3" borderId="5" xfId="0" applyNumberFormat="1" applyFont="1" applyFill="1" applyBorder="1" applyAlignment="1">
      <alignment horizontal="right" vertical="center" shrinkToFit="1"/>
    </xf>
    <xf numFmtId="3" fontId="2" fillId="3" borderId="18" xfId="0" applyNumberFormat="1" applyFont="1" applyFill="1" applyBorder="1" applyAlignment="1">
      <alignment horizontal="right" vertical="center" shrinkToFit="1"/>
    </xf>
    <xf numFmtId="165" fontId="14" fillId="3" borderId="5" xfId="2" applyNumberFormat="1" applyFont="1" applyFill="1" applyBorder="1" applyAlignment="1">
      <alignment horizontal="center" vertical="center" wrapText="1"/>
    </xf>
    <xf numFmtId="0" fontId="8" fillId="0" borderId="20" xfId="0" applyFont="1" applyFill="1" applyBorder="1" applyAlignment="1">
      <alignment vertical="top" wrapText="1"/>
    </xf>
    <xf numFmtId="0" fontId="8" fillId="0" borderId="20" xfId="0" applyFont="1" applyFill="1" applyBorder="1" applyAlignment="1">
      <alignment horizontal="center" vertical="top" wrapText="1"/>
    </xf>
    <xf numFmtId="0" fontId="8" fillId="0" borderId="21" xfId="0" applyFont="1" applyFill="1" applyBorder="1" applyAlignment="1">
      <alignment horizontal="center" vertical="top" wrapText="1"/>
    </xf>
    <xf numFmtId="9" fontId="8" fillId="0" borderId="20" xfId="2" applyFont="1" applyFill="1" applyBorder="1" applyAlignment="1">
      <alignment horizontal="center" vertical="top" wrapText="1"/>
    </xf>
    <xf numFmtId="0" fontId="8" fillId="0" borderId="20" xfId="0" applyFont="1" applyFill="1" applyBorder="1" applyAlignment="1">
      <alignment horizontal="left" vertical="top" wrapText="1" indent="2"/>
    </xf>
    <xf numFmtId="164" fontId="3" fillId="0" borderId="20" xfId="0" applyNumberFormat="1" applyFont="1" applyFill="1" applyBorder="1" applyAlignment="1">
      <alignment vertical="top" shrinkToFit="1"/>
    </xf>
    <xf numFmtId="164" fontId="3" fillId="0" borderId="22" xfId="0" applyNumberFormat="1" applyFont="1" applyFill="1" applyBorder="1" applyAlignment="1">
      <alignment vertical="top" shrinkToFit="1"/>
    </xf>
    <xf numFmtId="2" fontId="3" fillId="0" borderId="4" xfId="0" applyNumberFormat="1" applyFont="1" applyFill="1" applyBorder="1" applyAlignment="1">
      <alignment horizontal="center" vertical="top" shrinkToFit="1"/>
    </xf>
    <xf numFmtId="0" fontId="8" fillId="0" borderId="23" xfId="0" applyFont="1" applyFill="1" applyBorder="1" applyAlignment="1">
      <alignment vertical="top" wrapText="1"/>
    </xf>
    <xf numFmtId="0" fontId="8" fillId="0" borderId="11" xfId="0" applyFont="1" applyFill="1" applyBorder="1" applyAlignment="1">
      <alignment horizontal="center" vertical="top" wrapText="1"/>
    </xf>
    <xf numFmtId="0" fontId="3" fillId="3" borderId="4" xfId="0" applyFont="1" applyFill="1" applyBorder="1" applyAlignment="1">
      <alignment horizontal="left" vertical="center" wrapText="1"/>
    </xf>
    <xf numFmtId="3" fontId="2" fillId="3" borderId="4" xfId="0" applyNumberFormat="1" applyFont="1" applyFill="1" applyBorder="1" applyAlignment="1">
      <alignment horizontal="right" vertical="center" shrinkToFit="1"/>
    </xf>
    <xf numFmtId="9" fontId="2" fillId="3" borderId="4" xfId="2" applyFont="1" applyFill="1" applyBorder="1" applyAlignment="1">
      <alignment horizontal="center" vertical="center" shrinkToFit="1"/>
    </xf>
    <xf numFmtId="165" fontId="14" fillId="3" borderId="4" xfId="2" applyNumberFormat="1" applyFont="1" applyFill="1" applyBorder="1" applyAlignment="1">
      <alignment horizontal="center" vertical="center" wrapText="1"/>
    </xf>
    <xf numFmtId="165" fontId="3" fillId="0" borderId="13" xfId="2" applyNumberFormat="1" applyFont="1" applyFill="1" applyBorder="1" applyAlignment="1">
      <alignment horizontal="center" vertical="top" shrinkToFit="1"/>
    </xf>
    <xf numFmtId="1" fontId="3" fillId="0" borderId="13" xfId="0" applyNumberFormat="1" applyFont="1" applyFill="1" applyBorder="1" applyAlignment="1">
      <alignment horizontal="right" vertical="top" shrinkToFit="1"/>
    </xf>
    <xf numFmtId="164" fontId="3" fillId="0" borderId="2" xfId="0" applyNumberFormat="1" applyFont="1" applyFill="1" applyBorder="1" applyAlignment="1">
      <alignment horizontal="right" vertical="top" shrinkToFit="1"/>
    </xf>
    <xf numFmtId="165" fontId="8" fillId="0" borderId="23" xfId="2" applyNumberFormat="1" applyFont="1" applyFill="1" applyBorder="1" applyAlignment="1">
      <alignment horizontal="center" vertical="top" wrapText="1"/>
    </xf>
    <xf numFmtId="164" fontId="3" fillId="0" borderId="23" xfId="0" applyNumberFormat="1" applyFont="1" applyFill="1" applyBorder="1" applyAlignment="1">
      <alignment vertical="top" shrinkToFit="1"/>
    </xf>
    <xf numFmtId="164" fontId="3" fillId="0" borderId="10" xfId="0" applyNumberFormat="1" applyFont="1" applyFill="1" applyBorder="1" applyAlignment="1">
      <alignment vertical="top" shrinkToFit="1"/>
    </xf>
    <xf numFmtId="0" fontId="9" fillId="3" borderId="4" xfId="0" applyFont="1" applyFill="1" applyBorder="1" applyAlignment="1">
      <alignment horizontal="center" vertical="center" wrapText="1"/>
    </xf>
    <xf numFmtId="9" fontId="9" fillId="3" borderId="4" xfId="2" applyFont="1" applyFill="1" applyBorder="1" applyAlignment="1">
      <alignment horizontal="center" vertical="center" wrapText="1"/>
    </xf>
    <xf numFmtId="0" fontId="8" fillId="0" borderId="23" xfId="0" applyFont="1" applyFill="1" applyBorder="1" applyAlignment="1">
      <alignment horizontal="center" vertical="top" wrapText="1"/>
    </xf>
    <xf numFmtId="9" fontId="8" fillId="0" borderId="23" xfId="2" applyFont="1" applyFill="1" applyBorder="1" applyAlignment="1">
      <alignment horizontal="center" vertical="top" wrapText="1"/>
    </xf>
    <xf numFmtId="0" fontId="8" fillId="0" borderId="23" xfId="0" applyFont="1" applyFill="1" applyBorder="1" applyAlignment="1">
      <alignment horizontal="left" vertical="top" wrapText="1" indent="2"/>
    </xf>
    <xf numFmtId="0" fontId="8" fillId="0" borderId="13" xfId="0" applyFont="1" applyFill="1" applyBorder="1" applyAlignment="1">
      <alignment horizontal="center" vertical="top" wrapText="1"/>
    </xf>
    <xf numFmtId="3" fontId="3" fillId="0" borderId="3" xfId="0" applyNumberFormat="1" applyFont="1" applyFill="1" applyBorder="1" applyAlignment="1">
      <alignment horizontal="right" vertical="top" shrinkToFit="1"/>
    </xf>
    <xf numFmtId="0" fontId="14" fillId="3" borderId="4" xfId="0" applyFont="1" applyFill="1" applyBorder="1" applyAlignment="1">
      <alignment horizontal="center" vertical="center" wrapText="1"/>
    </xf>
    <xf numFmtId="164" fontId="14" fillId="3" borderId="5" xfId="0" applyNumberFormat="1" applyFont="1" applyFill="1" applyBorder="1" applyAlignment="1">
      <alignment horizontal="right" vertical="center" wrapText="1"/>
    </xf>
    <xf numFmtId="0" fontId="9" fillId="3" borderId="13" xfId="0" applyFont="1" applyFill="1" applyBorder="1" applyAlignment="1">
      <alignment horizontal="left" vertical="center" wrapText="1"/>
    </xf>
    <xf numFmtId="9" fontId="2" fillId="3" borderId="13" xfId="2" applyFont="1" applyFill="1" applyBorder="1" applyAlignment="1">
      <alignment horizontal="center" vertical="center" shrinkToFit="1"/>
    </xf>
    <xf numFmtId="0" fontId="3" fillId="3" borderId="13" xfId="0" applyFont="1" applyFill="1" applyBorder="1" applyAlignment="1">
      <alignment horizontal="left" vertical="center" wrapText="1"/>
    </xf>
    <xf numFmtId="165" fontId="14" fillId="3" borderId="13" xfId="2" applyNumberFormat="1" applyFont="1" applyFill="1" applyBorder="1" applyAlignment="1">
      <alignment horizontal="center" vertical="center" wrapText="1"/>
    </xf>
    <xf numFmtId="164" fontId="2" fillId="3" borderId="13" xfId="0" applyNumberFormat="1" applyFont="1" applyFill="1" applyBorder="1" applyAlignment="1">
      <alignment horizontal="right" vertical="center" shrinkToFit="1"/>
    </xf>
    <xf numFmtId="2" fontId="2" fillId="3" borderId="13" xfId="0" applyNumberFormat="1" applyFont="1" applyFill="1" applyBorder="1" applyAlignment="1">
      <alignment horizontal="center" vertical="center" shrinkToFit="1"/>
    </xf>
    <xf numFmtId="3" fontId="3" fillId="0" borderId="13" xfId="0" applyNumberFormat="1" applyFont="1" applyBorder="1" applyAlignment="1">
      <alignment horizontal="right" vertical="top" shrinkToFit="1"/>
    </xf>
    <xf numFmtId="165" fontId="3" fillId="0" borderId="13" xfId="0" applyNumberFormat="1" applyFont="1" applyBorder="1" applyAlignment="1">
      <alignment horizontal="center" vertical="top" shrinkToFit="1"/>
    </xf>
    <xf numFmtId="164" fontId="3" fillId="0" borderId="13" xfId="0" applyNumberFormat="1" applyFont="1" applyBorder="1" applyAlignment="1">
      <alignment horizontal="right" vertical="top" shrinkToFit="1"/>
    </xf>
    <xf numFmtId="0" fontId="8" fillId="0" borderId="13" xfId="0" applyFont="1" applyBorder="1" applyAlignment="1">
      <alignment horizontal="left" vertical="top" wrapText="1"/>
    </xf>
    <xf numFmtId="0" fontId="8" fillId="0" borderId="13" xfId="0" applyFont="1" applyBorder="1" applyAlignment="1">
      <alignment horizontal="right" vertical="top" wrapText="1"/>
    </xf>
    <xf numFmtId="9" fontId="3" fillId="0" borderId="13" xfId="2" applyFont="1" applyBorder="1" applyAlignment="1">
      <alignment horizontal="center" vertical="top" shrinkToFit="1"/>
    </xf>
    <xf numFmtId="0" fontId="3" fillId="3" borderId="13" xfId="0" applyFont="1" applyFill="1" applyBorder="1" applyAlignment="1">
      <alignment horizontal="center" vertical="center" wrapText="1"/>
    </xf>
    <xf numFmtId="3" fontId="3" fillId="0" borderId="13" xfId="0" applyNumberFormat="1" applyFont="1" applyBorder="1" applyAlignment="1">
      <alignment vertical="top" shrinkToFit="1"/>
    </xf>
    <xf numFmtId="10" fontId="3" fillId="0" borderId="13" xfId="0" applyNumberFormat="1" applyFont="1" applyBorder="1" applyAlignment="1">
      <alignment horizontal="center" vertical="top" shrinkToFit="1"/>
    </xf>
    <xf numFmtId="2" fontId="3" fillId="0" borderId="13" xfId="0" applyNumberFormat="1" applyFont="1" applyBorder="1" applyAlignment="1">
      <alignment horizontal="center" vertical="top" shrinkToFit="1"/>
    </xf>
    <xf numFmtId="0" fontId="9" fillId="3" borderId="4" xfId="0" applyFont="1" applyFill="1" applyBorder="1" applyAlignment="1">
      <alignment horizontal="left" vertical="center" wrapText="1"/>
    </xf>
    <xf numFmtId="0" fontId="3" fillId="3" borderId="4" xfId="0" applyFont="1" applyFill="1" applyBorder="1" applyAlignment="1">
      <alignment horizontal="center" vertical="center" wrapText="1"/>
    </xf>
    <xf numFmtId="2" fontId="2" fillId="3" borderId="4" xfId="0" applyNumberFormat="1" applyFont="1" applyFill="1" applyBorder="1" applyAlignment="1">
      <alignment horizontal="center" vertical="center" shrinkToFit="1"/>
    </xf>
    <xf numFmtId="164" fontId="2" fillId="3" borderId="7" xfId="0" applyNumberFormat="1" applyFont="1" applyFill="1" applyBorder="1" applyAlignment="1">
      <alignment horizontal="right" vertical="center" shrinkToFit="1"/>
    </xf>
    <xf numFmtId="3" fontId="8" fillId="0" borderId="13" xfId="0" applyNumberFormat="1" applyFont="1" applyFill="1" applyBorder="1" applyAlignment="1">
      <alignment vertical="top" shrinkToFit="1"/>
    </xf>
    <xf numFmtId="9" fontId="8" fillId="0" borderId="13" xfId="2" applyFont="1" applyFill="1" applyBorder="1" applyAlignment="1">
      <alignment horizontal="center" vertical="top" shrinkToFit="1"/>
    </xf>
    <xf numFmtId="166" fontId="3" fillId="0" borderId="13" xfId="0" applyNumberFormat="1" applyFont="1" applyBorder="1" applyAlignment="1">
      <alignment vertical="top" shrinkToFit="1"/>
    </xf>
    <xf numFmtId="164" fontId="3" fillId="0" borderId="13" xfId="1" applyNumberFormat="1" applyFont="1" applyBorder="1" applyAlignment="1">
      <alignment vertical="top" shrinkToFit="1"/>
    </xf>
    <xf numFmtId="0" fontId="8" fillId="0" borderId="13" xfId="0" applyFont="1" applyBorder="1" applyAlignment="1">
      <alignment horizontal="center" vertical="top" wrapText="1"/>
    </xf>
    <xf numFmtId="1" fontId="3" fillId="0" borderId="13" xfId="0" applyNumberFormat="1" applyFont="1" applyBorder="1" applyAlignment="1">
      <alignment horizontal="right" vertical="top" shrinkToFit="1"/>
    </xf>
    <xf numFmtId="10" fontId="3" fillId="0" borderId="13" xfId="0" applyNumberFormat="1" applyFont="1" applyBorder="1" applyAlignment="1">
      <alignment horizontal="right" vertical="top" shrinkToFit="1"/>
    </xf>
    <xf numFmtId="166" fontId="3" fillId="0" borderId="13" xfId="0" applyNumberFormat="1" applyFont="1" applyBorder="1" applyAlignment="1">
      <alignment horizontal="right" vertical="top" shrinkToFit="1"/>
    </xf>
    <xf numFmtId="0" fontId="8" fillId="0" borderId="2" xfId="0" applyFont="1" applyBorder="1" applyAlignment="1">
      <alignment horizontal="left" vertical="top" wrapText="1"/>
    </xf>
    <xf numFmtId="1" fontId="3" fillId="0" borderId="3" xfId="0" applyNumberFormat="1" applyFont="1" applyBorder="1" applyAlignment="1">
      <alignment horizontal="right" vertical="top" shrinkToFit="1"/>
    </xf>
    <xf numFmtId="0" fontId="8" fillId="0" borderId="21" xfId="0" applyFont="1" applyBorder="1" applyAlignment="1">
      <alignment horizontal="left" vertical="top" wrapText="1"/>
    </xf>
    <xf numFmtId="0" fontId="8" fillId="0" borderId="21" xfId="0" applyFont="1" applyBorder="1" applyAlignment="1">
      <alignment vertical="top" wrapText="1"/>
    </xf>
    <xf numFmtId="0" fontId="8" fillId="0" borderId="21" xfId="0" applyFont="1" applyBorder="1" applyAlignment="1">
      <alignment horizontal="center" vertical="top" wrapText="1"/>
    </xf>
    <xf numFmtId="9" fontId="8" fillId="0" borderId="21" xfId="2" applyFont="1" applyBorder="1" applyAlignment="1">
      <alignment horizontal="center" vertical="top" wrapText="1"/>
    </xf>
    <xf numFmtId="164" fontId="3" fillId="0" borderId="21" xfId="0" applyNumberFormat="1" applyFont="1" applyBorder="1" applyAlignment="1">
      <alignment vertical="top" shrinkToFit="1"/>
    </xf>
    <xf numFmtId="0" fontId="8" fillId="0" borderId="20" xfId="0" applyFont="1" applyBorder="1" applyAlignment="1">
      <alignment horizontal="left" vertical="top" wrapText="1"/>
    </xf>
    <xf numFmtId="0" fontId="8" fillId="0" borderId="20" xfId="0" applyFont="1" applyBorder="1" applyAlignment="1">
      <alignment horizontal="center" vertical="top" wrapText="1"/>
    </xf>
    <xf numFmtId="9" fontId="8" fillId="0" borderId="20" xfId="2" applyFont="1" applyBorder="1" applyAlignment="1">
      <alignment horizontal="center" vertical="top" wrapText="1"/>
    </xf>
    <xf numFmtId="164" fontId="3" fillId="0" borderId="20" xfId="0" applyNumberFormat="1" applyFont="1" applyBorder="1" applyAlignment="1">
      <alignment vertical="top" shrinkToFit="1"/>
    </xf>
    <xf numFmtId="0" fontId="8" fillId="0" borderId="20" xfId="0" applyFont="1" applyBorder="1" applyAlignment="1">
      <alignment horizontal="right" vertical="top" wrapText="1"/>
    </xf>
    <xf numFmtId="166" fontId="3" fillId="0" borderId="20" xfId="0" applyNumberFormat="1" applyFont="1" applyBorder="1" applyAlignment="1">
      <alignment vertical="top" shrinkToFit="1"/>
    </xf>
    <xf numFmtId="164" fontId="3" fillId="0" borderId="20" xfId="1" applyNumberFormat="1" applyFont="1" applyBorder="1" applyAlignment="1">
      <alignment vertical="top" shrinkToFit="1"/>
    </xf>
    <xf numFmtId="0" fontId="8" fillId="0" borderId="20" xfId="0" applyFont="1" applyBorder="1" applyAlignment="1">
      <alignment vertical="top" wrapText="1"/>
    </xf>
    <xf numFmtId="0" fontId="8" fillId="0" borderId="11" xfId="0" applyFont="1" applyBorder="1" applyAlignment="1">
      <alignment horizontal="left" vertical="top" wrapText="1"/>
    </xf>
    <xf numFmtId="0" fontId="8" fillId="0" borderId="23" xfId="0" applyFont="1" applyBorder="1" applyAlignment="1">
      <alignment vertical="top" wrapText="1"/>
    </xf>
    <xf numFmtId="0" fontId="8" fillId="0" borderId="11" xfId="0" applyFont="1" applyBorder="1" applyAlignment="1">
      <alignment horizontal="center" vertical="top" wrapText="1"/>
    </xf>
    <xf numFmtId="9" fontId="8" fillId="0" borderId="11" xfId="2" applyFont="1" applyBorder="1" applyAlignment="1">
      <alignment horizontal="center" vertical="top" wrapText="1"/>
    </xf>
    <xf numFmtId="166" fontId="3" fillId="0" borderId="23" xfId="0" applyNumberFormat="1" applyFont="1" applyBorder="1" applyAlignment="1">
      <alignment vertical="top" shrinkToFit="1"/>
    </xf>
    <xf numFmtId="164" fontId="3" fillId="0" borderId="23" xfId="0" applyNumberFormat="1" applyFont="1" applyBorder="1" applyAlignment="1">
      <alignment vertical="top" shrinkToFit="1"/>
    </xf>
    <xf numFmtId="0" fontId="8" fillId="0" borderId="23" xfId="0" applyFont="1" applyBorder="1" applyAlignment="1">
      <alignment horizontal="center" vertical="top" wrapText="1"/>
    </xf>
    <xf numFmtId="164" fontId="14" fillId="3" borderId="13" xfId="0" applyNumberFormat="1" applyFont="1" applyFill="1" applyBorder="1" applyAlignment="1">
      <alignment vertical="center" wrapText="1"/>
    </xf>
    <xf numFmtId="164" fontId="14" fillId="3" borderId="13" xfId="0" applyNumberFormat="1" applyFont="1" applyFill="1" applyBorder="1" applyAlignment="1">
      <alignment horizontal="right" vertical="center" wrapText="1"/>
    </xf>
    <xf numFmtId="164" fontId="3" fillId="0" borderId="17" xfId="0" applyNumberFormat="1" applyFont="1" applyBorder="1" applyAlignment="1">
      <alignment horizontal="right" vertical="top" shrinkToFit="1"/>
    </xf>
    <xf numFmtId="164" fontId="2" fillId="3" borderId="19" xfId="0" applyNumberFormat="1" applyFont="1" applyFill="1" applyBorder="1" applyAlignment="1">
      <alignment horizontal="right" vertical="center" shrinkToFit="1"/>
    </xf>
    <xf numFmtId="164" fontId="2" fillId="3" borderId="5" xfId="0" applyNumberFormat="1" applyFont="1" applyFill="1" applyBorder="1" applyAlignment="1">
      <alignment horizontal="right" vertical="center" shrinkToFit="1"/>
    </xf>
    <xf numFmtId="0" fontId="14" fillId="3" borderId="7"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20" fillId="0" borderId="0" xfId="0" applyFont="1" applyAlignment="1">
      <alignment horizontal="left" vertical="top"/>
    </xf>
    <xf numFmtId="0" fontId="23" fillId="0" borderId="0" xfId="0" applyFont="1" applyFill="1" applyBorder="1" applyAlignment="1">
      <alignment horizontal="left" vertical="top"/>
    </xf>
    <xf numFmtId="1" fontId="14" fillId="3" borderId="4" xfId="0" applyNumberFormat="1" applyFont="1" applyFill="1" applyBorder="1" applyAlignment="1">
      <alignment horizontal="right" vertical="center" wrapText="1"/>
    </xf>
    <xf numFmtId="0" fontId="9" fillId="3" borderId="19" xfId="0" applyFont="1" applyFill="1" applyBorder="1" applyAlignment="1">
      <alignment horizontal="left" vertical="center" wrapText="1"/>
    </xf>
    <xf numFmtId="0" fontId="14" fillId="3" borderId="19" xfId="0" applyFont="1" applyFill="1" applyBorder="1" applyAlignment="1">
      <alignment horizontal="left" vertical="center" wrapText="1"/>
    </xf>
    <xf numFmtId="9" fontId="2" fillId="3" borderId="19" xfId="2" applyFont="1" applyFill="1" applyBorder="1" applyAlignment="1">
      <alignment horizontal="center" vertical="center" shrinkToFit="1"/>
    </xf>
    <xf numFmtId="0" fontId="3" fillId="3" borderId="19" xfId="0" applyFont="1" applyFill="1" applyBorder="1" applyAlignment="1">
      <alignment horizontal="left" vertical="center" wrapText="1"/>
    </xf>
    <xf numFmtId="165" fontId="14" fillId="3" borderId="19" xfId="2" applyNumberFormat="1" applyFont="1" applyFill="1" applyBorder="1" applyAlignment="1">
      <alignment horizontal="center" vertical="center" wrapText="1"/>
    </xf>
    <xf numFmtId="164" fontId="14" fillId="3" borderId="19" xfId="0" applyNumberFormat="1" applyFont="1" applyFill="1" applyBorder="1" applyAlignment="1">
      <alignment horizontal="right" vertical="center" wrapText="1"/>
    </xf>
    <xf numFmtId="2" fontId="2" fillId="3" borderId="19" xfId="0" applyNumberFormat="1" applyFont="1" applyFill="1" applyBorder="1" applyAlignment="1">
      <alignment horizontal="center" vertical="center" shrinkToFit="1"/>
    </xf>
    <xf numFmtId="0" fontId="3" fillId="0" borderId="0" xfId="0" applyFont="1" applyBorder="1" applyAlignment="1">
      <alignment horizontal="center" vertical="center" wrapText="1"/>
    </xf>
    <xf numFmtId="3" fontId="3" fillId="0" borderId="13" xfId="0" applyNumberFormat="1" applyFont="1" applyFill="1" applyBorder="1" applyAlignment="1">
      <alignment horizontal="right" vertical="top" shrinkToFit="1"/>
    </xf>
    <xf numFmtId="0" fontId="8" fillId="0" borderId="13" xfId="0" applyFont="1" applyFill="1" applyBorder="1" applyAlignment="1">
      <alignment horizontal="center" vertical="top" wrapText="1"/>
    </xf>
    <xf numFmtId="164" fontId="3" fillId="0" borderId="13" xfId="0" applyNumberFormat="1" applyFont="1" applyBorder="1" applyAlignment="1">
      <alignment horizontal="right" vertical="top" shrinkToFit="1"/>
    </xf>
    <xf numFmtId="165" fontId="3" fillId="0" borderId="13" xfId="0" applyNumberFormat="1" applyFont="1" applyBorder="1" applyAlignment="1">
      <alignment horizontal="center" vertical="top" shrinkToFit="1"/>
    </xf>
    <xf numFmtId="164" fontId="3" fillId="0" borderId="17" xfId="0" applyNumberFormat="1" applyFont="1" applyBorder="1" applyAlignment="1">
      <alignment horizontal="right" vertical="top" shrinkToFit="1"/>
    </xf>
    <xf numFmtId="164" fontId="3" fillId="0" borderId="13" xfId="0" applyNumberFormat="1" applyFont="1" applyBorder="1" applyAlignment="1">
      <alignment vertical="top" shrinkToFit="1"/>
    </xf>
    <xf numFmtId="0" fontId="8" fillId="0" borderId="13" xfId="0" applyFont="1" applyBorder="1" applyAlignment="1">
      <alignment horizontal="left" vertical="top" wrapText="1"/>
    </xf>
    <xf numFmtId="0" fontId="8" fillId="0" borderId="10" xfId="0" applyFont="1" applyFill="1" applyBorder="1" applyAlignment="1">
      <alignment vertical="top" wrapText="1"/>
    </xf>
    <xf numFmtId="0" fontId="8" fillId="0" borderId="10" xfId="0" applyFont="1" applyFill="1" applyBorder="1" applyAlignment="1">
      <alignment horizontal="left" vertical="top" wrapText="1"/>
    </xf>
    <xf numFmtId="164" fontId="3" fillId="0" borderId="6" xfId="0" applyNumberFormat="1" applyFont="1" applyFill="1" applyBorder="1" applyAlignment="1">
      <alignment horizontal="right" vertical="top" shrinkToFit="1"/>
    </xf>
    <xf numFmtId="0" fontId="9" fillId="3" borderId="24" xfId="0" applyFont="1" applyFill="1" applyBorder="1" applyAlignment="1">
      <alignment vertical="center" wrapText="1"/>
    </xf>
    <xf numFmtId="3" fontId="3" fillId="0" borderId="25" xfId="0" applyNumberFormat="1" applyFont="1" applyFill="1" applyBorder="1" applyAlignment="1">
      <alignment horizontal="right" vertical="top" shrinkToFit="1"/>
    </xf>
    <xf numFmtId="0" fontId="8" fillId="0" borderId="27" xfId="0" applyFont="1" applyFill="1" applyBorder="1" applyAlignment="1">
      <alignment horizontal="center" vertical="top" wrapText="1"/>
    </xf>
    <xf numFmtId="1" fontId="3" fillId="0" borderId="25" xfId="0" applyNumberFormat="1" applyFont="1" applyFill="1" applyBorder="1" applyAlignment="1">
      <alignment horizontal="right" vertical="top" shrinkToFit="1"/>
    </xf>
    <xf numFmtId="0" fontId="3" fillId="4" borderId="29" xfId="0" applyFont="1" applyFill="1" applyBorder="1" applyAlignment="1">
      <alignment horizontal="left" vertical="center" wrapText="1"/>
    </xf>
    <xf numFmtId="3" fontId="2" fillId="4" borderId="29" xfId="0" applyNumberFormat="1" applyFont="1" applyFill="1" applyBorder="1" applyAlignment="1">
      <alignment horizontal="right" vertical="center" shrinkToFit="1"/>
    </xf>
    <xf numFmtId="9" fontId="2" fillId="4" borderId="29" xfId="2" applyFont="1" applyFill="1" applyBorder="1" applyAlignment="1">
      <alignment horizontal="center" vertical="center" shrinkToFit="1"/>
    </xf>
    <xf numFmtId="165" fontId="3" fillId="4" borderId="29" xfId="2" applyNumberFormat="1" applyFont="1" applyFill="1" applyBorder="1" applyAlignment="1">
      <alignment horizontal="center" vertical="center" wrapText="1"/>
    </xf>
    <xf numFmtId="164" fontId="2" fillId="4" borderId="29" xfId="0" applyNumberFormat="1" applyFont="1" applyFill="1" applyBorder="1" applyAlignment="1">
      <alignment horizontal="right" vertical="center" shrinkToFit="1"/>
    </xf>
    <xf numFmtId="2" fontId="2" fillId="4" borderId="29" xfId="0" applyNumberFormat="1" applyFont="1" applyFill="1" applyBorder="1" applyAlignment="1">
      <alignment horizontal="center" vertical="center" shrinkToFit="1"/>
    </xf>
    <xf numFmtId="3" fontId="2" fillId="4" borderId="30" xfId="0" applyNumberFormat="1" applyFont="1" applyFill="1" applyBorder="1" applyAlignment="1">
      <alignment horizontal="right" vertical="center" shrinkToFit="1"/>
    </xf>
    <xf numFmtId="0" fontId="9" fillId="0" borderId="10" xfId="0" applyFont="1" applyBorder="1" applyAlignment="1">
      <alignment horizontal="left" vertical="top" wrapText="1"/>
    </xf>
    <xf numFmtId="0" fontId="22" fillId="0" borderId="16" xfId="0" applyFont="1" applyBorder="1" applyAlignment="1">
      <alignment horizontal="right" vertical="top" wrapText="1"/>
    </xf>
    <xf numFmtId="0" fontId="8" fillId="0" borderId="31" xfId="0" applyFont="1" applyBorder="1" applyAlignment="1">
      <alignment horizontal="center" vertical="top" wrapText="1"/>
    </xf>
    <xf numFmtId="0" fontId="22" fillId="0" borderId="26" xfId="0" applyFont="1" applyBorder="1" applyAlignment="1">
      <alignment horizontal="right" vertical="top" wrapText="1"/>
    </xf>
    <xf numFmtId="0" fontId="8" fillId="0" borderId="32" xfId="0" applyFont="1" applyBorder="1" applyAlignment="1">
      <alignment horizontal="center" vertical="top" wrapText="1"/>
    </xf>
    <xf numFmtId="0" fontId="9" fillId="3" borderId="33" xfId="0" applyFont="1" applyFill="1" applyBorder="1" applyAlignment="1">
      <alignment horizontal="left" vertical="center" wrapText="1"/>
    </xf>
    <xf numFmtId="0" fontId="9" fillId="3" borderId="34" xfId="0" applyFont="1" applyFill="1" applyBorder="1" applyAlignment="1">
      <alignment horizontal="left" vertical="center" wrapText="1"/>
    </xf>
    <xf numFmtId="0" fontId="8" fillId="0" borderId="33" xfId="0" applyFont="1" applyBorder="1" applyAlignment="1">
      <alignment horizontal="left" vertical="top" wrapText="1"/>
    </xf>
    <xf numFmtId="0" fontId="22" fillId="0" borderId="28" xfId="0" applyFont="1" applyBorder="1" applyAlignment="1">
      <alignment horizontal="right" vertical="top" wrapText="1"/>
    </xf>
    <xf numFmtId="0" fontId="8" fillId="0" borderId="35" xfId="0" applyFont="1" applyBorder="1" applyAlignment="1">
      <alignment horizontal="center" vertical="top" wrapText="1"/>
    </xf>
    <xf numFmtId="164" fontId="2" fillId="4" borderId="37" xfId="0" applyNumberFormat="1" applyFont="1" applyFill="1" applyBorder="1" applyAlignment="1">
      <alignment horizontal="right" vertical="center" shrinkToFit="1"/>
    </xf>
    <xf numFmtId="164" fontId="3" fillId="0" borderId="13" xfId="0" applyNumberFormat="1" applyFont="1" applyFill="1" applyBorder="1" applyAlignment="1">
      <alignment horizontal="right" vertical="top" shrinkToFit="1"/>
    </xf>
    <xf numFmtId="0" fontId="8" fillId="0" borderId="13" xfId="0" applyFont="1" applyBorder="1" applyAlignment="1">
      <alignment vertical="top" wrapText="1"/>
    </xf>
    <xf numFmtId="164" fontId="14" fillId="3" borderId="5" xfId="0" applyNumberFormat="1" applyFont="1" applyFill="1" applyBorder="1" applyAlignment="1">
      <alignment horizontal="right" vertical="center" shrinkToFit="1"/>
    </xf>
    <xf numFmtId="164" fontId="3" fillId="0" borderId="5" xfId="0" applyNumberFormat="1" applyFont="1" applyBorder="1" applyAlignment="1">
      <alignment horizontal="right" vertical="top" shrinkToFit="1"/>
    </xf>
    <xf numFmtId="0" fontId="8" fillId="0" borderId="33" xfId="0" applyFont="1" applyBorder="1" applyAlignment="1">
      <alignment vertical="top" wrapText="1"/>
    </xf>
    <xf numFmtId="164" fontId="9" fillId="0" borderId="1" xfId="0" applyNumberFormat="1" applyFont="1" applyBorder="1" applyAlignment="1">
      <alignment horizontal="right" vertical="top" wrapText="1"/>
    </xf>
    <xf numFmtId="164" fontId="14" fillId="4" borderId="37" xfId="0" applyNumberFormat="1" applyFont="1" applyFill="1" applyBorder="1" applyAlignment="1">
      <alignment horizontal="right" vertical="center" wrapText="1"/>
    </xf>
    <xf numFmtId="164" fontId="14" fillId="3" borderId="6" xfId="0" applyNumberFormat="1" applyFont="1" applyFill="1" applyBorder="1" applyAlignment="1">
      <alignment horizontal="right" vertical="center" wrapText="1"/>
    </xf>
    <xf numFmtId="0" fontId="3" fillId="3" borderId="8" xfId="0" applyFont="1" applyFill="1" applyBorder="1" applyAlignment="1">
      <alignment horizontal="left" vertical="center" wrapText="1"/>
    </xf>
    <xf numFmtId="0" fontId="8" fillId="0" borderId="31" xfId="0" applyFont="1" applyFill="1" applyBorder="1" applyAlignment="1">
      <alignment horizontal="left" vertical="top" wrapText="1"/>
    </xf>
    <xf numFmtId="0" fontId="3" fillId="3" borderId="3" xfId="0" applyFont="1" applyFill="1" applyBorder="1" applyAlignment="1">
      <alignment horizontal="left" vertical="center" wrapText="1"/>
    </xf>
    <xf numFmtId="0" fontId="22" fillId="0" borderId="38" xfId="0" applyFont="1" applyFill="1" applyBorder="1" applyAlignment="1">
      <alignment horizontal="right" vertical="top" wrapText="1"/>
    </xf>
    <xf numFmtId="0" fontId="9" fillId="3" borderId="40" xfId="0" applyFont="1" applyFill="1" applyBorder="1" applyAlignment="1">
      <alignment vertical="center" wrapText="1"/>
    </xf>
    <xf numFmtId="0" fontId="8" fillId="0" borderId="41" xfId="0" applyFont="1" applyFill="1" applyBorder="1" applyAlignment="1">
      <alignment vertical="top" wrapText="1"/>
    </xf>
    <xf numFmtId="164" fontId="14" fillId="3" borderId="1" xfId="0" applyNumberFormat="1" applyFont="1" applyFill="1" applyBorder="1" applyAlignment="1">
      <alignment horizontal="right" vertical="center" wrapText="1"/>
    </xf>
    <xf numFmtId="0" fontId="8" fillId="0" borderId="11" xfId="0" applyFont="1" applyFill="1" applyBorder="1" applyAlignment="1">
      <alignment horizontal="left" vertical="top" wrapText="1"/>
    </xf>
    <xf numFmtId="0" fontId="22" fillId="0" borderId="43" xfId="0" applyFont="1" applyFill="1" applyBorder="1" applyAlignment="1">
      <alignment horizontal="right" vertical="top" wrapText="1"/>
    </xf>
    <xf numFmtId="0" fontId="9" fillId="3" borderId="13" xfId="0" applyFont="1" applyFill="1" applyBorder="1" applyAlignment="1">
      <alignment vertical="center" wrapText="1"/>
    </xf>
    <xf numFmtId="0" fontId="8" fillId="0" borderId="44" xfId="0" applyFont="1" applyFill="1" applyBorder="1" applyAlignment="1">
      <alignment vertical="top" wrapText="1"/>
    </xf>
    <xf numFmtId="0" fontId="8" fillId="0" borderId="43" xfId="0" applyFont="1" applyFill="1" applyBorder="1" applyAlignment="1">
      <alignment vertical="top" wrapText="1"/>
    </xf>
    <xf numFmtId="0" fontId="22" fillId="0" borderId="42" xfId="0" applyFont="1" applyFill="1" applyBorder="1" applyAlignment="1">
      <alignment horizontal="right" vertical="top" wrapText="1"/>
    </xf>
    <xf numFmtId="164" fontId="9" fillId="0" borderId="1" xfId="0" applyNumberFormat="1" applyFont="1" applyFill="1" applyBorder="1" applyAlignment="1">
      <alignment horizontal="right" vertical="top" wrapText="1"/>
    </xf>
    <xf numFmtId="164" fontId="8" fillId="0" borderId="6" xfId="0" applyNumberFormat="1" applyFont="1" applyFill="1" applyBorder="1" applyAlignment="1">
      <alignment horizontal="right" vertical="top" wrapText="1"/>
    </xf>
    <xf numFmtId="164" fontId="8" fillId="0" borderId="6" xfId="0" applyNumberFormat="1" applyFont="1" applyBorder="1" applyAlignment="1">
      <alignment horizontal="right" vertical="top" wrapText="1"/>
    </xf>
    <xf numFmtId="0" fontId="8" fillId="0" borderId="2" xfId="0" applyFont="1" applyFill="1" applyBorder="1" applyAlignment="1">
      <alignment horizontal="right" vertical="top" wrapText="1"/>
    </xf>
    <xf numFmtId="0" fontId="8" fillId="0" borderId="25" xfId="0" applyFont="1" applyFill="1" applyBorder="1" applyAlignment="1">
      <alignment horizontal="right" vertical="top" wrapText="1"/>
    </xf>
    <xf numFmtId="0" fontId="21" fillId="0" borderId="0" xfId="0" applyFont="1" applyFill="1" applyBorder="1" applyAlignment="1">
      <alignment vertical="top"/>
    </xf>
    <xf numFmtId="164" fontId="2" fillId="3" borderId="2" xfId="0" applyNumberFormat="1" applyFont="1" applyFill="1" applyBorder="1" applyAlignment="1">
      <alignment horizontal="right" vertical="center" shrinkToFit="1"/>
    </xf>
    <xf numFmtId="164" fontId="2" fillId="4" borderId="45" xfId="0" applyNumberFormat="1" applyFont="1" applyFill="1" applyBorder="1" applyAlignment="1">
      <alignment horizontal="right" vertical="center" shrinkToFit="1"/>
    </xf>
    <xf numFmtId="0" fontId="14" fillId="3" borderId="8" xfId="0" applyFont="1" applyFill="1" applyBorder="1" applyAlignment="1">
      <alignment horizontal="center" vertical="center" wrapText="1"/>
    </xf>
    <xf numFmtId="2" fontId="2" fillId="4" borderId="46" xfId="0" applyNumberFormat="1" applyFont="1" applyFill="1" applyBorder="1" applyAlignment="1">
      <alignment horizontal="center" vertical="center" shrinkToFit="1"/>
    </xf>
    <xf numFmtId="164" fontId="14" fillId="4" borderId="13" xfId="0" applyNumberFormat="1" applyFont="1" applyFill="1" applyBorder="1" applyAlignment="1">
      <alignment horizontal="right" vertical="center" wrapText="1"/>
    </xf>
    <xf numFmtId="164" fontId="0" fillId="0" borderId="0" xfId="0" applyNumberFormat="1" applyFill="1" applyBorder="1" applyAlignment="1">
      <alignment horizontal="left" vertical="top"/>
    </xf>
    <xf numFmtId="167" fontId="0" fillId="0" borderId="0" xfId="0" applyNumberFormat="1" applyFill="1" applyBorder="1" applyAlignment="1">
      <alignment horizontal="left" vertical="top"/>
    </xf>
    <xf numFmtId="0" fontId="14" fillId="4" borderId="36" xfId="0" applyFont="1" applyFill="1" applyBorder="1" applyAlignment="1">
      <alignment horizontal="left" vertical="center" wrapText="1"/>
    </xf>
    <xf numFmtId="0" fontId="14" fillId="4" borderId="39" xfId="0" applyFont="1" applyFill="1" applyBorder="1" applyAlignment="1">
      <alignment vertical="center" wrapText="1"/>
    </xf>
    <xf numFmtId="0" fontId="23" fillId="0" borderId="0" xfId="0" applyFont="1" applyFill="1" applyBorder="1" applyAlignment="1">
      <alignment horizontal="center" vertical="center"/>
    </xf>
    <xf numFmtId="165" fontId="3" fillId="0" borderId="13" xfId="0" applyNumberFormat="1" applyFont="1" applyFill="1" applyBorder="1" applyAlignment="1">
      <alignment horizontal="center" vertical="top" shrinkToFit="1"/>
    </xf>
    <xf numFmtId="0" fontId="3" fillId="0" borderId="12" xfId="0" applyFont="1" applyFill="1" applyBorder="1" applyAlignment="1">
      <alignment horizontal="left" vertical="top" wrapText="1"/>
    </xf>
    <xf numFmtId="0" fontId="3" fillId="0" borderId="0" xfId="0" applyFont="1" applyFill="1" applyBorder="1" applyAlignment="1">
      <alignment horizontal="left" vertical="top" wrapText="1"/>
    </xf>
    <xf numFmtId="164" fontId="3" fillId="0" borderId="13" xfId="0" applyNumberFormat="1" applyFont="1" applyFill="1" applyBorder="1" applyAlignment="1">
      <alignment horizontal="right" vertical="top" shrinkToFit="1"/>
    </xf>
    <xf numFmtId="0" fontId="8" fillId="0" borderId="31" xfId="0" applyFont="1" applyFill="1" applyBorder="1" applyAlignment="1">
      <alignment horizontal="center" vertical="top" wrapText="1"/>
    </xf>
    <xf numFmtId="0" fontId="8" fillId="0" borderId="13" xfId="0" applyFont="1" applyFill="1" applyBorder="1" applyAlignment="1">
      <alignment horizontal="center" vertical="top" wrapText="1"/>
    </xf>
    <xf numFmtId="0" fontId="8" fillId="0" borderId="4"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3" fontId="3" fillId="0" borderId="7" xfId="0" applyNumberFormat="1" applyFont="1" applyBorder="1" applyAlignment="1">
      <alignment horizontal="right" vertical="top" shrinkToFit="1"/>
    </xf>
    <xf numFmtId="3" fontId="3" fillId="0" borderId="12" xfId="0" applyNumberFormat="1" applyFont="1" applyBorder="1" applyAlignment="1">
      <alignment horizontal="right" vertical="top" shrinkToFit="1"/>
    </xf>
    <xf numFmtId="3" fontId="3" fillId="0" borderId="9" xfId="0" applyNumberFormat="1" applyFont="1" applyBorder="1" applyAlignment="1">
      <alignment horizontal="right" vertical="top" shrinkToFit="1"/>
    </xf>
    <xf numFmtId="3" fontId="3" fillId="0" borderId="15" xfId="0" applyNumberFormat="1" applyFont="1" applyBorder="1" applyAlignment="1">
      <alignment horizontal="right" vertical="top" shrinkToFit="1"/>
    </xf>
    <xf numFmtId="3" fontId="3" fillId="0" borderId="13" xfId="0" applyNumberFormat="1" applyFont="1" applyFill="1" applyBorder="1" applyAlignment="1">
      <alignment horizontal="right" vertical="top" shrinkToFit="1"/>
    </xf>
    <xf numFmtId="3" fontId="3" fillId="0" borderId="17" xfId="0" applyNumberFormat="1" applyFont="1" applyFill="1" applyBorder="1" applyAlignment="1">
      <alignment horizontal="right" vertical="top" shrinkToFit="1"/>
    </xf>
    <xf numFmtId="3" fontId="3" fillId="0" borderId="18" xfId="0" applyNumberFormat="1" applyFont="1" applyFill="1" applyBorder="1" applyAlignment="1">
      <alignment horizontal="right" vertical="top" shrinkToFit="1"/>
    </xf>
    <xf numFmtId="3" fontId="3" fillId="0" borderId="19" xfId="0" applyNumberFormat="1" applyFont="1" applyFill="1" applyBorder="1" applyAlignment="1">
      <alignment horizontal="right" vertical="top" shrinkToFit="1"/>
    </xf>
    <xf numFmtId="9" fontId="3" fillId="0" borderId="13" xfId="2" applyFont="1" applyFill="1" applyBorder="1" applyAlignment="1">
      <alignment horizontal="center" vertical="top" shrinkToFit="1"/>
    </xf>
    <xf numFmtId="164" fontId="3" fillId="0" borderId="8" xfId="0" applyNumberFormat="1" applyFont="1" applyFill="1" applyBorder="1" applyAlignment="1">
      <alignment vertical="top" shrinkToFit="1"/>
    </xf>
    <xf numFmtId="164" fontId="3" fillId="0" borderId="10" xfId="0" applyNumberFormat="1" applyFont="1" applyFill="1" applyBorder="1" applyAlignment="1">
      <alignment vertical="top" shrinkToFit="1"/>
    </xf>
    <xf numFmtId="164" fontId="3" fillId="0" borderId="4" xfId="0" applyNumberFormat="1" applyFont="1" applyFill="1" applyBorder="1" applyAlignment="1">
      <alignment vertical="top" shrinkToFit="1"/>
    </xf>
    <xf numFmtId="164" fontId="3" fillId="0" borderId="6" xfId="0" applyNumberFormat="1" applyFont="1" applyFill="1" applyBorder="1" applyAlignment="1">
      <alignment vertical="top" shrinkToFit="1"/>
    </xf>
    <xf numFmtId="164" fontId="3" fillId="0" borderId="9" xfId="0" applyNumberFormat="1" applyFont="1" applyFill="1" applyBorder="1" applyAlignment="1">
      <alignment vertical="top" shrinkToFit="1"/>
    </xf>
    <xf numFmtId="164" fontId="3" fillId="0" borderId="7" xfId="0" applyNumberFormat="1" applyFont="1" applyFill="1" applyBorder="1" applyAlignment="1">
      <alignment vertical="top" shrinkToFit="1"/>
    </xf>
    <xf numFmtId="164" fontId="3" fillId="0" borderId="13" xfId="0" applyNumberFormat="1" applyFont="1" applyFill="1" applyBorder="1" applyAlignment="1">
      <alignment vertical="top" shrinkToFit="1"/>
    </xf>
    <xf numFmtId="3" fontId="4" fillId="0" borderId="13" xfId="0" applyNumberFormat="1" applyFont="1" applyFill="1" applyBorder="1" applyAlignment="1">
      <alignment horizontal="center" vertical="top" shrinkToFit="1"/>
    </xf>
    <xf numFmtId="165" fontId="3" fillId="0" borderId="13" xfId="0" applyNumberFormat="1" applyFont="1" applyFill="1" applyBorder="1" applyAlignment="1">
      <alignment horizontal="left" vertical="top" indent="2" shrinkToFit="1"/>
    </xf>
    <xf numFmtId="0" fontId="8" fillId="0" borderId="17" xfId="0" applyFont="1" applyBorder="1" applyAlignment="1">
      <alignment horizontal="center" vertical="top" wrapText="1"/>
    </xf>
    <xf numFmtId="0" fontId="8" fillId="0" borderId="19" xfId="0" applyFont="1" applyBorder="1" applyAlignment="1">
      <alignment horizontal="center" vertical="top" wrapText="1"/>
    </xf>
    <xf numFmtId="164" fontId="3" fillId="0" borderId="17" xfId="0" applyNumberFormat="1" applyFont="1" applyBorder="1" applyAlignment="1">
      <alignment horizontal="right" vertical="top" shrinkToFit="1"/>
    </xf>
    <xf numFmtId="164" fontId="3" fillId="0" borderId="19" xfId="0" applyNumberFormat="1" applyFont="1" applyBorder="1" applyAlignment="1">
      <alignment horizontal="right" vertical="top" shrinkToFit="1"/>
    </xf>
    <xf numFmtId="164" fontId="3" fillId="0" borderId="38" xfId="0" applyNumberFormat="1" applyFont="1" applyBorder="1" applyAlignment="1">
      <alignment horizontal="right" vertical="top" shrinkToFit="1"/>
    </xf>
    <xf numFmtId="164" fontId="3" fillId="0" borderId="39" xfId="0" applyNumberFormat="1" applyFont="1" applyBorder="1" applyAlignment="1">
      <alignment horizontal="right" vertical="top" shrinkToFit="1"/>
    </xf>
    <xf numFmtId="3" fontId="3" fillId="0" borderId="13" xfId="0" applyNumberFormat="1" applyFont="1" applyBorder="1" applyAlignment="1">
      <alignment vertical="top" shrinkToFit="1"/>
    </xf>
    <xf numFmtId="165" fontId="3" fillId="0" borderId="13" xfId="0" applyNumberFormat="1" applyFont="1" applyBorder="1" applyAlignment="1">
      <alignment horizontal="center" vertical="top" shrinkToFit="1"/>
    </xf>
    <xf numFmtId="164" fontId="3" fillId="0" borderId="13" xfId="0" applyNumberFormat="1" applyFont="1" applyBorder="1" applyAlignment="1">
      <alignment horizontal="right" vertical="top" shrinkToFit="1"/>
    </xf>
    <xf numFmtId="164" fontId="3" fillId="0" borderId="13" xfId="0" applyNumberFormat="1" applyFont="1" applyBorder="1" applyAlignment="1">
      <alignment vertical="top" shrinkToFit="1"/>
    </xf>
    <xf numFmtId="164" fontId="3" fillId="0" borderId="17" xfId="0" applyNumberFormat="1" applyFont="1" applyBorder="1" applyAlignment="1">
      <alignment vertical="top" shrinkToFit="1"/>
    </xf>
    <xf numFmtId="2" fontId="3" fillId="0" borderId="13" xfId="0" applyNumberFormat="1" applyFont="1" applyBorder="1" applyAlignment="1">
      <alignment horizontal="center" vertical="top" shrinkToFit="1"/>
    </xf>
    <xf numFmtId="0" fontId="9" fillId="0" borderId="9" xfId="0" applyFont="1" applyBorder="1" applyAlignment="1">
      <alignment horizontal="left" vertical="top" wrapText="1"/>
    </xf>
    <xf numFmtId="0" fontId="9" fillId="0" borderId="23" xfId="0" applyFont="1" applyBorder="1" applyAlignment="1">
      <alignment horizontal="left" vertical="top" wrapText="1"/>
    </xf>
    <xf numFmtId="0" fontId="9" fillId="0" borderId="10"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wrapText="1"/>
    </xf>
    <xf numFmtId="0" fontId="9" fillId="0" borderId="2" xfId="0" applyFont="1" applyBorder="1" applyAlignment="1">
      <alignment horizontal="left" vertical="top" wrapText="1"/>
    </xf>
    <xf numFmtId="0" fontId="9" fillId="0" borderId="11" xfId="0" applyFont="1" applyBorder="1" applyAlignment="1">
      <alignment horizontal="left" vertical="top" wrapText="1"/>
    </xf>
    <xf numFmtId="0" fontId="9" fillId="0" borderId="3" xfId="0" applyFont="1" applyBorder="1" applyAlignment="1">
      <alignment horizontal="left" vertical="top" wrapText="1"/>
    </xf>
    <xf numFmtId="3" fontId="8" fillId="0" borderId="13" xfId="0" applyNumberFormat="1" applyFont="1" applyFill="1" applyBorder="1" applyAlignment="1">
      <alignment vertical="top" shrinkToFit="1"/>
    </xf>
    <xf numFmtId="0" fontId="8" fillId="0" borderId="13" xfId="0" applyFont="1" applyBorder="1" applyAlignment="1">
      <alignment horizontal="left" vertical="top" wrapText="1"/>
    </xf>
    <xf numFmtId="9" fontId="8" fillId="0" borderId="13" xfId="2" applyFont="1" applyFill="1" applyBorder="1" applyAlignment="1">
      <alignment horizontal="center" vertical="top" shrinkToFit="1"/>
    </xf>
    <xf numFmtId="10" fontId="3" fillId="0" borderId="13" xfId="0" applyNumberFormat="1" applyFont="1" applyBorder="1" applyAlignment="1">
      <alignment horizontal="center" vertical="top" shrinkToFi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8"/>
  <sheetViews>
    <sheetView showGridLines="0" view="pageBreakPreview" zoomScale="80" zoomScaleNormal="100" zoomScaleSheetLayoutView="80" workbookViewId="0">
      <pane ySplit="8" topLeftCell="A9" activePane="bottomLeft" state="frozen"/>
      <selection pane="bottomLeft" activeCell="B7" sqref="B7"/>
    </sheetView>
  </sheetViews>
  <sheetFormatPr defaultRowHeight="13" x14ac:dyDescent="0.3"/>
  <cols>
    <col min="1" max="1" width="3.09765625" bestFit="1" customWidth="1"/>
    <col min="2" max="2" width="40.796875" customWidth="1"/>
    <col min="3" max="3" width="21.296875" customWidth="1"/>
    <col min="4" max="5" width="16.796875" customWidth="1"/>
    <col min="6" max="9" width="15.09765625" customWidth="1"/>
    <col min="10" max="11" width="12.796875" customWidth="1"/>
    <col min="12" max="13" width="14" customWidth="1"/>
    <col min="14" max="16" width="16.796875" customWidth="1"/>
    <col min="17" max="17" width="12.69921875" customWidth="1"/>
    <col min="18" max="21" width="16.796875" customWidth="1"/>
  </cols>
  <sheetData>
    <row r="1" spans="1:23" s="174" customFormat="1" ht="10.5" x14ac:dyDescent="0.3">
      <c r="B1" s="173" t="s">
        <v>84</v>
      </c>
    </row>
    <row r="2" spans="1:23" s="174" customFormat="1" ht="10.5" x14ac:dyDescent="0.3">
      <c r="B2" s="173" t="s">
        <v>82</v>
      </c>
    </row>
    <row r="3" spans="1:23" s="174" customFormat="1" ht="10.5" x14ac:dyDescent="0.3">
      <c r="B3" s="173" t="s">
        <v>85</v>
      </c>
    </row>
    <row r="4" spans="1:23" s="174" customFormat="1" ht="10.5" x14ac:dyDescent="0.3">
      <c r="B4" s="173"/>
    </row>
    <row r="6" spans="1:23" ht="19.75" customHeight="1" x14ac:dyDescent="0.3">
      <c r="B6" s="11" t="s">
        <v>95</v>
      </c>
      <c r="F6" s="21"/>
      <c r="J6" s="21"/>
      <c r="R6" s="248"/>
    </row>
    <row r="7" spans="1:23" ht="13.75" customHeight="1" x14ac:dyDescent="0.3">
      <c r="B7" s="1" t="s">
        <v>90</v>
      </c>
      <c r="U7" s="242"/>
    </row>
    <row r="8" spans="1:23" s="40" customFormat="1" ht="40" customHeight="1" x14ac:dyDescent="0.3">
      <c r="A8" s="252">
        <v>8</v>
      </c>
      <c r="B8" s="75" t="s">
        <v>15</v>
      </c>
      <c r="C8" s="76" t="s">
        <v>0</v>
      </c>
      <c r="D8" s="77" t="s">
        <v>83</v>
      </c>
      <c r="E8" s="76" t="s">
        <v>1</v>
      </c>
      <c r="F8" s="16" t="s">
        <v>16</v>
      </c>
      <c r="G8" s="16" t="s">
        <v>18</v>
      </c>
      <c r="H8" s="16" t="s">
        <v>17</v>
      </c>
      <c r="I8" s="16" t="s">
        <v>52</v>
      </c>
      <c r="J8" s="77" t="s">
        <v>53</v>
      </c>
      <c r="K8" s="16" t="s">
        <v>19</v>
      </c>
      <c r="L8" s="78" t="s">
        <v>23</v>
      </c>
      <c r="M8" s="16" t="s">
        <v>21</v>
      </c>
      <c r="N8" s="76" t="s">
        <v>2</v>
      </c>
      <c r="O8" s="76" t="s">
        <v>3</v>
      </c>
      <c r="P8" s="76" t="s">
        <v>4</v>
      </c>
      <c r="Q8" s="76" t="s">
        <v>5</v>
      </c>
      <c r="R8" s="79" t="s">
        <v>26</v>
      </c>
      <c r="S8" s="69" t="s">
        <v>20</v>
      </c>
      <c r="T8" s="69" t="s">
        <v>79</v>
      </c>
      <c r="U8" s="75" t="s">
        <v>80</v>
      </c>
      <c r="V8" s="39"/>
      <c r="W8" s="39"/>
    </row>
    <row r="9" spans="1:23" s="61" customFormat="1" ht="22" customHeight="1" x14ac:dyDescent="0.3">
      <c r="A9" s="252">
        <v>9</v>
      </c>
      <c r="B9" s="194" t="s">
        <v>6</v>
      </c>
      <c r="C9" s="83"/>
      <c r="D9" s="84">
        <f>SUM(D10:D18)</f>
        <v>45247690.611580051</v>
      </c>
      <c r="E9" s="84">
        <f>SUM(E10:E18)</f>
        <v>723570706.56729996</v>
      </c>
      <c r="F9" s="85"/>
      <c r="G9" s="85"/>
      <c r="H9" s="85"/>
      <c r="I9" s="72"/>
      <c r="J9" s="73"/>
      <c r="K9" s="86">
        <v>1.2390000000000001</v>
      </c>
      <c r="L9" s="115">
        <f>L10</f>
        <v>4658886</v>
      </c>
      <c r="M9" s="115">
        <f>M10</f>
        <v>6787943</v>
      </c>
      <c r="N9" s="65">
        <f>SUM(N10:N20)</f>
        <v>34336673</v>
      </c>
      <c r="O9" s="65">
        <f>SUM(O10:O20)</f>
        <v>38867717</v>
      </c>
      <c r="P9" s="223">
        <f>O9-N9</f>
        <v>4531044</v>
      </c>
      <c r="Q9" s="74">
        <v>2.73</v>
      </c>
      <c r="R9" s="65">
        <v>95507000</v>
      </c>
      <c r="S9" s="70">
        <f>SUM(S10:S19)</f>
        <v>37990</v>
      </c>
      <c r="T9" s="70">
        <f>SUM(T10:T18)</f>
        <v>84749901.415199935</v>
      </c>
      <c r="U9" s="70">
        <f>SUM(U10:U18)</f>
        <v>1365482646.934999</v>
      </c>
      <c r="V9" s="60"/>
      <c r="W9" s="60"/>
    </row>
    <row r="10" spans="1:23" ht="12.75" customHeight="1" x14ac:dyDescent="0.3">
      <c r="A10" s="252">
        <v>10</v>
      </c>
      <c r="B10" s="48" t="s">
        <v>27</v>
      </c>
      <c r="C10" s="28" t="s">
        <v>28</v>
      </c>
      <c r="D10" s="53">
        <v>18327991.978660103</v>
      </c>
      <c r="E10" s="53">
        <v>315357341</v>
      </c>
      <c r="F10" s="278" t="s">
        <v>54</v>
      </c>
      <c r="G10" s="278"/>
      <c r="H10" s="278"/>
      <c r="I10" s="278"/>
      <c r="J10" s="279"/>
      <c r="K10" s="253">
        <f>K45+K52</f>
        <v>0.92400000000000004</v>
      </c>
      <c r="L10" s="256">
        <v>4658886</v>
      </c>
      <c r="M10" s="256">
        <v>6787943</v>
      </c>
      <c r="N10" s="82">
        <v>7020664</v>
      </c>
      <c r="O10" s="3">
        <v>6746119</v>
      </c>
      <c r="P10" s="3">
        <f>O10-N10</f>
        <v>-274545</v>
      </c>
      <c r="Q10" s="68">
        <v>4.04</v>
      </c>
      <c r="R10" s="3">
        <v>48734000</v>
      </c>
      <c r="S10" s="38">
        <v>677</v>
      </c>
      <c r="T10" s="38">
        <v>53834552.283199996</v>
      </c>
      <c r="U10" s="195">
        <v>899531474</v>
      </c>
      <c r="V10" s="26"/>
      <c r="W10" s="26"/>
    </row>
    <row r="11" spans="1:23" ht="12.75" customHeight="1" x14ac:dyDescent="0.3">
      <c r="A11" s="252">
        <v>11</v>
      </c>
      <c r="B11" s="48" t="s">
        <v>29</v>
      </c>
      <c r="C11" s="28" t="s">
        <v>28</v>
      </c>
      <c r="D11" s="53">
        <v>5277573.0000000009</v>
      </c>
      <c r="E11" s="53">
        <v>79163595</v>
      </c>
      <c r="F11" s="278"/>
      <c r="G11" s="278"/>
      <c r="H11" s="278"/>
      <c r="I11" s="278"/>
      <c r="J11" s="279"/>
      <c r="K11" s="253"/>
      <c r="L11" s="256"/>
      <c r="M11" s="256"/>
      <c r="N11" s="82">
        <v>4955421</v>
      </c>
      <c r="O11" s="3">
        <v>2390902</v>
      </c>
      <c r="P11" s="3">
        <f t="shared" ref="P11:P17" si="0">O11-N11</f>
        <v>-2564519</v>
      </c>
      <c r="Q11" s="68">
        <v>10.8</v>
      </c>
      <c r="R11" s="3">
        <v>11971000</v>
      </c>
      <c r="S11" s="41">
        <v>345</v>
      </c>
      <c r="T11" s="38">
        <v>5555340</v>
      </c>
      <c r="U11" s="195">
        <v>83330100</v>
      </c>
      <c r="V11" s="26"/>
      <c r="W11" s="26"/>
    </row>
    <row r="12" spans="1:23" ht="12.75" customHeight="1" x14ac:dyDescent="0.3">
      <c r="A12" s="252">
        <v>12</v>
      </c>
      <c r="B12" s="48" t="s">
        <v>30</v>
      </c>
      <c r="C12" s="28" t="s">
        <v>28</v>
      </c>
      <c r="D12" s="53">
        <v>3174750.1781199994</v>
      </c>
      <c r="E12" s="53">
        <v>51377592.193300009</v>
      </c>
      <c r="F12" s="278"/>
      <c r="G12" s="278"/>
      <c r="H12" s="278"/>
      <c r="I12" s="278"/>
      <c r="J12" s="279"/>
      <c r="K12" s="253"/>
      <c r="L12" s="256"/>
      <c r="M12" s="256"/>
      <c r="N12" s="82">
        <v>2196952</v>
      </c>
      <c r="O12" s="3">
        <v>1001671</v>
      </c>
      <c r="P12" s="3">
        <f t="shared" si="0"/>
        <v>-1195281</v>
      </c>
      <c r="Q12" s="68">
        <v>3.24</v>
      </c>
      <c r="R12" s="3">
        <v>8047000</v>
      </c>
      <c r="S12" s="38">
        <v>6909</v>
      </c>
      <c r="T12" s="38">
        <v>3735084.9419999998</v>
      </c>
      <c r="U12" s="195">
        <v>60591325.935000002</v>
      </c>
      <c r="V12" s="26"/>
      <c r="W12" s="26"/>
    </row>
    <row r="13" spans="1:23" ht="12.75" customHeight="1" x14ac:dyDescent="0.3">
      <c r="A13" s="252">
        <v>13</v>
      </c>
      <c r="B13" s="48" t="s">
        <v>55</v>
      </c>
      <c r="C13" s="28" t="s">
        <v>28</v>
      </c>
      <c r="D13" s="80" t="s">
        <v>37</v>
      </c>
      <c r="E13" s="80" t="s">
        <v>37</v>
      </c>
      <c r="F13" s="278"/>
      <c r="G13" s="278"/>
      <c r="H13" s="278"/>
      <c r="I13" s="278"/>
      <c r="J13" s="279"/>
      <c r="K13" s="253"/>
      <c r="L13" s="256"/>
      <c r="M13" s="256"/>
      <c r="N13" s="82">
        <v>48805</v>
      </c>
      <c r="O13" s="4">
        <v>0</v>
      </c>
      <c r="P13" s="3">
        <f t="shared" si="0"/>
        <v>-48805</v>
      </c>
      <c r="Q13" s="23" t="s">
        <v>37</v>
      </c>
      <c r="R13" s="24" t="s">
        <v>37</v>
      </c>
      <c r="S13" s="240" t="s">
        <v>37</v>
      </c>
      <c r="T13" s="240" t="s">
        <v>37</v>
      </c>
      <c r="U13" s="241" t="s">
        <v>37</v>
      </c>
      <c r="V13" s="26"/>
      <c r="W13" s="26"/>
    </row>
    <row r="14" spans="1:23" ht="12.75" customHeight="1" x14ac:dyDescent="0.3">
      <c r="A14" s="252">
        <v>14</v>
      </c>
      <c r="B14" s="48" t="s">
        <v>56</v>
      </c>
      <c r="C14" s="28" t="s">
        <v>28</v>
      </c>
      <c r="D14" s="53">
        <v>67118.59</v>
      </c>
      <c r="E14" s="53">
        <v>671186</v>
      </c>
      <c r="F14" s="278"/>
      <c r="G14" s="278"/>
      <c r="H14" s="278"/>
      <c r="I14" s="278"/>
      <c r="J14" s="279"/>
      <c r="K14" s="253"/>
      <c r="L14" s="256"/>
      <c r="M14" s="256"/>
      <c r="N14" s="82">
        <v>400000</v>
      </c>
      <c r="O14" s="3">
        <v>73775</v>
      </c>
      <c r="P14" s="3">
        <f t="shared" si="0"/>
        <v>-326225</v>
      </c>
      <c r="Q14" s="68">
        <v>1.51</v>
      </c>
      <c r="R14" s="3">
        <v>74000</v>
      </c>
      <c r="S14" s="38">
        <v>4</v>
      </c>
      <c r="T14" s="38">
        <v>67118.59</v>
      </c>
      <c r="U14" s="195">
        <v>671186</v>
      </c>
      <c r="V14" s="26"/>
      <c r="W14" s="26"/>
    </row>
    <row r="15" spans="1:23" ht="12.75" customHeight="1" x14ac:dyDescent="0.3">
      <c r="A15" s="252">
        <v>15</v>
      </c>
      <c r="B15" s="48" t="s">
        <v>57</v>
      </c>
      <c r="C15" s="28" t="s">
        <v>28</v>
      </c>
      <c r="D15" s="53">
        <v>3024528</v>
      </c>
      <c r="E15" s="53">
        <v>45367920</v>
      </c>
      <c r="F15" s="278"/>
      <c r="G15" s="278"/>
      <c r="H15" s="278"/>
      <c r="I15" s="278"/>
      <c r="J15" s="279"/>
      <c r="K15" s="253"/>
      <c r="L15" s="256"/>
      <c r="M15" s="256"/>
      <c r="N15" s="82">
        <v>876371</v>
      </c>
      <c r="O15" s="3">
        <v>1666753</v>
      </c>
      <c r="P15" s="3">
        <f t="shared" si="0"/>
        <v>790382</v>
      </c>
      <c r="Q15" s="68">
        <v>2.71</v>
      </c>
      <c r="R15" s="3">
        <v>8441000</v>
      </c>
      <c r="S15" s="38">
        <v>17030</v>
      </c>
      <c r="T15" s="38">
        <v>3150550</v>
      </c>
      <c r="U15" s="195">
        <v>47258250</v>
      </c>
      <c r="V15" s="26"/>
      <c r="W15" s="26"/>
    </row>
    <row r="16" spans="1:23" ht="12.75" customHeight="1" x14ac:dyDescent="0.3">
      <c r="A16" s="252">
        <v>16</v>
      </c>
      <c r="B16" s="48" t="s">
        <v>58</v>
      </c>
      <c r="C16" s="28" t="s">
        <v>28</v>
      </c>
      <c r="D16" s="53">
        <v>387468.40480000002</v>
      </c>
      <c r="E16" s="53">
        <v>1937342.0240000002</v>
      </c>
      <c r="F16" s="278"/>
      <c r="G16" s="278"/>
      <c r="H16" s="278"/>
      <c r="I16" s="278"/>
      <c r="J16" s="279"/>
      <c r="K16" s="253"/>
      <c r="L16" s="256"/>
      <c r="M16" s="256"/>
      <c r="N16" s="82">
        <v>1260162</v>
      </c>
      <c r="O16" s="3">
        <v>300962</v>
      </c>
      <c r="P16" s="3">
        <f t="shared" si="0"/>
        <v>-959200</v>
      </c>
      <c r="Q16" s="68">
        <v>0.67</v>
      </c>
      <c r="R16" s="3">
        <v>-202000</v>
      </c>
      <c r="S16" s="38">
        <v>39</v>
      </c>
      <c r="T16" s="38">
        <v>774008</v>
      </c>
      <c r="U16" s="195">
        <v>3870040</v>
      </c>
      <c r="V16" s="26"/>
      <c r="W16" s="26"/>
    </row>
    <row r="17" spans="1:23" ht="12.75" customHeight="1" x14ac:dyDescent="0.3">
      <c r="A17" s="252">
        <v>17</v>
      </c>
      <c r="B17" s="48" t="s">
        <v>59</v>
      </c>
      <c r="C17" s="28" t="s">
        <v>28</v>
      </c>
      <c r="D17" s="80" t="s">
        <v>37</v>
      </c>
      <c r="E17" s="80" t="s">
        <v>37</v>
      </c>
      <c r="F17" s="278"/>
      <c r="G17" s="278"/>
      <c r="H17" s="278"/>
      <c r="I17" s="278"/>
      <c r="J17" s="279"/>
      <c r="K17" s="253"/>
      <c r="L17" s="256"/>
      <c r="M17" s="256"/>
      <c r="N17" s="82">
        <v>396933</v>
      </c>
      <c r="O17" s="4">
        <v>0</v>
      </c>
      <c r="P17" s="3">
        <f t="shared" si="0"/>
        <v>-396933</v>
      </c>
      <c r="Q17" s="23" t="s">
        <v>37</v>
      </c>
      <c r="R17" s="24" t="s">
        <v>37</v>
      </c>
      <c r="S17" s="240" t="s">
        <v>37</v>
      </c>
      <c r="T17" s="240" t="s">
        <v>37</v>
      </c>
      <c r="U17" s="241" t="s">
        <v>37</v>
      </c>
      <c r="V17" s="26"/>
      <c r="W17" s="26"/>
    </row>
    <row r="18" spans="1:23" ht="12.75" customHeight="1" x14ac:dyDescent="0.3">
      <c r="A18" s="252">
        <v>18</v>
      </c>
      <c r="B18" s="48" t="s">
        <v>60</v>
      </c>
      <c r="C18" s="28" t="s">
        <v>28</v>
      </c>
      <c r="D18" s="53">
        <v>14988260.459999951</v>
      </c>
      <c r="E18" s="53">
        <v>229695730.34999999</v>
      </c>
      <c r="F18" s="278"/>
      <c r="G18" s="278"/>
      <c r="H18" s="278"/>
      <c r="I18" s="278"/>
      <c r="J18" s="279"/>
      <c r="K18" s="253"/>
      <c r="L18" s="256"/>
      <c r="M18" s="256"/>
      <c r="N18" s="271">
        <v>12148317</v>
      </c>
      <c r="O18" s="273">
        <v>22057458</v>
      </c>
      <c r="P18" s="273">
        <f>O18-N18</f>
        <v>9909141</v>
      </c>
      <c r="Q18" s="94">
        <v>1.96</v>
      </c>
      <c r="R18" s="43">
        <v>23071000</v>
      </c>
      <c r="S18" s="38"/>
      <c r="T18" s="38">
        <v>17633247.599999942</v>
      </c>
      <c r="U18" s="195">
        <v>270230270.99999917</v>
      </c>
      <c r="V18" s="26"/>
      <c r="W18" s="26"/>
    </row>
    <row r="19" spans="1:23" ht="12.75" customHeight="1" x14ac:dyDescent="0.3">
      <c r="A19" s="252">
        <v>19</v>
      </c>
      <c r="B19" s="48"/>
      <c r="C19" s="28" t="s">
        <v>47</v>
      </c>
      <c r="D19" s="112" t="s">
        <v>33</v>
      </c>
      <c r="E19" s="53">
        <v>12986</v>
      </c>
      <c r="F19" s="278"/>
      <c r="G19" s="278"/>
      <c r="H19" s="278"/>
      <c r="I19" s="278"/>
      <c r="J19" s="55">
        <f>J58</f>
        <v>1.5720000000000001</v>
      </c>
      <c r="K19" s="55">
        <v>0.315</v>
      </c>
      <c r="L19" s="256"/>
      <c r="M19" s="256"/>
      <c r="N19" s="272"/>
      <c r="O19" s="274"/>
      <c r="P19" s="275"/>
      <c r="Q19" s="112" t="s">
        <v>33</v>
      </c>
      <c r="R19" s="112" t="s">
        <v>33</v>
      </c>
      <c r="S19" s="53">
        <v>12986</v>
      </c>
      <c r="T19" s="38"/>
      <c r="U19" s="195"/>
      <c r="V19" s="26"/>
      <c r="W19" s="26"/>
    </row>
    <row r="20" spans="1:23" ht="12.75" customHeight="1" x14ac:dyDescent="0.3">
      <c r="A20" s="252">
        <v>20</v>
      </c>
      <c r="B20" s="227" t="s">
        <v>61</v>
      </c>
      <c r="C20" s="88"/>
      <c r="D20" s="87"/>
      <c r="E20" s="88"/>
      <c r="F20" s="89"/>
      <c r="G20" s="89"/>
      <c r="H20" s="89"/>
      <c r="I20" s="90"/>
      <c r="J20" s="91"/>
      <c r="K20" s="90"/>
      <c r="L20" s="92"/>
      <c r="M20" s="93"/>
      <c r="N20" s="3">
        <v>5033048</v>
      </c>
      <c r="O20" s="3">
        <v>4630077</v>
      </c>
      <c r="P20" s="3">
        <f>O20-N20</f>
        <v>-402971</v>
      </c>
      <c r="Q20" s="47"/>
      <c r="R20" s="95"/>
      <c r="S20" s="96"/>
      <c r="T20" s="96"/>
      <c r="U20" s="196"/>
      <c r="V20" s="26"/>
      <c r="W20" s="26"/>
    </row>
    <row r="21" spans="1:23" s="61" customFormat="1" ht="22" customHeight="1" x14ac:dyDescent="0.3">
      <c r="A21" s="252">
        <v>21</v>
      </c>
      <c r="B21" s="228" t="s">
        <v>7</v>
      </c>
      <c r="C21" s="224"/>
      <c r="D21" s="98">
        <f>SUM(D22:D23)</f>
        <v>5275897.9498310685</v>
      </c>
      <c r="E21" s="98">
        <f>SUM(E22:E23)</f>
        <v>113543335</v>
      </c>
      <c r="F21" s="84"/>
      <c r="G21" s="84"/>
      <c r="H21" s="84"/>
      <c r="I21" s="99"/>
      <c r="J21" s="97"/>
      <c r="K21" s="100">
        <v>1.095</v>
      </c>
      <c r="L21" s="115">
        <f>L22</f>
        <v>1214842</v>
      </c>
      <c r="M21" s="115">
        <f>M22</f>
        <v>2361462</v>
      </c>
      <c r="N21" s="59">
        <f>SUM(N22:N25)</f>
        <v>11945410</v>
      </c>
      <c r="O21" s="59">
        <f>SUM(O22:O25)</f>
        <v>8732571</v>
      </c>
      <c r="P21" s="230">
        <f>O21-N21</f>
        <v>-3212839</v>
      </c>
      <c r="Q21" s="64">
        <v>1.95</v>
      </c>
      <c r="R21" s="59">
        <v>9951000</v>
      </c>
      <c r="S21" s="57">
        <f>SUM(S22:S24)</f>
        <v>2328</v>
      </c>
      <c r="T21" s="57">
        <f>SUM(T22:T24)</f>
        <v>5282139.1769930683</v>
      </c>
      <c r="U21" s="57">
        <f>SUM(U22:U24)</f>
        <v>113605747.37482671</v>
      </c>
      <c r="V21" s="60"/>
      <c r="W21" s="60"/>
    </row>
    <row r="22" spans="1:23" ht="12.75" customHeight="1" x14ac:dyDescent="0.3">
      <c r="A22" s="252">
        <v>22</v>
      </c>
      <c r="B22" s="229" t="s">
        <v>62</v>
      </c>
      <c r="C22" s="225" t="s">
        <v>28</v>
      </c>
      <c r="D22" s="53">
        <v>1155255.9878310685</v>
      </c>
      <c r="E22" s="53">
        <v>28814754.43</v>
      </c>
      <c r="F22" s="53">
        <v>23842500.000000004</v>
      </c>
      <c r="G22" s="53">
        <v>31790000.000000004</v>
      </c>
      <c r="H22" s="53">
        <v>47685000.000000007</v>
      </c>
      <c r="I22" s="54">
        <v>0.45</v>
      </c>
      <c r="J22" s="55">
        <v>0.90100000000000002</v>
      </c>
      <c r="K22" s="101">
        <v>0.40799999999999997</v>
      </c>
      <c r="L22" s="256">
        <v>1214842</v>
      </c>
      <c r="M22" s="256">
        <v>2361462</v>
      </c>
      <c r="N22" s="82">
        <v>5806064</v>
      </c>
      <c r="O22" s="3">
        <v>4543350</v>
      </c>
      <c r="P22" s="3">
        <f>O22-N22</f>
        <v>-1262714</v>
      </c>
      <c r="Q22" s="68">
        <v>1.1200000000000001</v>
      </c>
      <c r="R22" s="3">
        <v>537000</v>
      </c>
      <c r="S22" s="2">
        <v>1700</v>
      </c>
      <c r="T22" s="2">
        <v>1159201.2969930684</v>
      </c>
      <c r="U22" s="195">
        <v>28854207.624826711</v>
      </c>
      <c r="V22" s="26"/>
      <c r="W22" s="26"/>
    </row>
    <row r="23" spans="1:23" ht="12.75" customHeight="1" x14ac:dyDescent="0.3">
      <c r="A23" s="252">
        <v>23</v>
      </c>
      <c r="B23" s="229" t="s">
        <v>63</v>
      </c>
      <c r="C23" s="225" t="s">
        <v>28</v>
      </c>
      <c r="D23" s="53">
        <v>4120641.9620000003</v>
      </c>
      <c r="E23" s="53">
        <v>84728580.569999993</v>
      </c>
      <c r="F23" s="53">
        <v>48675000.000000007</v>
      </c>
      <c r="G23" s="53">
        <v>64900000.000000007</v>
      </c>
      <c r="H23" s="53">
        <v>97350000.000000015</v>
      </c>
      <c r="I23" s="54">
        <v>0.45</v>
      </c>
      <c r="J23" s="55">
        <v>1.306</v>
      </c>
      <c r="K23" s="101">
        <v>0.58699999999999997</v>
      </c>
      <c r="L23" s="256"/>
      <c r="M23" s="256"/>
      <c r="N23" s="82">
        <v>3279028</v>
      </c>
      <c r="O23" s="3">
        <v>2326325</v>
      </c>
      <c r="P23" s="3">
        <f t="shared" ref="P23:P25" si="1">O23-N23</f>
        <v>-952703</v>
      </c>
      <c r="Q23" s="94">
        <v>3.42</v>
      </c>
      <c r="R23" s="43">
        <v>11017000</v>
      </c>
      <c r="S23" s="2">
        <v>622</v>
      </c>
      <c r="T23" s="2">
        <v>4122937.8800000004</v>
      </c>
      <c r="U23" s="195">
        <v>84751539.75</v>
      </c>
      <c r="V23" s="26"/>
      <c r="W23" s="26"/>
    </row>
    <row r="24" spans="1:23" ht="12.75" customHeight="1" x14ac:dyDescent="0.3">
      <c r="A24" s="252">
        <v>24</v>
      </c>
      <c r="B24" s="229" t="s">
        <v>64</v>
      </c>
      <c r="C24" s="225" t="s">
        <v>65</v>
      </c>
      <c r="D24" s="185" t="s">
        <v>33</v>
      </c>
      <c r="E24" s="102">
        <v>6</v>
      </c>
      <c r="F24" s="102">
        <v>5</v>
      </c>
      <c r="G24" s="102">
        <v>5.5</v>
      </c>
      <c r="H24" s="102">
        <v>9</v>
      </c>
      <c r="I24" s="54">
        <v>0.1</v>
      </c>
      <c r="J24" s="55">
        <v>1</v>
      </c>
      <c r="K24" s="101">
        <v>0.1</v>
      </c>
      <c r="L24" s="256"/>
      <c r="M24" s="256"/>
      <c r="N24" s="82">
        <v>1116696</v>
      </c>
      <c r="O24" s="3">
        <v>258877</v>
      </c>
      <c r="P24" s="3">
        <f t="shared" si="1"/>
        <v>-857819</v>
      </c>
      <c r="Q24" s="112" t="s">
        <v>33</v>
      </c>
      <c r="R24" s="112" t="s">
        <v>33</v>
      </c>
      <c r="S24" s="81">
        <v>6</v>
      </c>
      <c r="T24" s="5"/>
      <c r="U24" s="197"/>
      <c r="V24" s="26"/>
      <c r="W24" s="26"/>
    </row>
    <row r="25" spans="1:23" ht="12.75" customHeight="1" x14ac:dyDescent="0.3">
      <c r="A25" s="252">
        <v>25</v>
      </c>
      <c r="B25" s="232" t="s">
        <v>66</v>
      </c>
      <c r="C25" s="88"/>
      <c r="D25" s="87"/>
      <c r="E25" s="88"/>
      <c r="F25" s="88"/>
      <c r="G25" s="88"/>
      <c r="H25" s="88"/>
      <c r="I25" s="90"/>
      <c r="J25" s="91"/>
      <c r="K25" s="90"/>
      <c r="L25" s="92"/>
      <c r="M25" s="93"/>
      <c r="N25" s="3">
        <v>1743622</v>
      </c>
      <c r="O25" s="3">
        <v>1604019</v>
      </c>
      <c r="P25" s="43">
        <f t="shared" si="1"/>
        <v>-139603</v>
      </c>
      <c r="Q25" s="47"/>
      <c r="R25" s="95"/>
      <c r="S25" s="96"/>
      <c r="T25" s="96"/>
      <c r="U25" s="196"/>
      <c r="V25" s="26"/>
      <c r="W25" s="26"/>
    </row>
    <row r="26" spans="1:23" s="61" customFormat="1" ht="22" customHeight="1" x14ac:dyDescent="0.3">
      <c r="A26" s="252">
        <v>26</v>
      </c>
      <c r="B26" s="233" t="s">
        <v>8</v>
      </c>
      <c r="C26" s="226"/>
      <c r="D26" s="107"/>
      <c r="E26" s="107"/>
      <c r="F26" s="107"/>
      <c r="G26" s="107"/>
      <c r="H26" s="107"/>
      <c r="I26" s="108"/>
      <c r="J26" s="97"/>
      <c r="K26" s="100">
        <v>0.98599999999999999</v>
      </c>
      <c r="L26" s="115">
        <f>L27</f>
        <v>492023</v>
      </c>
      <c r="M26" s="115">
        <f>M27</f>
        <v>1300595</v>
      </c>
      <c r="N26" s="59">
        <f>SUM(N27:N33)</f>
        <v>6579034</v>
      </c>
      <c r="O26" s="243">
        <f>SUM(O27:O33)</f>
        <v>6377381</v>
      </c>
      <c r="P26" s="167">
        <f>O26-N26</f>
        <v>-201653</v>
      </c>
      <c r="Q26" s="245" t="s">
        <v>33</v>
      </c>
      <c r="R26" s="114" t="s">
        <v>33</v>
      </c>
      <c r="S26" s="57"/>
      <c r="T26" s="172" t="s">
        <v>33</v>
      </c>
      <c r="U26" s="172" t="s">
        <v>33</v>
      </c>
      <c r="V26" s="60"/>
      <c r="W26" s="60"/>
    </row>
    <row r="27" spans="1:23" ht="12.75" customHeight="1" x14ac:dyDescent="0.3">
      <c r="A27" s="252">
        <v>27</v>
      </c>
      <c r="B27" s="234" t="s">
        <v>67</v>
      </c>
      <c r="C27" s="231" t="s">
        <v>68</v>
      </c>
      <c r="D27" s="258" t="s">
        <v>33</v>
      </c>
      <c r="E27" s="102">
        <v>25</v>
      </c>
      <c r="F27" s="102">
        <v>41.250000000000007</v>
      </c>
      <c r="G27" s="102">
        <v>55</v>
      </c>
      <c r="H27" s="102">
        <v>82.500000000000014</v>
      </c>
      <c r="I27" s="54">
        <v>0.1</v>
      </c>
      <c r="J27" s="55">
        <v>0.46400000000000002</v>
      </c>
      <c r="K27" s="101">
        <v>4.5999999999999999E-2</v>
      </c>
      <c r="L27" s="256">
        <v>492023</v>
      </c>
      <c r="M27" s="256">
        <v>1300595</v>
      </c>
      <c r="N27" s="82">
        <v>302197</v>
      </c>
      <c r="O27" s="103">
        <v>289555</v>
      </c>
      <c r="P27" s="216">
        <f>O27-N27</f>
        <v>-12642</v>
      </c>
      <c r="Q27" s="257" t="s">
        <v>33</v>
      </c>
      <c r="R27" s="258" t="s">
        <v>33</v>
      </c>
      <c r="S27" s="81">
        <v>25</v>
      </c>
      <c r="T27" s="5"/>
      <c r="U27" s="197"/>
      <c r="V27" s="26"/>
      <c r="W27" s="26"/>
    </row>
    <row r="28" spans="1:23" ht="12.75" customHeight="1" x14ac:dyDescent="0.3">
      <c r="A28" s="252">
        <v>28</v>
      </c>
      <c r="B28" s="229" t="s">
        <v>58</v>
      </c>
      <c r="C28" s="231" t="s">
        <v>47</v>
      </c>
      <c r="D28" s="258"/>
      <c r="E28" s="102">
        <v>84</v>
      </c>
      <c r="F28" s="102">
        <v>61.875</v>
      </c>
      <c r="G28" s="102">
        <v>83</v>
      </c>
      <c r="H28" s="102">
        <v>123.75</v>
      </c>
      <c r="I28" s="54">
        <v>0.2</v>
      </c>
      <c r="J28" s="55">
        <v>1.012</v>
      </c>
      <c r="K28" s="101">
        <v>0.20200000000000001</v>
      </c>
      <c r="L28" s="256"/>
      <c r="M28" s="256"/>
      <c r="N28" s="82">
        <v>250824</v>
      </c>
      <c r="O28" s="103">
        <v>225819</v>
      </c>
      <c r="P28" s="216">
        <f>O28-N28</f>
        <v>-25005</v>
      </c>
      <c r="Q28" s="257"/>
      <c r="R28" s="258"/>
      <c r="S28" s="81">
        <v>84</v>
      </c>
      <c r="T28" s="5"/>
      <c r="U28" s="197"/>
      <c r="V28" s="26"/>
      <c r="W28" s="26"/>
    </row>
    <row r="29" spans="1:23" ht="12.75" customHeight="1" x14ac:dyDescent="0.3">
      <c r="A29" s="252">
        <v>29</v>
      </c>
      <c r="B29" s="229" t="s">
        <v>55</v>
      </c>
      <c r="C29" s="231" t="s">
        <v>47</v>
      </c>
      <c r="D29" s="258"/>
      <c r="E29" s="102">
        <v>7</v>
      </c>
      <c r="F29" s="102">
        <v>4.95</v>
      </c>
      <c r="G29" s="102">
        <v>7</v>
      </c>
      <c r="H29" s="102">
        <v>11</v>
      </c>
      <c r="I29" s="54">
        <v>0.2</v>
      </c>
      <c r="J29" s="55">
        <v>1</v>
      </c>
      <c r="K29" s="101">
        <v>0.2</v>
      </c>
      <c r="L29" s="256"/>
      <c r="M29" s="256"/>
      <c r="N29" s="82">
        <v>464930</v>
      </c>
      <c r="O29" s="103">
        <v>106806</v>
      </c>
      <c r="P29" s="216">
        <f>O29-N29</f>
        <v>-358124</v>
      </c>
      <c r="Q29" s="257"/>
      <c r="R29" s="258"/>
      <c r="S29" s="81">
        <v>7</v>
      </c>
      <c r="T29" s="5"/>
      <c r="U29" s="197"/>
      <c r="V29" s="26"/>
      <c r="W29" s="26"/>
    </row>
    <row r="30" spans="1:23" ht="12.75" customHeight="1" x14ac:dyDescent="0.3">
      <c r="A30" s="252">
        <v>30</v>
      </c>
      <c r="B30" s="235" t="s">
        <v>69</v>
      </c>
      <c r="C30" s="231" t="s">
        <v>43</v>
      </c>
      <c r="D30" s="258"/>
      <c r="E30" s="102">
        <v>31</v>
      </c>
      <c r="F30" s="102">
        <v>24.75</v>
      </c>
      <c r="G30" s="102">
        <v>33</v>
      </c>
      <c r="H30" s="102">
        <v>49.5</v>
      </c>
      <c r="I30" s="54">
        <v>0.1</v>
      </c>
      <c r="J30" s="55">
        <v>0.93700000000000006</v>
      </c>
      <c r="K30" s="101">
        <v>9.4E-2</v>
      </c>
      <c r="L30" s="256"/>
      <c r="M30" s="256"/>
      <c r="N30" s="271">
        <v>3250842</v>
      </c>
      <c r="O30" s="276">
        <v>3469121</v>
      </c>
      <c r="P30" s="277">
        <f>O30-N30</f>
        <v>218279</v>
      </c>
      <c r="Q30" s="257"/>
      <c r="R30" s="258"/>
      <c r="S30" s="81">
        <v>31</v>
      </c>
      <c r="T30" s="5"/>
      <c r="U30" s="197"/>
      <c r="V30" s="26"/>
      <c r="W30" s="26"/>
    </row>
    <row r="31" spans="1:23" ht="12.75" customHeight="1" x14ac:dyDescent="0.3">
      <c r="A31" s="252">
        <v>31</v>
      </c>
      <c r="B31" s="234"/>
      <c r="C31" s="231" t="s">
        <v>70</v>
      </c>
      <c r="D31" s="258"/>
      <c r="E31" s="53">
        <v>2206</v>
      </c>
      <c r="F31" s="53">
        <v>2063.25</v>
      </c>
      <c r="G31" s="53">
        <v>2751</v>
      </c>
      <c r="H31" s="53">
        <v>4126.5</v>
      </c>
      <c r="I31" s="54">
        <v>0.15</v>
      </c>
      <c r="J31" s="55">
        <v>0.80200000000000005</v>
      </c>
      <c r="K31" s="101">
        <v>0.12</v>
      </c>
      <c r="L31" s="256"/>
      <c r="M31" s="256"/>
      <c r="N31" s="272"/>
      <c r="O31" s="275"/>
      <c r="P31" s="277"/>
      <c r="Q31" s="257"/>
      <c r="R31" s="258"/>
      <c r="S31" s="113">
        <v>2206</v>
      </c>
      <c r="T31" s="2"/>
      <c r="U31" s="195"/>
      <c r="V31" s="26"/>
      <c r="W31" s="26"/>
    </row>
    <row r="32" spans="1:23" ht="12.75" customHeight="1" x14ac:dyDescent="0.3">
      <c r="A32" s="252">
        <v>32</v>
      </c>
      <c r="B32" s="229" t="s">
        <v>71</v>
      </c>
      <c r="C32" s="231" t="s">
        <v>72</v>
      </c>
      <c r="D32" s="258"/>
      <c r="E32" s="102">
        <v>43</v>
      </c>
      <c r="F32" s="102">
        <v>24.75</v>
      </c>
      <c r="G32" s="102">
        <v>33</v>
      </c>
      <c r="H32" s="102">
        <v>49.5</v>
      </c>
      <c r="I32" s="54">
        <v>0.25</v>
      </c>
      <c r="J32" s="55">
        <v>1.294</v>
      </c>
      <c r="K32" s="101">
        <v>0.32400000000000001</v>
      </c>
      <c r="L32" s="256"/>
      <c r="M32" s="256"/>
      <c r="N32" s="82">
        <v>1345890</v>
      </c>
      <c r="O32" s="103">
        <v>1398940</v>
      </c>
      <c r="P32" s="216">
        <f>O32-N32</f>
        <v>53050</v>
      </c>
      <c r="Q32" s="257"/>
      <c r="R32" s="258"/>
      <c r="S32" s="81">
        <v>43</v>
      </c>
      <c r="T32" s="5"/>
      <c r="U32" s="197"/>
      <c r="V32" s="26"/>
      <c r="W32" s="26"/>
    </row>
    <row r="33" spans="1:23" ht="12.75" customHeight="1" x14ac:dyDescent="0.3">
      <c r="A33" s="252">
        <v>33</v>
      </c>
      <c r="B33" s="236" t="s">
        <v>73</v>
      </c>
      <c r="C33" s="96"/>
      <c r="D33" s="95"/>
      <c r="E33" s="109"/>
      <c r="F33" s="109"/>
      <c r="G33" s="109"/>
      <c r="H33" s="109"/>
      <c r="I33" s="110"/>
      <c r="J33" s="111"/>
      <c r="K33" s="104"/>
      <c r="L33" s="105"/>
      <c r="M33" s="106"/>
      <c r="N33" s="3">
        <v>964351</v>
      </c>
      <c r="O33" s="103">
        <v>887140</v>
      </c>
      <c r="P33" s="216">
        <f>O33-N33</f>
        <v>-77211</v>
      </c>
      <c r="Q33" s="95"/>
      <c r="R33" s="95"/>
      <c r="S33" s="96"/>
      <c r="T33" s="96"/>
      <c r="U33" s="196"/>
      <c r="V33" s="26"/>
      <c r="W33" s="26"/>
    </row>
    <row r="34" spans="1:23" s="61" customFormat="1" ht="22" customHeight="1" x14ac:dyDescent="0.3">
      <c r="A34" s="252">
        <v>34</v>
      </c>
      <c r="B34" s="251" t="s">
        <v>91</v>
      </c>
      <c r="C34" s="198"/>
      <c r="D34" s="199">
        <f>D9+D21</f>
        <v>50523588.56141112</v>
      </c>
      <c r="E34" s="199">
        <f>E9+E21</f>
        <v>837114041.56729996</v>
      </c>
      <c r="F34" s="199"/>
      <c r="G34" s="199"/>
      <c r="H34" s="199"/>
      <c r="I34" s="200"/>
      <c r="J34" s="198"/>
      <c r="K34" s="201"/>
      <c r="L34" s="202">
        <f>L10+L22+L27</f>
        <v>6365751</v>
      </c>
      <c r="M34" s="202">
        <f>M10+M22+M27</f>
        <v>10450000</v>
      </c>
      <c r="N34" s="202">
        <f>N9+N21+N26</f>
        <v>52861117</v>
      </c>
      <c r="O34" s="244">
        <f>O9+O21+O26</f>
        <v>53977669</v>
      </c>
      <c r="P34" s="247">
        <f>O34-N34</f>
        <v>1116552</v>
      </c>
      <c r="Q34" s="246">
        <v>2.6</v>
      </c>
      <c r="R34" s="202">
        <f>R9+R21</f>
        <v>105458000</v>
      </c>
      <c r="S34" s="199">
        <f>S9+S21+S26</f>
        <v>40318</v>
      </c>
      <c r="T34" s="199">
        <f>T9+T21</f>
        <v>90032040.592193007</v>
      </c>
      <c r="U34" s="204">
        <f>U9+U21</f>
        <v>1479088394.3098257</v>
      </c>
      <c r="V34" s="60"/>
      <c r="W34" s="60"/>
    </row>
    <row r="35" spans="1:23" ht="22" customHeight="1" x14ac:dyDescent="0.3">
      <c r="A35" s="252">
        <v>35</v>
      </c>
      <c r="B35" s="47" t="s">
        <v>49</v>
      </c>
      <c r="C35" s="95"/>
      <c r="D35" s="95"/>
      <c r="E35" s="95"/>
      <c r="F35" s="95"/>
      <c r="G35" s="95"/>
      <c r="H35" s="95"/>
      <c r="I35" s="95"/>
      <c r="J35" s="95"/>
      <c r="K35" s="95"/>
      <c r="L35" s="191"/>
      <c r="M35" s="192"/>
      <c r="N35" s="193">
        <v>3500000</v>
      </c>
      <c r="O35" s="193">
        <v>1670616</v>
      </c>
      <c r="P35" s="238">
        <f>O35-N35</f>
        <v>-1829384</v>
      </c>
      <c r="Q35" s="254"/>
      <c r="R35" s="255"/>
      <c r="S35" s="26"/>
      <c r="T35" s="26"/>
      <c r="U35" s="26"/>
      <c r="V35" s="26"/>
      <c r="W35" s="26"/>
    </row>
    <row r="36" spans="1:23" ht="22" customHeight="1" x14ac:dyDescent="0.3">
      <c r="A36" s="252">
        <v>36</v>
      </c>
      <c r="B36" s="49" t="s">
        <v>92</v>
      </c>
      <c r="C36" s="50"/>
      <c r="D36" s="50"/>
      <c r="E36" s="50"/>
      <c r="F36" s="50"/>
      <c r="G36" s="50"/>
      <c r="H36" s="50"/>
      <c r="I36" s="50"/>
      <c r="J36" s="50"/>
      <c r="K36" s="50"/>
      <c r="L36" s="51"/>
      <c r="M36" s="25"/>
      <c r="N36" s="6">
        <f>N34+N35</f>
        <v>56361117</v>
      </c>
      <c r="O36" s="6">
        <f>O34+O35</f>
        <v>55648285</v>
      </c>
      <c r="P36" s="237">
        <f>O36-N36</f>
        <v>-712832</v>
      </c>
      <c r="Q36" s="254"/>
      <c r="R36" s="255"/>
      <c r="S36" s="26"/>
      <c r="T36" s="26"/>
      <c r="U36" s="26"/>
      <c r="V36" s="26"/>
      <c r="W36" s="26"/>
    </row>
    <row r="37" spans="1:23" ht="9.75" customHeight="1" x14ac:dyDescent="0.3">
      <c r="A37" s="252">
        <v>37</v>
      </c>
      <c r="B37" s="7" t="s">
        <v>9</v>
      </c>
    </row>
    <row r="38" spans="1:23" ht="9.75" customHeight="1" x14ac:dyDescent="0.3">
      <c r="A38" s="252">
        <v>38</v>
      </c>
      <c r="B38" s="7" t="s">
        <v>10</v>
      </c>
    </row>
    <row r="39" spans="1:23" ht="9.75" customHeight="1" x14ac:dyDescent="0.3">
      <c r="A39" s="252">
        <v>39</v>
      </c>
      <c r="B39" t="s">
        <v>11</v>
      </c>
    </row>
    <row r="40" spans="1:23" ht="1" customHeight="1" x14ac:dyDescent="0.3">
      <c r="A40" s="252">
        <v>40</v>
      </c>
    </row>
    <row r="41" spans="1:23" ht="9.75" customHeight="1" x14ac:dyDescent="0.3">
      <c r="A41" s="252">
        <v>41</v>
      </c>
      <c r="B41" s="7"/>
    </row>
    <row r="42" spans="1:23" ht="9.75" customHeight="1" x14ac:dyDescent="0.3">
      <c r="A42" s="252">
        <v>42</v>
      </c>
      <c r="B42" s="7"/>
    </row>
    <row r="43" spans="1:23" x14ac:dyDescent="0.3">
      <c r="A43" s="252">
        <v>43</v>
      </c>
      <c r="B43" s="52" t="s">
        <v>93</v>
      </c>
    </row>
    <row r="44" spans="1:23" ht="36" customHeight="1" x14ac:dyDescent="0.3">
      <c r="A44" s="252">
        <v>44</v>
      </c>
      <c r="B44" s="44" t="s">
        <v>15</v>
      </c>
      <c r="C44" s="22" t="s">
        <v>0</v>
      </c>
      <c r="D44" s="29" t="s">
        <v>76</v>
      </c>
      <c r="E44" s="29" t="s">
        <v>77</v>
      </c>
      <c r="F44" s="33" t="s">
        <v>16</v>
      </c>
      <c r="G44" s="33" t="s">
        <v>18</v>
      </c>
      <c r="H44" s="33" t="s">
        <v>17</v>
      </c>
      <c r="I44" s="33" t="s">
        <v>52</v>
      </c>
      <c r="J44" s="34" t="s">
        <v>53</v>
      </c>
      <c r="K44" s="33" t="s">
        <v>19</v>
      </c>
    </row>
    <row r="45" spans="1:23" x14ac:dyDescent="0.3">
      <c r="A45" s="252">
        <v>45</v>
      </c>
      <c r="B45" s="45" t="s">
        <v>27</v>
      </c>
      <c r="C45" s="259" t="s">
        <v>74</v>
      </c>
      <c r="D45" s="2">
        <v>299900768</v>
      </c>
      <c r="E45" s="262">
        <f>SUM(D45:D51)</f>
        <v>328747650.72179997</v>
      </c>
      <c r="F45" s="266">
        <v>249142962</v>
      </c>
      <c r="G45" s="267">
        <v>332190616.20822459</v>
      </c>
      <c r="H45" s="266">
        <v>498285924</v>
      </c>
      <c r="I45" s="270">
        <v>0.4</v>
      </c>
      <c r="J45" s="253">
        <v>0.99</v>
      </c>
      <c r="K45" s="253">
        <v>0.39600000000000002</v>
      </c>
      <c r="L45" s="249"/>
    </row>
    <row r="46" spans="1:23" x14ac:dyDescent="0.3">
      <c r="A46" s="252">
        <v>46</v>
      </c>
      <c r="B46" s="45" t="s">
        <v>29</v>
      </c>
      <c r="C46" s="260"/>
      <c r="D46" s="2">
        <v>4696087.5</v>
      </c>
      <c r="E46" s="263"/>
      <c r="F46" s="266"/>
      <c r="G46" s="268"/>
      <c r="H46" s="266"/>
      <c r="I46" s="270"/>
      <c r="J46" s="253"/>
      <c r="K46" s="253"/>
    </row>
    <row r="47" spans="1:23" x14ac:dyDescent="0.3">
      <c r="A47" s="252">
        <v>47</v>
      </c>
      <c r="B47" s="45" t="s">
        <v>30</v>
      </c>
      <c r="C47" s="260"/>
      <c r="D47" s="2">
        <v>21806900.197799999</v>
      </c>
      <c r="E47" s="263"/>
      <c r="F47" s="266"/>
      <c r="G47" s="268"/>
      <c r="H47" s="266"/>
      <c r="I47" s="270"/>
      <c r="J47" s="253"/>
      <c r="K47" s="253"/>
    </row>
    <row r="48" spans="1:23" x14ac:dyDescent="0.3">
      <c r="A48" s="252">
        <v>48</v>
      </c>
      <c r="B48" s="45" t="s">
        <v>55</v>
      </c>
      <c r="C48" s="260"/>
      <c r="D48" s="24" t="s">
        <v>37</v>
      </c>
      <c r="E48" s="263"/>
      <c r="F48" s="266"/>
      <c r="G48" s="268"/>
      <c r="H48" s="266"/>
      <c r="I48" s="270"/>
      <c r="J48" s="253"/>
      <c r="K48" s="253"/>
    </row>
    <row r="49" spans="1:12" x14ac:dyDescent="0.3">
      <c r="A49" s="252">
        <v>49</v>
      </c>
      <c r="B49" s="45" t="s">
        <v>56</v>
      </c>
      <c r="C49" s="260"/>
      <c r="D49" s="2">
        <v>406553</v>
      </c>
      <c r="E49" s="263"/>
      <c r="F49" s="266"/>
      <c r="G49" s="268"/>
      <c r="H49" s="266"/>
      <c r="I49" s="270"/>
      <c r="J49" s="253"/>
      <c r="K49" s="253"/>
    </row>
    <row r="50" spans="1:12" x14ac:dyDescent="0.3">
      <c r="A50" s="252">
        <v>50</v>
      </c>
      <c r="B50" s="45" t="s">
        <v>58</v>
      </c>
      <c r="C50" s="260"/>
      <c r="D50" s="2">
        <v>1937342.0240000002</v>
      </c>
      <c r="E50" s="263"/>
      <c r="F50" s="266"/>
      <c r="G50" s="268"/>
      <c r="H50" s="266"/>
      <c r="I50" s="270"/>
      <c r="J50" s="253"/>
      <c r="K50" s="253"/>
    </row>
    <row r="51" spans="1:12" x14ac:dyDescent="0.3">
      <c r="A51" s="252">
        <v>51</v>
      </c>
      <c r="B51" s="45" t="s">
        <v>59</v>
      </c>
      <c r="C51" s="261"/>
      <c r="D51" s="24" t="s">
        <v>37</v>
      </c>
      <c r="E51" s="264"/>
      <c r="F51" s="266"/>
      <c r="G51" s="269"/>
      <c r="H51" s="266"/>
      <c r="I51" s="270"/>
      <c r="J51" s="253"/>
      <c r="K51" s="253"/>
    </row>
    <row r="52" spans="1:12" ht="12.75" customHeight="1" x14ac:dyDescent="0.3">
      <c r="A52" s="252">
        <v>52</v>
      </c>
      <c r="B52" s="46" t="s">
        <v>60</v>
      </c>
      <c r="C52" s="259" t="s">
        <v>75</v>
      </c>
      <c r="D52" s="30">
        <v>229695730.34999999</v>
      </c>
      <c r="E52" s="262">
        <f>SUM(D52:D57)</f>
        <v>394823055.84550005</v>
      </c>
      <c r="F52" s="262">
        <v>224198225</v>
      </c>
      <c r="G52" s="262">
        <v>298930966.97674495</v>
      </c>
      <c r="H52" s="262">
        <v>448396450</v>
      </c>
      <c r="I52" s="270">
        <v>0.4</v>
      </c>
      <c r="J52" s="253">
        <v>1.32</v>
      </c>
      <c r="K52" s="253">
        <v>0.52800000000000002</v>
      </c>
      <c r="L52" s="249"/>
    </row>
    <row r="53" spans="1:12" x14ac:dyDescent="0.3">
      <c r="A53" s="252">
        <v>53</v>
      </c>
      <c r="B53" s="45" t="s">
        <v>57</v>
      </c>
      <c r="C53" s="260"/>
      <c r="D53" s="30">
        <v>45367920</v>
      </c>
      <c r="E53" s="263"/>
      <c r="F53" s="263"/>
      <c r="G53" s="263"/>
      <c r="H53" s="263"/>
      <c r="I53" s="270"/>
      <c r="J53" s="253"/>
      <c r="K53" s="253"/>
    </row>
    <row r="54" spans="1:12" x14ac:dyDescent="0.3">
      <c r="A54" s="252">
        <v>54</v>
      </c>
      <c r="B54" s="45" t="s">
        <v>27</v>
      </c>
      <c r="C54" s="260"/>
      <c r="D54" s="30">
        <v>15456573</v>
      </c>
      <c r="E54" s="263"/>
      <c r="F54" s="263"/>
      <c r="G54" s="263"/>
      <c r="H54" s="263"/>
      <c r="I54" s="270"/>
      <c r="J54" s="253"/>
      <c r="K54" s="253"/>
    </row>
    <row r="55" spans="1:12" x14ac:dyDescent="0.3">
      <c r="A55" s="252">
        <v>55</v>
      </c>
      <c r="B55" s="45" t="s">
        <v>29</v>
      </c>
      <c r="C55" s="260"/>
      <c r="D55" s="30">
        <v>74467507.5</v>
      </c>
      <c r="E55" s="263"/>
      <c r="F55" s="263"/>
      <c r="G55" s="263"/>
      <c r="H55" s="263"/>
      <c r="I55" s="270"/>
      <c r="J55" s="253"/>
      <c r="K55" s="253"/>
    </row>
    <row r="56" spans="1:12" x14ac:dyDescent="0.3">
      <c r="A56" s="252">
        <v>56</v>
      </c>
      <c r="B56" s="45" t="s">
        <v>30</v>
      </c>
      <c r="C56" s="260"/>
      <c r="D56" s="30">
        <v>29570691.995500006</v>
      </c>
      <c r="E56" s="263"/>
      <c r="F56" s="263"/>
      <c r="G56" s="263"/>
      <c r="H56" s="263"/>
      <c r="I56" s="270"/>
      <c r="J56" s="253"/>
      <c r="K56" s="253"/>
    </row>
    <row r="57" spans="1:12" x14ac:dyDescent="0.3">
      <c r="A57" s="252">
        <v>57</v>
      </c>
      <c r="B57" s="46" t="s">
        <v>56</v>
      </c>
      <c r="C57" s="260"/>
      <c r="D57" s="30">
        <v>264633</v>
      </c>
      <c r="E57" s="265"/>
      <c r="F57" s="265"/>
      <c r="G57" s="265"/>
      <c r="H57" s="265"/>
      <c r="I57" s="270"/>
      <c r="J57" s="253"/>
      <c r="K57" s="253"/>
    </row>
    <row r="58" spans="1:12" x14ac:dyDescent="0.3">
      <c r="A58" s="252">
        <v>58</v>
      </c>
      <c r="B58" s="48" t="s">
        <v>60</v>
      </c>
      <c r="C58" s="28" t="s">
        <v>47</v>
      </c>
      <c r="D58" s="31">
        <v>12986</v>
      </c>
      <c r="E58" s="32">
        <v>12986</v>
      </c>
      <c r="F58" s="35">
        <v>6194</v>
      </c>
      <c r="G58" s="184">
        <v>8259</v>
      </c>
      <c r="H58" s="35">
        <v>12388</v>
      </c>
      <c r="I58" s="36">
        <v>0.2</v>
      </c>
      <c r="J58" s="42">
        <v>1.5720000000000001</v>
      </c>
      <c r="K58" s="42">
        <v>0.315</v>
      </c>
    </row>
  </sheetData>
  <mergeCells count="35">
    <mergeCell ref="F10:I19"/>
    <mergeCell ref="K10:K18"/>
    <mergeCell ref="L10:L19"/>
    <mergeCell ref="M10:M19"/>
    <mergeCell ref="L22:L24"/>
    <mergeCell ref="J10:J18"/>
    <mergeCell ref="M22:M24"/>
    <mergeCell ref="N18:N19"/>
    <mergeCell ref="O18:O19"/>
    <mergeCell ref="P18:P19"/>
    <mergeCell ref="N30:N31"/>
    <mergeCell ref="O30:O31"/>
    <mergeCell ref="P30:P31"/>
    <mergeCell ref="F45:F51"/>
    <mergeCell ref="F52:F57"/>
    <mergeCell ref="G45:G51"/>
    <mergeCell ref="H45:H51"/>
    <mergeCell ref="I45:I51"/>
    <mergeCell ref="G52:G57"/>
    <mergeCell ref="H52:H57"/>
    <mergeCell ref="I52:I57"/>
    <mergeCell ref="C45:C51"/>
    <mergeCell ref="C52:C57"/>
    <mergeCell ref="E45:E51"/>
    <mergeCell ref="E52:E57"/>
    <mergeCell ref="D27:D32"/>
    <mergeCell ref="J52:J57"/>
    <mergeCell ref="K45:K51"/>
    <mergeCell ref="K52:K57"/>
    <mergeCell ref="Q35:R36"/>
    <mergeCell ref="L27:L32"/>
    <mergeCell ref="M27:M32"/>
    <mergeCell ref="J45:J51"/>
    <mergeCell ref="Q27:Q32"/>
    <mergeCell ref="R27:R32"/>
  </mergeCells>
  <pageMargins left="0.7" right="0.7" top="0.75" bottom="0.75" header="0.3" footer="0.3"/>
  <pageSetup paperSize="3"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26F7-2A8A-46C9-9A82-7BA820A2CF30}">
  <dimension ref="A1:U40"/>
  <sheetViews>
    <sheetView showGridLines="0" tabSelected="1" view="pageBreakPreview" zoomScale="60" zoomScaleNormal="100" workbookViewId="0">
      <pane ySplit="8" topLeftCell="A9" activePane="bottomLeft" state="frozen"/>
      <selection pane="bottomLeft" activeCell="E13" sqref="E13"/>
    </sheetView>
  </sheetViews>
  <sheetFormatPr defaultColWidth="8.8984375" defaultRowHeight="13.5" x14ac:dyDescent="0.3"/>
  <cols>
    <col min="1" max="1" width="3.09765625" style="12" bestFit="1" customWidth="1"/>
    <col min="2" max="2" width="32.69921875" style="12" customWidth="1"/>
    <col min="3" max="3" width="16.19921875" style="12" customWidth="1"/>
    <col min="4" max="5" width="16.796875" style="12" customWidth="1"/>
    <col min="6" max="9" width="15.09765625" style="12" customWidth="1"/>
    <col min="10" max="11" width="12.796875" style="12" customWidth="1"/>
    <col min="12" max="12" width="14" style="12" customWidth="1"/>
    <col min="13" max="13" width="17.69921875" style="12" customWidth="1"/>
    <col min="14" max="16" width="16.796875" style="12" customWidth="1"/>
    <col min="17" max="17" width="14.796875" style="12" customWidth="1"/>
    <col min="18" max="21" width="16.796875" style="12" customWidth="1"/>
    <col min="22" max="16384" width="8.8984375" style="12"/>
  </cols>
  <sheetData>
    <row r="1" spans="1:21" s="173" customFormat="1" ht="10" x14ac:dyDescent="0.3">
      <c r="B1" s="173" t="s">
        <v>94</v>
      </c>
    </row>
    <row r="2" spans="1:21" s="173" customFormat="1" ht="10" x14ac:dyDescent="0.3">
      <c r="B2" s="173" t="s">
        <v>82</v>
      </c>
    </row>
    <row r="3" spans="1:21" s="173" customFormat="1" ht="10" x14ac:dyDescent="0.3">
      <c r="B3" s="173" t="s">
        <v>86</v>
      </c>
    </row>
    <row r="4" spans="1:21" s="173" customFormat="1" ht="10" x14ac:dyDescent="0.3"/>
    <row r="6" spans="1:21" ht="19.75" customHeight="1" x14ac:dyDescent="0.3">
      <c r="B6" s="10" t="s">
        <v>96</v>
      </c>
    </row>
    <row r="7" spans="1:21" ht="15.65" customHeight="1" x14ac:dyDescent="0.3">
      <c r="B7" s="13" t="s">
        <v>87</v>
      </c>
      <c r="D7"/>
      <c r="F7"/>
      <c r="G7"/>
      <c r="H7"/>
      <c r="I7"/>
      <c r="J7"/>
      <c r="K7"/>
      <c r="L7"/>
      <c r="M7"/>
      <c r="S7"/>
      <c r="T7"/>
      <c r="U7" s="242"/>
    </row>
    <row r="8" spans="1:21" s="183" customFormat="1" ht="40" customHeight="1" x14ac:dyDescent="0.3">
      <c r="A8" s="252">
        <v>8</v>
      </c>
      <c r="B8" s="75" t="s">
        <v>15</v>
      </c>
      <c r="C8" s="75" t="s">
        <v>81</v>
      </c>
      <c r="D8" s="77" t="s">
        <v>78</v>
      </c>
      <c r="E8" s="79" t="s">
        <v>22</v>
      </c>
      <c r="F8" s="16" t="s">
        <v>16</v>
      </c>
      <c r="G8" s="16" t="s">
        <v>18</v>
      </c>
      <c r="H8" s="16" t="s">
        <v>17</v>
      </c>
      <c r="I8" s="16" t="s">
        <v>52</v>
      </c>
      <c r="J8" s="77" t="s">
        <v>53</v>
      </c>
      <c r="K8" s="16" t="s">
        <v>19</v>
      </c>
      <c r="L8" s="79" t="s">
        <v>23</v>
      </c>
      <c r="M8" s="16" t="s">
        <v>21</v>
      </c>
      <c r="N8" s="79" t="s">
        <v>24</v>
      </c>
      <c r="O8" s="76" t="s">
        <v>3</v>
      </c>
      <c r="P8" s="76" t="s">
        <v>4</v>
      </c>
      <c r="Q8" s="79" t="s">
        <v>25</v>
      </c>
      <c r="R8" s="79" t="s">
        <v>26</v>
      </c>
      <c r="S8" s="69" t="s">
        <v>20</v>
      </c>
      <c r="T8" s="69" t="s">
        <v>79</v>
      </c>
      <c r="U8" s="75" t="s">
        <v>80</v>
      </c>
    </row>
    <row r="9" spans="1:21" s="66" customFormat="1" ht="22" customHeight="1" x14ac:dyDescent="0.3">
      <c r="A9" s="252">
        <v>9</v>
      </c>
      <c r="B9" s="176" t="s">
        <v>6</v>
      </c>
      <c r="C9" s="177"/>
      <c r="D9" s="71">
        <f>SUM(D10:D13)</f>
        <v>46526752.673107862</v>
      </c>
      <c r="E9" s="71">
        <f>SUM(E10:E13)</f>
        <v>814757917</v>
      </c>
      <c r="F9" s="71"/>
      <c r="G9" s="71"/>
      <c r="H9" s="71"/>
      <c r="I9" s="178"/>
      <c r="J9" s="179"/>
      <c r="K9" s="180">
        <v>1.05</v>
      </c>
      <c r="L9" s="181">
        <f>L10</f>
        <v>2907230</v>
      </c>
      <c r="M9" s="181">
        <f>M10</f>
        <v>6402042</v>
      </c>
      <c r="N9" s="169">
        <f>SUM(N10:N15)</f>
        <v>27927833</v>
      </c>
      <c r="O9" s="169">
        <f>SUM(O10:O15)</f>
        <v>27585941</v>
      </c>
      <c r="P9" s="181">
        <f>O9-N9</f>
        <v>-341892</v>
      </c>
      <c r="Q9" s="182">
        <v>3.01</v>
      </c>
      <c r="R9" s="169">
        <f>SUM(R10:R13)</f>
        <v>124808924</v>
      </c>
      <c r="S9" s="71">
        <f>SUM(S10:S14)</f>
        <v>10613</v>
      </c>
      <c r="T9" s="71">
        <f>SUM(T10:T13)</f>
        <v>110283923.69701239</v>
      </c>
      <c r="U9" s="71">
        <f>SUM(U10:U13)</f>
        <v>1839468214</v>
      </c>
    </row>
    <row r="10" spans="1:21" s="15" customFormat="1" ht="11.25" customHeight="1" x14ac:dyDescent="0.3">
      <c r="A10" s="252">
        <v>10</v>
      </c>
      <c r="B10" s="125" t="s">
        <v>27</v>
      </c>
      <c r="C10" s="125" t="s">
        <v>28</v>
      </c>
      <c r="D10" s="122">
        <v>34079900.264795132</v>
      </c>
      <c r="E10" s="122">
        <v>544862192</v>
      </c>
      <c r="F10" s="301">
        <v>840194699</v>
      </c>
      <c r="G10" s="301">
        <v>1120259599</v>
      </c>
      <c r="H10" s="301">
        <v>1680389398</v>
      </c>
      <c r="I10" s="303">
        <v>0.75</v>
      </c>
      <c r="J10" s="287">
        <v>0.73</v>
      </c>
      <c r="K10" s="287">
        <v>0.55000000000000004</v>
      </c>
      <c r="L10" s="288">
        <v>2907230</v>
      </c>
      <c r="M10" s="288">
        <v>6402042</v>
      </c>
      <c r="N10" s="124">
        <v>7808000</v>
      </c>
      <c r="O10" s="124">
        <v>8559792</v>
      </c>
      <c r="P10" s="124">
        <f>O10-N10</f>
        <v>751792</v>
      </c>
      <c r="Q10" s="131">
        <v>3.53</v>
      </c>
      <c r="R10" s="124">
        <v>87270221</v>
      </c>
      <c r="S10" s="122">
        <v>432</v>
      </c>
      <c r="T10" s="122">
        <v>96817326.959690988</v>
      </c>
      <c r="U10" s="122">
        <v>1549389969</v>
      </c>
    </row>
    <row r="11" spans="1:21" s="15" customFormat="1" ht="11.25" customHeight="1" x14ac:dyDescent="0.3">
      <c r="A11" s="252">
        <v>11</v>
      </c>
      <c r="B11" s="125" t="s">
        <v>29</v>
      </c>
      <c r="C11" s="125" t="s">
        <v>28</v>
      </c>
      <c r="D11" s="122" t="s">
        <v>37</v>
      </c>
      <c r="E11" s="122" t="s">
        <v>37</v>
      </c>
      <c r="F11" s="301"/>
      <c r="G11" s="301"/>
      <c r="H11" s="301"/>
      <c r="I11" s="303"/>
      <c r="J11" s="287"/>
      <c r="K11" s="287"/>
      <c r="L11" s="288"/>
      <c r="M11" s="288"/>
      <c r="N11" s="124">
        <v>500000</v>
      </c>
      <c r="O11" s="124">
        <v>0</v>
      </c>
      <c r="P11" s="186">
        <f t="shared" ref="P11:P19" si="0">O11-N11</f>
        <v>-500000</v>
      </c>
      <c r="Q11" s="131" t="s">
        <v>37</v>
      </c>
      <c r="R11" s="124" t="s">
        <v>37</v>
      </c>
      <c r="S11" s="122" t="s">
        <v>37</v>
      </c>
      <c r="T11" s="122" t="s">
        <v>37</v>
      </c>
      <c r="U11" s="122" t="s">
        <v>37</v>
      </c>
    </row>
    <row r="12" spans="1:21" s="15" customFormat="1" ht="11.25" customHeight="1" x14ac:dyDescent="0.3">
      <c r="A12" s="252">
        <v>12</v>
      </c>
      <c r="B12" s="125" t="s">
        <v>30</v>
      </c>
      <c r="C12" s="125" t="s">
        <v>28</v>
      </c>
      <c r="D12" s="122">
        <v>8034415.33413273</v>
      </c>
      <c r="E12" s="122">
        <v>159584798</v>
      </c>
      <c r="F12" s="301"/>
      <c r="G12" s="301"/>
      <c r="H12" s="301"/>
      <c r="I12" s="303"/>
      <c r="J12" s="287"/>
      <c r="K12" s="287"/>
      <c r="L12" s="288"/>
      <c r="M12" s="288"/>
      <c r="N12" s="124">
        <v>6755000</v>
      </c>
      <c r="O12" s="124">
        <v>4023711</v>
      </c>
      <c r="P12" s="186">
        <f t="shared" si="0"/>
        <v>-2731289</v>
      </c>
      <c r="Q12" s="131">
        <v>3.43</v>
      </c>
      <c r="R12" s="124">
        <v>26160054</v>
      </c>
      <c r="S12" s="122">
        <v>3586</v>
      </c>
      <c r="T12" s="122">
        <v>8821926.1329214144</v>
      </c>
      <c r="U12" s="122">
        <v>173961480</v>
      </c>
    </row>
    <row r="13" spans="1:21" s="15" customFormat="1" ht="11.25" customHeight="1" x14ac:dyDescent="0.3">
      <c r="A13" s="252">
        <v>13</v>
      </c>
      <c r="B13" s="302" t="s">
        <v>31</v>
      </c>
      <c r="C13" s="125" t="s">
        <v>28</v>
      </c>
      <c r="D13" s="122">
        <v>4412437.0741799986</v>
      </c>
      <c r="E13" s="122">
        <v>110310927</v>
      </c>
      <c r="F13" s="301"/>
      <c r="G13" s="301"/>
      <c r="H13" s="301"/>
      <c r="I13" s="303"/>
      <c r="J13" s="287"/>
      <c r="K13" s="287"/>
      <c r="L13" s="288"/>
      <c r="M13" s="288"/>
      <c r="N13" s="288">
        <v>7233000</v>
      </c>
      <c r="O13" s="288">
        <v>9689152</v>
      </c>
      <c r="P13" s="282">
        <f t="shared" si="0"/>
        <v>2456152</v>
      </c>
      <c r="Q13" s="131">
        <v>1.67</v>
      </c>
      <c r="R13" s="124">
        <v>11378649</v>
      </c>
      <c r="S13" s="122"/>
      <c r="T13" s="122">
        <v>4644670.6043999996</v>
      </c>
      <c r="U13" s="122">
        <v>116116765</v>
      </c>
    </row>
    <row r="14" spans="1:21" s="15" customFormat="1" ht="11.25" customHeight="1" x14ac:dyDescent="0.3">
      <c r="A14" s="252">
        <v>14</v>
      </c>
      <c r="B14" s="302"/>
      <c r="C14" s="125" t="s">
        <v>47</v>
      </c>
      <c r="D14" s="140" t="s">
        <v>33</v>
      </c>
      <c r="E14" s="122">
        <v>6595</v>
      </c>
      <c r="F14" s="122">
        <v>2475</v>
      </c>
      <c r="G14" s="122">
        <v>3300</v>
      </c>
      <c r="H14" s="122">
        <v>4950</v>
      </c>
      <c r="I14" s="127">
        <v>0.25</v>
      </c>
      <c r="J14" s="123">
        <v>2</v>
      </c>
      <c r="K14" s="123">
        <v>0.5</v>
      </c>
      <c r="L14" s="288"/>
      <c r="M14" s="288"/>
      <c r="N14" s="282"/>
      <c r="O14" s="282"/>
      <c r="P14" s="283"/>
      <c r="Q14" s="140" t="s">
        <v>33</v>
      </c>
      <c r="R14" s="140" t="s">
        <v>33</v>
      </c>
      <c r="S14" s="122">
        <v>6595</v>
      </c>
      <c r="T14" s="122"/>
      <c r="U14" s="122"/>
    </row>
    <row r="15" spans="1:21" s="15" customFormat="1" ht="11.25" customHeight="1" x14ac:dyDescent="0.3">
      <c r="A15" s="252">
        <v>15</v>
      </c>
      <c r="B15" s="206" t="s">
        <v>34</v>
      </c>
      <c r="C15" s="146"/>
      <c r="D15" s="147"/>
      <c r="E15" s="148"/>
      <c r="F15" s="148"/>
      <c r="G15" s="148"/>
      <c r="H15" s="148"/>
      <c r="I15" s="149"/>
      <c r="J15" s="148"/>
      <c r="K15" s="148"/>
      <c r="L15" s="150"/>
      <c r="M15" s="150"/>
      <c r="N15" s="124">
        <v>5631833</v>
      </c>
      <c r="O15" s="124">
        <v>5313286</v>
      </c>
      <c r="P15" s="186">
        <f t="shared" si="0"/>
        <v>-318547</v>
      </c>
      <c r="Q15" s="147"/>
      <c r="R15" s="147"/>
      <c r="S15" s="148"/>
      <c r="T15" s="148"/>
      <c r="U15" s="207"/>
    </row>
    <row r="16" spans="1:21" s="66" customFormat="1" ht="22" customHeight="1" x14ac:dyDescent="0.3">
      <c r="A16" s="252">
        <v>16</v>
      </c>
      <c r="B16" s="116" t="s">
        <v>7</v>
      </c>
      <c r="C16" s="118"/>
      <c r="D16" s="58">
        <f>SUM(D17:D21)</f>
        <v>2670900.2361677792</v>
      </c>
      <c r="E16" s="58">
        <f>SUM(E17:E21)</f>
        <v>64829070</v>
      </c>
      <c r="F16" s="58"/>
      <c r="G16" s="58"/>
      <c r="H16" s="58"/>
      <c r="I16" s="117"/>
      <c r="J16" s="128"/>
      <c r="K16" s="119">
        <v>1.03</v>
      </c>
      <c r="L16" s="166">
        <f>L17</f>
        <v>1151656</v>
      </c>
      <c r="M16" s="167">
        <f>M17</f>
        <v>2614993</v>
      </c>
      <c r="N16" s="169">
        <f>SUM(N17:N22)</f>
        <v>11407470</v>
      </c>
      <c r="O16" s="169">
        <f>SUM(O17:O22)</f>
        <v>10400613</v>
      </c>
      <c r="P16" s="181">
        <f>O16-N16</f>
        <v>-1006857</v>
      </c>
      <c r="Q16" s="121">
        <v>1.53</v>
      </c>
      <c r="R16" s="120">
        <f>SUM(R17:R21)</f>
        <v>5265799</v>
      </c>
      <c r="S16" s="58">
        <f t="shared" ref="S16:U16" si="1">SUM(S17:S21)</f>
        <v>2010</v>
      </c>
      <c r="T16" s="58">
        <f t="shared" si="1"/>
        <v>2714980.3475927729</v>
      </c>
      <c r="U16" s="58">
        <f t="shared" si="1"/>
        <v>65831099</v>
      </c>
    </row>
    <row r="17" spans="1:21" s="15" customFormat="1" ht="11.25" customHeight="1" x14ac:dyDescent="0.3">
      <c r="A17" s="252">
        <v>17</v>
      </c>
      <c r="B17" s="125" t="s">
        <v>35</v>
      </c>
      <c r="C17" s="125" t="s">
        <v>28</v>
      </c>
      <c r="D17" s="122">
        <v>1831630.3131690391</v>
      </c>
      <c r="E17" s="122">
        <v>45754201</v>
      </c>
      <c r="F17" s="286">
        <v>28339761</v>
      </c>
      <c r="G17" s="286">
        <v>37786348</v>
      </c>
      <c r="H17" s="286">
        <v>56679521</v>
      </c>
      <c r="I17" s="304">
        <v>0.6</v>
      </c>
      <c r="J17" s="287">
        <v>1.21</v>
      </c>
      <c r="K17" s="287">
        <v>0.73</v>
      </c>
      <c r="L17" s="288">
        <v>1151656</v>
      </c>
      <c r="M17" s="288">
        <v>2614993</v>
      </c>
      <c r="N17" s="124">
        <v>6335000</v>
      </c>
      <c r="O17" s="124">
        <v>7588591</v>
      </c>
      <c r="P17" s="186">
        <f t="shared" si="0"/>
        <v>1253591</v>
      </c>
      <c r="Q17" s="131">
        <v>1.46</v>
      </c>
      <c r="R17" s="124">
        <v>3423123</v>
      </c>
      <c r="S17" s="122">
        <v>1867</v>
      </c>
      <c r="T17" s="122">
        <v>1831659.2556781301</v>
      </c>
      <c r="U17" s="122">
        <v>45754573</v>
      </c>
    </row>
    <row r="18" spans="1:21" s="15" customFormat="1" ht="11.25" customHeight="1" x14ac:dyDescent="0.3">
      <c r="A18" s="252">
        <v>18</v>
      </c>
      <c r="B18" s="125" t="s">
        <v>36</v>
      </c>
      <c r="C18" s="125" t="s">
        <v>28</v>
      </c>
      <c r="D18" s="122">
        <v>1617</v>
      </c>
      <c r="E18" s="122">
        <v>29106</v>
      </c>
      <c r="F18" s="286"/>
      <c r="G18" s="286"/>
      <c r="H18" s="286"/>
      <c r="I18" s="304"/>
      <c r="J18" s="287"/>
      <c r="K18" s="287"/>
      <c r="L18" s="288"/>
      <c r="M18" s="288"/>
      <c r="N18" s="124">
        <v>761000</v>
      </c>
      <c r="O18" s="143">
        <v>7800</v>
      </c>
      <c r="P18" s="186">
        <f t="shared" si="0"/>
        <v>-753200</v>
      </c>
      <c r="Q18" s="140">
        <v>0.51</v>
      </c>
      <c r="R18" s="186">
        <v>-6693</v>
      </c>
      <c r="S18" s="126">
        <v>24</v>
      </c>
      <c r="T18" s="122">
        <v>1617</v>
      </c>
      <c r="U18" s="122">
        <v>29106</v>
      </c>
    </row>
    <row r="19" spans="1:21" s="15" customFormat="1" ht="11.25" customHeight="1" x14ac:dyDescent="0.3">
      <c r="A19" s="252">
        <v>19</v>
      </c>
      <c r="B19" s="125" t="s">
        <v>38</v>
      </c>
      <c r="C19" s="125" t="s">
        <v>28</v>
      </c>
      <c r="D19" s="122" t="s">
        <v>37</v>
      </c>
      <c r="E19" s="122" t="s">
        <v>37</v>
      </c>
      <c r="F19" s="286"/>
      <c r="G19" s="286"/>
      <c r="H19" s="286"/>
      <c r="I19" s="304"/>
      <c r="J19" s="287"/>
      <c r="K19" s="287"/>
      <c r="L19" s="288"/>
      <c r="M19" s="288"/>
      <c r="N19" s="124">
        <v>8000</v>
      </c>
      <c r="O19" s="124">
        <v>13632</v>
      </c>
      <c r="P19" s="186">
        <f t="shared" si="0"/>
        <v>5632</v>
      </c>
      <c r="Q19" s="131" t="s">
        <v>37</v>
      </c>
      <c r="R19" s="124" t="s">
        <v>37</v>
      </c>
      <c r="S19" s="122" t="s">
        <v>37</v>
      </c>
      <c r="T19" s="122" t="s">
        <v>37</v>
      </c>
      <c r="U19" s="122" t="s">
        <v>37</v>
      </c>
    </row>
    <row r="20" spans="1:21" s="15" customFormat="1" ht="11.25" customHeight="1" x14ac:dyDescent="0.3">
      <c r="A20" s="252">
        <v>20</v>
      </c>
      <c r="B20" s="125" t="s">
        <v>39</v>
      </c>
      <c r="C20" s="125" t="s">
        <v>28</v>
      </c>
      <c r="D20" s="122">
        <v>493666.55894279818</v>
      </c>
      <c r="E20" s="122">
        <v>10894573</v>
      </c>
      <c r="F20" s="129">
        <v>13836357.75</v>
      </c>
      <c r="G20" s="129">
        <v>18448477</v>
      </c>
      <c r="H20" s="129">
        <v>27672715.5</v>
      </c>
      <c r="I20" s="130">
        <v>0.35</v>
      </c>
      <c r="J20" s="123">
        <v>0.59054050911628098</v>
      </c>
      <c r="K20" s="123">
        <v>0.21</v>
      </c>
      <c r="L20" s="288"/>
      <c r="M20" s="288"/>
      <c r="N20" s="288">
        <v>2651000</v>
      </c>
      <c r="O20" s="282">
        <v>1767368</v>
      </c>
      <c r="P20" s="289">
        <f>O20-N20</f>
        <v>-883632</v>
      </c>
      <c r="Q20" s="291">
        <v>1.75</v>
      </c>
      <c r="R20" s="288">
        <v>1849369</v>
      </c>
      <c r="S20" s="122">
        <v>78</v>
      </c>
      <c r="T20" s="122">
        <v>519613.1823820725</v>
      </c>
      <c r="U20" s="122">
        <v>11467220</v>
      </c>
    </row>
    <row r="21" spans="1:21" s="15" customFormat="1" ht="11.25" customHeight="1" x14ac:dyDescent="0.3">
      <c r="A21" s="252">
        <v>21</v>
      </c>
      <c r="B21" s="125" t="s">
        <v>40</v>
      </c>
      <c r="C21" s="125" t="s">
        <v>28</v>
      </c>
      <c r="D21" s="122">
        <v>343986.36405594193</v>
      </c>
      <c r="E21" s="122">
        <v>8151190</v>
      </c>
      <c r="F21" s="129">
        <v>2252430</v>
      </c>
      <c r="G21" s="129">
        <v>3003240</v>
      </c>
      <c r="H21" s="129">
        <v>4504860</v>
      </c>
      <c r="I21" s="130">
        <v>0.05</v>
      </c>
      <c r="J21" s="123">
        <v>2</v>
      </c>
      <c r="K21" s="123">
        <v>0.1</v>
      </c>
      <c r="L21" s="288"/>
      <c r="M21" s="288"/>
      <c r="N21" s="282"/>
      <c r="O21" s="283"/>
      <c r="P21" s="290"/>
      <c r="Q21" s="291"/>
      <c r="R21" s="288"/>
      <c r="S21" s="122">
        <v>41</v>
      </c>
      <c r="T21" s="122">
        <v>362090.90953257051</v>
      </c>
      <c r="U21" s="122">
        <v>8580200</v>
      </c>
    </row>
    <row r="22" spans="1:21" s="15" customFormat="1" ht="11.25" customHeight="1" x14ac:dyDescent="0.3">
      <c r="A22" s="252">
        <v>22</v>
      </c>
      <c r="B22" s="208" t="s">
        <v>34</v>
      </c>
      <c r="C22" s="151"/>
      <c r="D22" s="152"/>
      <c r="E22" s="152"/>
      <c r="F22" s="152"/>
      <c r="G22" s="152"/>
      <c r="H22" s="152"/>
      <c r="I22" s="153"/>
      <c r="J22" s="152"/>
      <c r="K22" s="152"/>
      <c r="L22" s="154"/>
      <c r="M22" s="154"/>
      <c r="N22" s="124">
        <v>1652470</v>
      </c>
      <c r="O22" s="124">
        <v>1023222</v>
      </c>
      <c r="P22" s="186">
        <f t="shared" ref="P22" si="2">O22-N22</f>
        <v>-629248</v>
      </c>
      <c r="Q22" s="152"/>
      <c r="R22" s="155"/>
      <c r="S22" s="152"/>
      <c r="T22" s="152"/>
      <c r="U22" s="209"/>
    </row>
    <row r="23" spans="1:21" s="66" customFormat="1" ht="22" customHeight="1" x14ac:dyDescent="0.3">
      <c r="A23" s="252">
        <v>23</v>
      </c>
      <c r="B23" s="210" t="s">
        <v>14</v>
      </c>
      <c r="C23" s="97"/>
      <c r="D23" s="98">
        <f>D24</f>
        <v>6772052.8758400446</v>
      </c>
      <c r="E23" s="98">
        <f>E24</f>
        <v>79848302</v>
      </c>
      <c r="F23" s="98"/>
      <c r="G23" s="98"/>
      <c r="H23" s="98"/>
      <c r="I23" s="99"/>
      <c r="J23" s="133"/>
      <c r="K23" s="100">
        <f>K24</f>
        <v>0.09</v>
      </c>
      <c r="L23" s="166">
        <f>L24</f>
        <v>0</v>
      </c>
      <c r="M23" s="167">
        <f>M24</f>
        <v>916941</v>
      </c>
      <c r="N23" s="170">
        <f>SUM(N24:N25)</f>
        <v>4000000</v>
      </c>
      <c r="O23" s="170">
        <f>SUM(O24:O25)</f>
        <v>2989176</v>
      </c>
      <c r="P23" s="115">
        <f>O23-N23</f>
        <v>-1010824</v>
      </c>
      <c r="Q23" s="134">
        <f>Q24</f>
        <v>5.0199999999999996</v>
      </c>
      <c r="R23" s="135">
        <f>R24</f>
        <v>12668784</v>
      </c>
      <c r="S23" s="98">
        <f>S24</f>
        <v>71</v>
      </c>
      <c r="T23" s="98">
        <f>T24</f>
        <v>75741889.931904897</v>
      </c>
      <c r="U23" s="98">
        <f>U24</f>
        <v>853595980</v>
      </c>
    </row>
    <row r="24" spans="1:21" s="15" customFormat="1" ht="11.25" customHeight="1" x14ac:dyDescent="0.3">
      <c r="A24" s="252">
        <v>24</v>
      </c>
      <c r="B24" s="125" t="s">
        <v>41</v>
      </c>
      <c r="C24" s="125" t="s">
        <v>28</v>
      </c>
      <c r="D24" s="122">
        <v>6772052.8758400446</v>
      </c>
      <c r="E24" s="122">
        <v>79848302</v>
      </c>
      <c r="F24" s="136">
        <v>668168041</v>
      </c>
      <c r="G24" s="136">
        <v>890890721</v>
      </c>
      <c r="H24" s="136">
        <v>1336336082</v>
      </c>
      <c r="I24" s="137">
        <v>1</v>
      </c>
      <c r="J24" s="123">
        <v>0.09</v>
      </c>
      <c r="K24" s="123">
        <v>0.09</v>
      </c>
      <c r="L24" s="138">
        <v>0</v>
      </c>
      <c r="M24" s="139">
        <v>916941</v>
      </c>
      <c r="N24" s="168">
        <v>3150000</v>
      </c>
      <c r="O24" s="168">
        <v>2441555</v>
      </c>
      <c r="P24" s="186">
        <f t="shared" ref="P24:P25" si="3">O24-N24</f>
        <v>-708445</v>
      </c>
      <c r="Q24" s="131">
        <v>5.0199999999999996</v>
      </c>
      <c r="R24" s="124">
        <v>12668784</v>
      </c>
      <c r="S24" s="122">
        <v>71</v>
      </c>
      <c r="T24" s="122">
        <v>75741889.931904897</v>
      </c>
      <c r="U24" s="122">
        <v>853595980</v>
      </c>
    </row>
    <row r="25" spans="1:21" s="15" customFormat="1" ht="11.25" customHeight="1" x14ac:dyDescent="0.3">
      <c r="A25" s="252">
        <v>25</v>
      </c>
      <c r="B25" s="208" t="s">
        <v>34</v>
      </c>
      <c r="C25" s="151"/>
      <c r="D25" s="152"/>
      <c r="E25" s="152"/>
      <c r="F25" s="152"/>
      <c r="G25" s="152"/>
      <c r="H25" s="152"/>
      <c r="I25" s="153"/>
      <c r="J25" s="152"/>
      <c r="K25" s="152"/>
      <c r="L25" s="156"/>
      <c r="M25" s="157"/>
      <c r="N25" s="124">
        <v>850000</v>
      </c>
      <c r="O25" s="124">
        <v>547621</v>
      </c>
      <c r="P25" s="186">
        <f t="shared" si="3"/>
        <v>-302379</v>
      </c>
      <c r="Q25" s="152"/>
      <c r="R25" s="155"/>
      <c r="S25" s="152"/>
      <c r="T25" s="152"/>
      <c r="U25" s="209"/>
    </row>
    <row r="26" spans="1:21" s="66" customFormat="1" ht="22" customHeight="1" x14ac:dyDescent="0.3">
      <c r="A26" s="252">
        <v>26</v>
      </c>
      <c r="B26" s="210" t="s">
        <v>8</v>
      </c>
      <c r="C26" s="97"/>
      <c r="D26" s="132"/>
      <c r="E26" s="107"/>
      <c r="F26" s="107"/>
      <c r="G26" s="107"/>
      <c r="H26" s="107"/>
      <c r="I26" s="108"/>
      <c r="J26" s="133"/>
      <c r="K26" s="100">
        <v>0.5</v>
      </c>
      <c r="L26" s="166">
        <f>L27</f>
        <v>0</v>
      </c>
      <c r="M26" s="167">
        <f>M27</f>
        <v>390403</v>
      </c>
      <c r="N26" s="170">
        <f>SUM(N27:N29)</f>
        <v>1703070</v>
      </c>
      <c r="O26" s="170">
        <f>SUM(O27:O29)</f>
        <v>1004693</v>
      </c>
      <c r="P26" s="115">
        <f>O26-N26</f>
        <v>-698377</v>
      </c>
      <c r="Q26" s="114" t="s">
        <v>33</v>
      </c>
      <c r="R26" s="171" t="s">
        <v>33</v>
      </c>
      <c r="S26" s="175">
        <f>SUM(S27:S28)</f>
        <v>0</v>
      </c>
      <c r="T26" s="172" t="s">
        <v>33</v>
      </c>
      <c r="U26" s="172" t="s">
        <v>33</v>
      </c>
    </row>
    <row r="27" spans="1:21" s="15" customFormat="1" ht="11.25" customHeight="1" x14ac:dyDescent="0.3">
      <c r="A27" s="252">
        <v>27</v>
      </c>
      <c r="B27" s="217" t="s">
        <v>42</v>
      </c>
      <c r="C27" s="190" t="s">
        <v>32</v>
      </c>
      <c r="D27" s="217"/>
      <c r="E27" s="142">
        <v>0.70089999999999997</v>
      </c>
      <c r="F27" s="142">
        <v>0.53</v>
      </c>
      <c r="G27" s="142">
        <v>0.7</v>
      </c>
      <c r="H27" s="142">
        <v>1</v>
      </c>
      <c r="I27" s="127">
        <v>0.5</v>
      </c>
      <c r="J27" s="187">
        <v>1</v>
      </c>
      <c r="K27" s="187">
        <v>0.5</v>
      </c>
      <c r="L27" s="282">
        <v>0</v>
      </c>
      <c r="M27" s="282">
        <v>390403</v>
      </c>
      <c r="N27" s="189">
        <v>841000</v>
      </c>
      <c r="O27" s="189">
        <v>665825</v>
      </c>
      <c r="P27" s="186">
        <f t="shared" ref="P27:P29" si="4">O27-N27</f>
        <v>-175175</v>
      </c>
      <c r="Q27" s="217"/>
      <c r="R27" s="217"/>
      <c r="S27" s="142"/>
      <c r="T27" s="142"/>
      <c r="U27" s="142"/>
    </row>
    <row r="28" spans="1:21" s="15" customFormat="1" ht="11.25" customHeight="1" x14ac:dyDescent="0.3">
      <c r="A28" s="252">
        <v>28</v>
      </c>
      <c r="B28" s="190" t="s">
        <v>44</v>
      </c>
      <c r="C28" s="190" t="s">
        <v>45</v>
      </c>
      <c r="D28" s="217"/>
      <c r="E28" s="141">
        <v>0</v>
      </c>
      <c r="F28" s="141">
        <v>6</v>
      </c>
      <c r="G28" s="141">
        <v>8</v>
      </c>
      <c r="H28" s="141">
        <v>12</v>
      </c>
      <c r="I28" s="127">
        <v>0.5</v>
      </c>
      <c r="J28" s="187">
        <v>0</v>
      </c>
      <c r="K28" s="187">
        <v>0</v>
      </c>
      <c r="L28" s="283"/>
      <c r="M28" s="283"/>
      <c r="N28" s="188">
        <v>500000</v>
      </c>
      <c r="O28" s="188">
        <v>28786</v>
      </c>
      <c r="P28" s="186">
        <f t="shared" si="4"/>
        <v>-471214</v>
      </c>
      <c r="Q28" s="217"/>
      <c r="R28" s="217"/>
      <c r="S28" s="141"/>
      <c r="T28" s="141"/>
      <c r="U28" s="141"/>
    </row>
    <row r="29" spans="1:21" s="15" customFormat="1" ht="11.25" customHeight="1" x14ac:dyDescent="0.3">
      <c r="A29" s="252">
        <v>29</v>
      </c>
      <c r="B29" s="208" t="s">
        <v>34</v>
      </c>
      <c r="C29" s="151"/>
      <c r="D29" s="158"/>
      <c r="E29" s="152"/>
      <c r="F29" s="152"/>
      <c r="G29" s="152"/>
      <c r="H29" s="152"/>
      <c r="I29" s="153"/>
      <c r="J29" s="152"/>
      <c r="K29" s="152"/>
      <c r="L29" s="154"/>
      <c r="M29" s="154"/>
      <c r="N29" s="186">
        <v>362070</v>
      </c>
      <c r="O29" s="186">
        <v>310082</v>
      </c>
      <c r="P29" s="186">
        <f t="shared" si="4"/>
        <v>-51988</v>
      </c>
      <c r="Q29" s="158"/>
      <c r="R29" s="158"/>
      <c r="S29" s="152"/>
      <c r="T29" s="152"/>
      <c r="U29" s="209"/>
    </row>
    <row r="30" spans="1:21" s="66" customFormat="1" ht="22" customHeight="1" x14ac:dyDescent="0.3">
      <c r="A30" s="252">
        <v>30</v>
      </c>
      <c r="B30" s="211" t="s">
        <v>13</v>
      </c>
      <c r="C30" s="27"/>
      <c r="D30" s="132"/>
      <c r="E30" s="62"/>
      <c r="F30" s="62"/>
      <c r="G30" s="62"/>
      <c r="H30" s="62"/>
      <c r="I30" s="63"/>
      <c r="J30" s="67"/>
      <c r="K30" s="37">
        <v>1.08</v>
      </c>
      <c r="L30" s="166">
        <f>L31</f>
        <v>61844</v>
      </c>
      <c r="M30" s="167">
        <f>M31</f>
        <v>125621</v>
      </c>
      <c r="N30" s="218">
        <f>SUM(N31:N33)</f>
        <v>548000</v>
      </c>
      <c r="O30" s="218">
        <f>SUM(O31:O33)</f>
        <v>274604</v>
      </c>
      <c r="P30" s="218">
        <f>O30-N30</f>
        <v>-273396</v>
      </c>
      <c r="Q30" s="114" t="s">
        <v>33</v>
      </c>
      <c r="R30" s="171" t="s">
        <v>33</v>
      </c>
      <c r="S30" s="175">
        <f>SUM(S31:S32)</f>
        <v>35</v>
      </c>
      <c r="T30" s="172" t="s">
        <v>33</v>
      </c>
      <c r="U30" s="172" t="s">
        <v>33</v>
      </c>
    </row>
    <row r="31" spans="1:21" s="15" customFormat="1" ht="11.25" customHeight="1" x14ac:dyDescent="0.3">
      <c r="A31" s="252">
        <v>31</v>
      </c>
      <c r="B31" s="220" t="s">
        <v>46</v>
      </c>
      <c r="C31" s="144" t="s">
        <v>47</v>
      </c>
      <c r="D31" s="280" t="s">
        <v>33</v>
      </c>
      <c r="E31" s="145">
        <v>32</v>
      </c>
      <c r="F31" s="9">
        <v>21</v>
      </c>
      <c r="G31" s="9">
        <v>28</v>
      </c>
      <c r="H31" s="9">
        <v>41</v>
      </c>
      <c r="I31" s="17">
        <v>0.5</v>
      </c>
      <c r="J31" s="18">
        <v>1.1499999999999999</v>
      </c>
      <c r="K31" s="19">
        <v>0.57999999999999996</v>
      </c>
      <c r="L31" s="282">
        <v>61844</v>
      </c>
      <c r="M31" s="282">
        <v>125621</v>
      </c>
      <c r="N31" s="284">
        <v>297000</v>
      </c>
      <c r="O31" s="189">
        <v>93103</v>
      </c>
      <c r="P31" s="186">
        <f t="shared" ref="P31:P33" si="5">O31-N31</f>
        <v>-203897</v>
      </c>
      <c r="Q31" s="280" t="s">
        <v>33</v>
      </c>
      <c r="R31" s="280" t="s">
        <v>33</v>
      </c>
      <c r="S31" s="141">
        <v>32</v>
      </c>
      <c r="T31" s="280" t="s">
        <v>33</v>
      </c>
      <c r="U31" s="280" t="s">
        <v>33</v>
      </c>
    </row>
    <row r="32" spans="1:21" s="15" customFormat="1" ht="11.25" customHeight="1" x14ac:dyDescent="0.3">
      <c r="A32" s="252">
        <v>32</v>
      </c>
      <c r="B32" s="212" t="s">
        <v>48</v>
      </c>
      <c r="C32" s="144" t="s">
        <v>47</v>
      </c>
      <c r="D32" s="281"/>
      <c r="E32" s="145">
        <v>3</v>
      </c>
      <c r="F32" s="9">
        <v>2</v>
      </c>
      <c r="G32" s="9">
        <v>3</v>
      </c>
      <c r="H32" s="9">
        <v>5</v>
      </c>
      <c r="I32" s="17">
        <v>0.5</v>
      </c>
      <c r="J32" s="18">
        <v>1</v>
      </c>
      <c r="K32" s="19">
        <v>0.5</v>
      </c>
      <c r="L32" s="283"/>
      <c r="M32" s="283"/>
      <c r="N32" s="285"/>
      <c r="O32" s="219">
        <v>40152</v>
      </c>
      <c r="P32" s="186">
        <f t="shared" si="5"/>
        <v>40152</v>
      </c>
      <c r="Q32" s="281"/>
      <c r="R32" s="281"/>
      <c r="S32" s="141">
        <v>3</v>
      </c>
      <c r="T32" s="281"/>
      <c r="U32" s="281"/>
    </row>
    <row r="33" spans="1:21" s="15" customFormat="1" ht="10.5" customHeight="1" x14ac:dyDescent="0.3">
      <c r="A33" s="252">
        <v>33</v>
      </c>
      <c r="B33" s="213" t="s">
        <v>34</v>
      </c>
      <c r="C33" s="159"/>
      <c r="D33" s="160"/>
      <c r="E33" s="161"/>
      <c r="F33" s="161"/>
      <c r="G33" s="161"/>
      <c r="H33" s="161"/>
      <c r="I33" s="162"/>
      <c r="J33" s="161"/>
      <c r="K33" s="161"/>
      <c r="L33" s="163"/>
      <c r="M33" s="164"/>
      <c r="N33" s="124">
        <v>251000</v>
      </c>
      <c r="O33" s="124">
        <v>141349</v>
      </c>
      <c r="P33" s="186">
        <f t="shared" si="5"/>
        <v>-109651</v>
      </c>
      <c r="Q33" s="160"/>
      <c r="R33" s="160"/>
      <c r="S33" s="165"/>
      <c r="T33" s="165"/>
      <c r="U33" s="214"/>
    </row>
    <row r="34" spans="1:21" s="66" customFormat="1" ht="22" customHeight="1" x14ac:dyDescent="0.3">
      <c r="A34" s="252">
        <v>34</v>
      </c>
      <c r="B34" s="250" t="s">
        <v>88</v>
      </c>
      <c r="C34" s="198"/>
      <c r="D34" s="199">
        <f>D9+D16+D23</f>
        <v>55969705.785115689</v>
      </c>
      <c r="E34" s="199">
        <f>E9+E16+E23</f>
        <v>959435289</v>
      </c>
      <c r="F34" s="199"/>
      <c r="G34" s="199"/>
      <c r="H34" s="199"/>
      <c r="I34" s="199"/>
      <c r="J34" s="198"/>
      <c r="K34" s="198"/>
      <c r="L34" s="202">
        <f>L9+L16+L23+L26+L30</f>
        <v>4120730</v>
      </c>
      <c r="M34" s="202">
        <f>M9+M16+M23+M26+M30</f>
        <v>10450000</v>
      </c>
      <c r="N34" s="215">
        <f>N9+N16+N23+N26+N30</f>
        <v>45586373</v>
      </c>
      <c r="O34" s="215">
        <f>O9+O16+O23+O26+O30</f>
        <v>42255027</v>
      </c>
      <c r="P34" s="222">
        <f>O34-N34</f>
        <v>-3331346</v>
      </c>
      <c r="Q34" s="203">
        <v>2.9</v>
      </c>
      <c r="R34" s="199">
        <f>R9+R16+R23</f>
        <v>142743507</v>
      </c>
      <c r="S34" s="199">
        <f>S9+S16+S23+S26+S30</f>
        <v>12729</v>
      </c>
      <c r="T34" s="199">
        <f>T9+T16+T23</f>
        <v>188740793.97651005</v>
      </c>
      <c r="U34" s="204">
        <f>U9+U16+U23</f>
        <v>2758895293</v>
      </c>
    </row>
    <row r="35" spans="1:21" s="15" customFormat="1" ht="22" customHeight="1" x14ac:dyDescent="0.3">
      <c r="A35" s="252">
        <v>35</v>
      </c>
      <c r="B35" s="292" t="s">
        <v>49</v>
      </c>
      <c r="C35" s="293"/>
      <c r="D35" s="293"/>
      <c r="E35" s="293"/>
      <c r="F35" s="293"/>
      <c r="G35" s="293"/>
      <c r="H35" s="293"/>
      <c r="I35" s="293"/>
      <c r="J35" s="293"/>
      <c r="K35" s="293"/>
      <c r="L35" s="294"/>
      <c r="M35" s="205"/>
      <c r="N35" s="56">
        <v>11235000</v>
      </c>
      <c r="O35" s="56">
        <f>5588821+2821803</f>
        <v>8410624</v>
      </c>
      <c r="P35" s="239">
        <f>O35-N35</f>
        <v>-2824376</v>
      </c>
      <c r="Q35" s="295"/>
      <c r="R35" s="296"/>
    </row>
    <row r="36" spans="1:21" s="15" customFormat="1" ht="22" customHeight="1" x14ac:dyDescent="0.3">
      <c r="A36" s="252">
        <v>36</v>
      </c>
      <c r="B36" s="298" t="s">
        <v>89</v>
      </c>
      <c r="C36" s="299"/>
      <c r="D36" s="299"/>
      <c r="E36" s="299"/>
      <c r="F36" s="299"/>
      <c r="G36" s="299"/>
      <c r="H36" s="299"/>
      <c r="I36" s="299"/>
      <c r="J36" s="299"/>
      <c r="K36" s="299"/>
      <c r="L36" s="300"/>
      <c r="M36" s="20"/>
      <c r="N36" s="8">
        <f>N34+N35</f>
        <v>56821373</v>
      </c>
      <c r="O36" s="8">
        <f>O34+O35</f>
        <v>50665651</v>
      </c>
      <c r="P36" s="221">
        <f>O36-N36</f>
        <v>-6155722</v>
      </c>
      <c r="Q36" s="295"/>
      <c r="R36" s="297"/>
    </row>
    <row r="37" spans="1:21" ht="9.75" customHeight="1" x14ac:dyDescent="0.3">
      <c r="A37" s="252">
        <v>37</v>
      </c>
      <c r="B37" s="14" t="s">
        <v>50</v>
      </c>
    </row>
    <row r="38" spans="1:21" ht="9.75" customHeight="1" x14ac:dyDescent="0.3">
      <c r="A38" s="252">
        <v>38</v>
      </c>
      <c r="B38" s="14" t="s">
        <v>51</v>
      </c>
    </row>
    <row r="39" spans="1:21" ht="9.75" customHeight="1" x14ac:dyDescent="0.3">
      <c r="A39" s="252">
        <v>39</v>
      </c>
      <c r="B39" s="12" t="s">
        <v>12</v>
      </c>
    </row>
    <row r="40" spans="1:21" ht="1" customHeight="1" x14ac:dyDescent="0.3"/>
  </sheetData>
  <mergeCells count="38">
    <mergeCell ref="B35:L35"/>
    <mergeCell ref="Q35:R36"/>
    <mergeCell ref="B36:L36"/>
    <mergeCell ref="F10:F13"/>
    <mergeCell ref="J10:J13"/>
    <mergeCell ref="B13:B14"/>
    <mergeCell ref="O13:O14"/>
    <mergeCell ref="G10:G13"/>
    <mergeCell ref="I10:I13"/>
    <mergeCell ref="H10:H13"/>
    <mergeCell ref="N13:N14"/>
    <mergeCell ref="I17:I19"/>
    <mergeCell ref="H17:H19"/>
    <mergeCell ref="L17:L21"/>
    <mergeCell ref="M17:M21"/>
    <mergeCell ref="F17:F19"/>
    <mergeCell ref="N20:N21"/>
    <mergeCell ref="P20:P21"/>
    <mergeCell ref="Q20:Q21"/>
    <mergeCell ref="R20:R21"/>
    <mergeCell ref="O20:O21"/>
    <mergeCell ref="G17:G19"/>
    <mergeCell ref="K17:K19"/>
    <mergeCell ref="J17:J19"/>
    <mergeCell ref="P13:P14"/>
    <mergeCell ref="K10:K13"/>
    <mergeCell ref="L10:L14"/>
    <mergeCell ref="M10:M14"/>
    <mergeCell ref="D31:D32"/>
    <mergeCell ref="L31:L32"/>
    <mergeCell ref="M31:M32"/>
    <mergeCell ref="Q31:Q32"/>
    <mergeCell ref="R31:R32"/>
    <mergeCell ref="T31:T32"/>
    <mergeCell ref="U31:U32"/>
    <mergeCell ref="L27:L28"/>
    <mergeCell ref="M27:M28"/>
    <mergeCell ref="N31:N32"/>
  </mergeCells>
  <pageMargins left="0.7" right="0.7" top="0.75" bottom="0.75" header="0.3" footer="0.3"/>
  <pageSetup paperSize="3"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ttachment xmlns="dd64b624-1e39-40c4-a432-217276e9b873">Attachment 2</Attachment>
    <Intervenor xmlns="dd64b624-1e39-40c4-a432-217276e9b873">SEC</Intervenor>
  </documentManagement>
</p:properties>
</file>

<file path=customXml/item2.xml><?xml version="1.0" encoding="utf-8"?>
<?mso-contentType ?>
<SharedContentType xmlns="Microsoft.SharePoint.Taxonomy.ContentTypeSync" SourceId="14ab40f3-767a-43a9-8b62-265d64c54f3b"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2C738DFFF9CA074F984F0B00BA5E820E" ma:contentTypeVersion="2" ma:contentTypeDescription="Create a new document." ma:contentTypeScope="" ma:versionID="a1dd2ab879b25026040297a54e3a2e8b">
  <xsd:schema xmlns:xsd="http://www.w3.org/2001/XMLSchema" xmlns:xs="http://www.w3.org/2001/XMLSchema" xmlns:p="http://schemas.microsoft.com/office/2006/metadata/properties" xmlns:ns2="dd64b624-1e39-40c4-a432-217276e9b873" targetNamespace="http://schemas.microsoft.com/office/2006/metadata/properties" ma:root="true" ma:fieldsID="ffcbfe3e3fe03d2d68f31b8263d33882" ns2:_="">
    <xsd:import namespace="dd64b624-1e39-40c4-a432-217276e9b873"/>
    <xsd:element name="properties">
      <xsd:complexType>
        <xsd:sequence>
          <xsd:element name="documentManagement">
            <xsd:complexType>
              <xsd:all>
                <xsd:element ref="ns2:Intervenor" minOccurs="0"/>
                <xsd:element ref="ns2:Attach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4b624-1e39-40c4-a432-217276e9b873" elementFormDefault="qualified">
    <xsd:import namespace="http://schemas.microsoft.com/office/2006/documentManagement/types"/>
    <xsd:import namespace="http://schemas.microsoft.com/office/infopath/2007/PartnerControls"/>
    <xsd:element name="Intervenor" ma:index="8" nillable="true" ma:displayName="Intervenor" ma:internalName="Intervenor">
      <xsd:simpleType>
        <xsd:restriction base="dms:Text">
          <xsd:maxLength value="255"/>
        </xsd:restriction>
      </xsd:simpleType>
    </xsd:element>
    <xsd:element name="Attachment" ma:index="9" nillable="true" ma:displayName="Attachment" ma:internalName="Attach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55953-F559-485F-A68B-C1987C28A71C}">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d64b624-1e39-40c4-a432-217276e9b873"/>
    <ds:schemaRef ds:uri="http://www.w3.org/XML/1998/namespace"/>
    <ds:schemaRef ds:uri="http://purl.org/dc/dcmitype/"/>
  </ds:schemaRefs>
</ds:datastoreItem>
</file>

<file path=customXml/itemProps2.xml><?xml version="1.0" encoding="utf-8"?>
<ds:datastoreItem xmlns:ds="http://schemas.openxmlformats.org/officeDocument/2006/customXml" ds:itemID="{94C0F1C5-01B0-4151-BDCF-91F513F0E1C5}">
  <ds:schemaRefs>
    <ds:schemaRef ds:uri="Microsoft.SharePoint.Taxonomy.ContentTypeSync"/>
  </ds:schemaRefs>
</ds:datastoreItem>
</file>

<file path=customXml/itemProps3.xml><?xml version="1.0" encoding="utf-8"?>
<ds:datastoreItem xmlns:ds="http://schemas.openxmlformats.org/officeDocument/2006/customXml" ds:itemID="{6A117177-B38A-493F-B758-F7B9F12F95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4b624-1e39-40c4-a432-217276e9b8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887F956-FD2E-44A2-86E8-97A871D55D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EGD Rate Zone Table 1-1</vt:lpstr>
      <vt:lpstr>Union Rate Zones Table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2016 TAble</dc:title>
  <dc:creator>Kuiken Whitiken, Tamara</dc:creator>
  <cp:lastModifiedBy>Stephanie Allman</cp:lastModifiedBy>
  <cp:lastPrinted>2020-04-02T15:41:58Z</cp:lastPrinted>
  <dcterms:created xsi:type="dcterms:W3CDTF">2020-03-18T19:35:32Z</dcterms:created>
  <dcterms:modified xsi:type="dcterms:W3CDTF">2020-04-06T17:46:29Z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1a6f161-e42b-4c47-8f69-f6a81e023e2d_Enabled">
    <vt:lpwstr>True</vt:lpwstr>
  </property>
  <property fmtid="{D5CDD505-2E9C-101B-9397-08002B2CF9AE}" pid="3" name="MSIP_Label_b1a6f161-e42b-4c47-8f69-f6a81e023e2d_SiteId">
    <vt:lpwstr>271df5c2-953a-497b-93ad-7adf7a4b3cd7</vt:lpwstr>
  </property>
  <property fmtid="{D5CDD505-2E9C-101B-9397-08002B2CF9AE}" pid="4" name="MSIP_Label_b1a6f161-e42b-4c47-8f69-f6a81e023e2d_Owner">
    <vt:lpwstr>EDunlop@Spectraenergy.com</vt:lpwstr>
  </property>
  <property fmtid="{D5CDD505-2E9C-101B-9397-08002B2CF9AE}" pid="5" name="MSIP_Label_b1a6f161-e42b-4c47-8f69-f6a81e023e2d_SetDate">
    <vt:lpwstr>2020-03-18T19:40:29.9906423Z</vt:lpwstr>
  </property>
  <property fmtid="{D5CDD505-2E9C-101B-9397-08002B2CF9AE}" pid="6" name="MSIP_Label_b1a6f161-e42b-4c47-8f69-f6a81e023e2d_Name">
    <vt:lpwstr>Internal</vt:lpwstr>
  </property>
  <property fmtid="{D5CDD505-2E9C-101B-9397-08002B2CF9AE}" pid="7" name="MSIP_Label_b1a6f161-e42b-4c47-8f69-f6a81e023e2d_Application">
    <vt:lpwstr>Microsoft Azure Information Protection</vt:lpwstr>
  </property>
  <property fmtid="{D5CDD505-2E9C-101B-9397-08002B2CF9AE}" pid="8" name="MSIP_Label_b1a6f161-e42b-4c47-8f69-f6a81e023e2d_ActionId">
    <vt:lpwstr>cc92eb7e-a966-42cf-a09f-b02fb34a1e97</vt:lpwstr>
  </property>
  <property fmtid="{D5CDD505-2E9C-101B-9397-08002B2CF9AE}" pid="9" name="MSIP_Label_b1a6f161-e42b-4c47-8f69-f6a81e023e2d_Extended_MSFT_Method">
    <vt:lpwstr>Automatic</vt:lpwstr>
  </property>
  <property fmtid="{D5CDD505-2E9C-101B-9397-08002B2CF9AE}" pid="10" name="Sensitivity">
    <vt:lpwstr>Internal</vt:lpwstr>
  </property>
  <property fmtid="{D5CDD505-2E9C-101B-9397-08002B2CF9AE}" pid="11" name="_AdHocReviewCycleID">
    <vt:i4>-381980367</vt:i4>
  </property>
  <property fmtid="{D5CDD505-2E9C-101B-9397-08002B2CF9AE}" pid="12" name="_NewReviewCycle">
    <vt:lpwstr/>
  </property>
  <property fmtid="{D5CDD505-2E9C-101B-9397-08002B2CF9AE}" pid="13" name="_EmailSubject">
    <vt:lpwstr>EB-2019-0271 - Enbridge Gas Inc. - 2021 DSM Plans - Interrogatory Responses</vt:lpwstr>
  </property>
  <property fmtid="{D5CDD505-2E9C-101B-9397-08002B2CF9AE}" pid="14" name="_AuthorEmail">
    <vt:lpwstr>Stephanie.Allman@enbridge.com</vt:lpwstr>
  </property>
  <property fmtid="{D5CDD505-2E9C-101B-9397-08002B2CF9AE}" pid="15" name="_AuthorEmailDisplayName">
    <vt:lpwstr>Stephanie Allman</vt:lpwstr>
  </property>
  <property fmtid="{D5CDD505-2E9C-101B-9397-08002B2CF9AE}" pid="16" name="ContentTypeId">
    <vt:lpwstr>0x0101002C738DFFF9CA074F984F0B00BA5E820E</vt:lpwstr>
  </property>
  <property fmtid="{D5CDD505-2E9C-101B-9397-08002B2CF9AE}" pid="17" name="_PreviousAdHocReviewCycleID">
    <vt:i4>57698129</vt:i4>
  </property>
</Properties>
</file>