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esites.enbridge.com/sites/DSMF/2021 DSM Plan/Interrogatories/Excel-Word Working Docs/"/>
    </mc:Choice>
  </mc:AlternateContent>
  <xr:revisionPtr revIDLastSave="0" documentId="13_ncr:1_{D882545D-85E2-47E5-BB54-485599B48A2D}" xr6:coauthVersionLast="44" xr6:coauthVersionMax="44" xr10:uidLastSave="{00000000-0000-0000-0000-000000000000}"/>
  <bookViews>
    <workbookView xWindow="-110" yWindow="-110" windowWidth="18020" windowHeight="11020" xr2:uid="{00000000-000D-0000-FFFF-FFFF00000000}"/>
  </bookViews>
  <sheets>
    <sheet name="EGD Rate Zone Table 1-1" sheetId="1" r:id="rId1"/>
    <sheet name="Union Rate Zones Table 1-3" sheetId="4"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8" i="1" l="1"/>
  <c r="P30" i="1"/>
  <c r="P36" i="1"/>
  <c r="P35" i="1"/>
  <c r="P34" i="1"/>
  <c r="P33" i="1"/>
  <c r="P32" i="1"/>
  <c r="P29" i="1"/>
  <c r="P28" i="1"/>
  <c r="P27" i="1"/>
  <c r="P26" i="1"/>
  <c r="P25" i="1"/>
  <c r="P24" i="1"/>
  <c r="P23" i="1"/>
  <c r="P22" i="1"/>
  <c r="P21" i="1"/>
  <c r="P20" i="1"/>
  <c r="P17" i="1"/>
  <c r="P16" i="1"/>
  <c r="P15" i="1"/>
  <c r="P14" i="1"/>
  <c r="P13" i="1"/>
  <c r="P12" i="1"/>
  <c r="P11" i="1"/>
  <c r="P10" i="1"/>
  <c r="P9" i="1"/>
  <c r="O36" i="1"/>
  <c r="O34" i="1"/>
  <c r="O26" i="1"/>
  <c r="O9" i="1"/>
  <c r="O21" i="1"/>
  <c r="P13" i="4" l="1"/>
  <c r="P20" i="4"/>
  <c r="P27" i="4"/>
  <c r="P32" i="4"/>
  <c r="P38" i="4" l="1"/>
  <c r="P37" i="4"/>
  <c r="P36" i="4"/>
  <c r="P35" i="4"/>
  <c r="P34" i="4"/>
  <c r="P31" i="4"/>
  <c r="P30" i="4"/>
  <c r="P29" i="4"/>
  <c r="P26" i="4"/>
  <c r="P25" i="4"/>
  <c r="P24" i="4"/>
  <c r="P23" i="4"/>
  <c r="P22" i="4"/>
  <c r="P19" i="4"/>
  <c r="P18" i="4"/>
  <c r="P17" i="4"/>
  <c r="P16" i="4"/>
  <c r="P15" i="4"/>
  <c r="P12" i="4"/>
  <c r="P11" i="4"/>
  <c r="P10" i="4"/>
  <c r="P9" i="4"/>
  <c r="S31" i="4" l="1"/>
  <c r="S26" i="4"/>
  <c r="U23" i="4"/>
  <c r="T23" i="4"/>
  <c r="S23" i="4"/>
  <c r="U16" i="4"/>
  <c r="T16" i="4"/>
  <c r="S16" i="4"/>
  <c r="U9" i="4"/>
  <c r="T9" i="4"/>
  <c r="S9" i="4"/>
  <c r="S26" i="1" l="1"/>
  <c r="S21" i="1"/>
  <c r="S9" i="1"/>
  <c r="U34" i="1"/>
  <c r="T34" i="1"/>
  <c r="S34" i="1" l="1"/>
  <c r="U36" i="4"/>
  <c r="T36" i="4"/>
  <c r="S36" i="4"/>
  <c r="M31" i="4"/>
  <c r="L31" i="4"/>
  <c r="M26" i="4"/>
  <c r="L26" i="4"/>
  <c r="M23" i="4"/>
  <c r="L23" i="4"/>
  <c r="M16" i="4"/>
  <c r="L16" i="4"/>
  <c r="M9" i="4"/>
  <c r="L9" i="4"/>
  <c r="K23" i="4"/>
  <c r="M26" i="1"/>
  <c r="L26" i="1"/>
  <c r="M21" i="1"/>
  <c r="L21" i="1"/>
  <c r="M9" i="1"/>
  <c r="L9" i="1"/>
  <c r="M36" i="4" l="1"/>
  <c r="M34" i="1" l="1"/>
</calcChain>
</file>

<file path=xl/sharedStrings.xml><?xml version="1.0" encoding="utf-8"?>
<sst xmlns="http://schemas.openxmlformats.org/spreadsheetml/2006/main" count="218" uniqueCount="98">
  <si>
    <r>
      <rPr>
        <b/>
        <sz val="7"/>
        <color rgb="FFFFFFFF"/>
        <rFont val="Verdana"/>
        <family val="2"/>
      </rPr>
      <t>Metric</t>
    </r>
  </si>
  <si>
    <r>
      <rPr>
        <b/>
        <sz val="7"/>
        <color rgb="FFFFFFFF"/>
        <rFont val="Verdana"/>
        <family val="2"/>
      </rPr>
      <t>Verified Cumulative Savings or Other Metric</t>
    </r>
  </si>
  <si>
    <r>
      <rPr>
        <b/>
        <sz val="7"/>
        <color rgb="FFFFFFFF"/>
        <rFont val="Verdana"/>
        <family val="2"/>
      </rPr>
      <t>OEB-Approved Program Budget</t>
    </r>
  </si>
  <si>
    <r>
      <rPr>
        <b/>
        <sz val="7"/>
        <color rgb="FFFFFFFF"/>
        <rFont val="Verdana"/>
        <family val="2"/>
      </rPr>
      <t>Utility Spending**</t>
    </r>
  </si>
  <si>
    <r>
      <rPr>
        <b/>
        <sz val="7"/>
        <color rgb="FFFFFFFF"/>
        <rFont val="Verdana"/>
        <family val="2"/>
      </rPr>
      <t>Budget/ Spending Variance</t>
    </r>
  </si>
  <si>
    <r>
      <rPr>
        <b/>
        <sz val="7"/>
        <color rgb="FFFFFFFF"/>
        <rFont val="Verdana"/>
        <family val="2"/>
      </rPr>
      <t>Cost Effectiveness (TRC Benefit Cost Ratio)</t>
    </r>
  </si>
  <si>
    <r>
      <rPr>
        <b/>
        <sz val="7"/>
        <color rgb="FFFFFFFF"/>
        <rFont val="Verdana"/>
        <family val="2"/>
      </rPr>
      <t>Resource Acquisition</t>
    </r>
  </si>
  <si>
    <r>
      <rPr>
        <b/>
        <sz val="7"/>
        <color rgb="FFFFFFFF"/>
        <rFont val="Verdana"/>
        <family val="2"/>
      </rPr>
      <t>Low Income</t>
    </r>
  </si>
  <si>
    <r>
      <rPr>
        <b/>
        <sz val="7"/>
        <color rgb="FFFFFFFF"/>
        <rFont val="Verdana"/>
        <family val="2"/>
      </rPr>
      <t>Market Transformation</t>
    </r>
  </si>
  <si>
    <r>
      <rPr>
        <sz val="6.5"/>
        <rFont val="Verdana"/>
        <family val="2"/>
      </rPr>
      <t>*Not all values may compute exactly due to rounding.</t>
    </r>
  </si>
  <si>
    <r>
      <rPr>
        <sz val="6.5"/>
        <rFont val="Verdana"/>
        <family val="2"/>
      </rPr>
      <t>†CCM are cumulative cubic meters of natural gas.</t>
    </r>
  </si>
  <si>
    <r>
      <rPr>
        <sz val="6.5"/>
        <rFont val="Verdana"/>
        <family val="2"/>
      </rPr>
      <t xml:space="preserve">**The OEB’s DSM Framework allows for utility spending to differ from the approved budget. Sections 6.6 and 11.2 of the </t>
    </r>
    <r>
      <rPr>
        <u/>
        <sz val="6.5"/>
        <color rgb="FF003591"/>
        <rFont val="Verdana"/>
        <family val="2"/>
      </rPr>
      <t>Filing Guidelines</t>
    </r>
    <r>
      <rPr>
        <sz val="6.5"/>
        <color rgb="FF003591"/>
        <rFont val="Verdana"/>
        <family val="2"/>
      </rPr>
      <t xml:space="preserve"> </t>
    </r>
    <r>
      <rPr>
        <sz val="6.5"/>
        <rFont val="Verdana"/>
        <family val="2"/>
      </rPr>
      <t>provide details for acceptable spending differences.</t>
    </r>
  </si>
  <si>
    <r>
      <rPr>
        <sz val="6.5"/>
        <rFont val="Verdana"/>
        <family val="2"/>
      </rPr>
      <t xml:space="preserve">** The OEB’s DSM Framework allows for utility spending to differ from the approved budget. Sections 6.6 and 11.2 of the </t>
    </r>
    <r>
      <rPr>
        <u/>
        <sz val="6.5"/>
        <color rgb="FF003591"/>
        <rFont val="Verdana"/>
        <family val="2"/>
      </rPr>
      <t>Filing Guidelines</t>
    </r>
    <r>
      <rPr>
        <sz val="6.5"/>
        <color rgb="FF003591"/>
        <rFont val="Verdana"/>
        <family val="2"/>
      </rPr>
      <t xml:space="preserve"> </t>
    </r>
    <r>
      <rPr>
        <sz val="6.5"/>
        <rFont val="Verdana"/>
        <family val="2"/>
      </rPr>
      <t>provide details for acceptable spending differences.</t>
    </r>
  </si>
  <si>
    <r>
      <rPr>
        <b/>
        <sz val="7"/>
        <color rgb="FFFFFFFF"/>
        <rFont val="Verdana"/>
        <family val="2"/>
      </rPr>
      <t>Performance Based</t>
    </r>
  </si>
  <si>
    <r>
      <rPr>
        <b/>
        <sz val="7"/>
        <color rgb="FFFFFFFF"/>
        <rFont val="Verdana"/>
        <family val="2"/>
      </rPr>
      <t>Large Volume</t>
    </r>
  </si>
  <si>
    <t>Program/Offering</t>
  </si>
  <si>
    <t>Lower Band</t>
  </si>
  <si>
    <t>Upper Band</t>
  </si>
  <si>
    <t>Target</t>
  </si>
  <si>
    <t>Weighted % of Scorecard Achieved</t>
  </si>
  <si>
    <t>Participants/Units</t>
  </si>
  <si>
    <t>Maximum Shareholder Incentive Available</t>
  </si>
  <si>
    <r>
      <rPr>
        <b/>
        <sz val="7"/>
        <color rgb="FFFFFFFF"/>
        <rFont val="Verdana"/>
        <family val="2"/>
      </rPr>
      <t>Verified Cumulative Savings or
Other Metric</t>
    </r>
  </si>
  <si>
    <r>
      <rPr>
        <b/>
        <sz val="7"/>
        <color rgb="FFFFFFFF"/>
        <rFont val="Verdana"/>
        <family val="2"/>
      </rPr>
      <t>DSM
Shareholder Incentive</t>
    </r>
  </si>
  <si>
    <r>
      <rPr>
        <b/>
        <sz val="7"/>
        <color rgb="FFFFFFFF"/>
        <rFont val="Verdana"/>
        <family val="2"/>
      </rPr>
      <t>OEB-
Approved Program Budget</t>
    </r>
  </si>
  <si>
    <r>
      <rPr>
        <b/>
        <sz val="7"/>
        <color rgb="FFFFFFFF"/>
        <rFont val="Verdana"/>
        <family val="2"/>
      </rPr>
      <t>Cost Effectiveness (TRC Benefit
Cost Ratio)</t>
    </r>
  </si>
  <si>
    <r>
      <rPr>
        <b/>
        <sz val="7"/>
        <color rgb="FFFFFFFF"/>
        <rFont val="Verdana"/>
        <family val="2"/>
      </rPr>
      <t>Net Present Value
(TRC Plus)</t>
    </r>
  </si>
  <si>
    <t>Commercial &amp; Industrial Custom</t>
  </si>
  <si>
    <t>CCM Savings</t>
  </si>
  <si>
    <t>Commercial &amp; Industrial Direct Install</t>
  </si>
  <si>
    <t>Commercial &amp; Industrial Prescriptive</t>
  </si>
  <si>
    <t>Home Reno Rebate</t>
  </si>
  <si>
    <t>Homes Built</t>
  </si>
  <si>
    <t>N/A</t>
  </si>
  <si>
    <t>Overhead and Administrative Costs</t>
  </si>
  <si>
    <t>Home Weatherization</t>
  </si>
  <si>
    <t>Furnace End-of-Life</t>
  </si>
  <si>
    <t>-</t>
  </si>
  <si>
    <t>Indigenous</t>
  </si>
  <si>
    <t>Multi-Family - Social &amp; Assisted</t>
  </si>
  <si>
    <t>Multi-Family - Market Rate</t>
  </si>
  <si>
    <t>Large Volume</t>
  </si>
  <si>
    <t>Optimum Home</t>
  </si>
  <si>
    <t>Builders</t>
  </si>
  <si>
    <t>Commercial New Construction</t>
  </si>
  <si>
    <t>New Developments</t>
  </si>
  <si>
    <t>RunSmart</t>
  </si>
  <si>
    <t>Participants</t>
  </si>
  <si>
    <t>% Savings</t>
  </si>
  <si>
    <t>Strategic Energy Management</t>
  </si>
  <si>
    <t>Portfolio Overhead and Administrative Costs</t>
  </si>
  <si>
    <t>*Not all values may compute exactly due to rounding.</t>
  </si>
  <si>
    <t>†CCM are cumulative cubic meters of natural gas.</t>
  </si>
  <si>
    <t>Metric Weight</t>
  </si>
  <si>
    <t>Percent of Target Metric Achieved</t>
  </si>
  <si>
    <t>See separate table below</t>
  </si>
  <si>
    <t>Comprehensive Energy Management</t>
  </si>
  <si>
    <t>Energy Leaders Initiative</t>
  </si>
  <si>
    <t>Residential Adaptive Thermostats</t>
  </si>
  <si>
    <t>Run-it-Right</t>
  </si>
  <si>
    <t>Small Commercial New Construction</t>
  </si>
  <si>
    <t>Home Energy Conservation</t>
  </si>
  <si>
    <t>Resource Acquisition Overhead</t>
  </si>
  <si>
    <t>Home Winterproofing</t>
  </si>
  <si>
    <t>Multi Residential</t>
  </si>
  <si>
    <t>New Construction</t>
  </si>
  <si>
    <t>Applications</t>
  </si>
  <si>
    <t>Low Income Overhead</t>
  </si>
  <si>
    <t>School Energy Competition</t>
  </si>
  <si>
    <t>Schools</t>
  </si>
  <si>
    <t>Residential Savings by Design</t>
  </si>
  <si>
    <t>Homes</t>
  </si>
  <si>
    <t>Commercial Savings by Design</t>
  </si>
  <si>
    <t>Developments</t>
  </si>
  <si>
    <t>Market Transformation Overhead</t>
  </si>
  <si>
    <t>Large Volume Customer - CCM Savings</t>
  </si>
  <si>
    <t>Small Volume Customer - CCM Savings</t>
  </si>
  <si>
    <t>Program Level Savings (CCM)</t>
  </si>
  <si>
    <t>Metric-Level Savings (CCM)</t>
  </si>
  <si>
    <r>
      <t>Verified First-Year Savings
(m</t>
    </r>
    <r>
      <rPr>
        <b/>
        <vertAlign val="superscript"/>
        <sz val="7"/>
        <color rgb="FFFFFFFF"/>
        <rFont val="Verdana"/>
        <family val="2"/>
      </rPr>
      <t>3</t>
    </r>
    <r>
      <rPr>
        <b/>
        <sz val="7"/>
        <color rgb="FFFFFFFF"/>
        <rFont val="Verdana"/>
        <family val="2"/>
      </rPr>
      <t>)</t>
    </r>
  </si>
  <si>
    <r>
      <t>Gross Annual Natural Gas Savings (m</t>
    </r>
    <r>
      <rPr>
        <b/>
        <vertAlign val="superscript"/>
        <sz val="7"/>
        <color theme="0"/>
        <rFont val="Verdana"/>
        <family val="2"/>
      </rPr>
      <t>3</t>
    </r>
    <r>
      <rPr>
        <b/>
        <sz val="7"/>
        <color theme="0"/>
        <rFont val="Verdana"/>
        <family val="2"/>
      </rPr>
      <t>)</t>
    </r>
  </si>
  <si>
    <t>Gross Cumulative Natural Gas Savings (CCM)</t>
  </si>
  <si>
    <t>Metric</t>
  </si>
  <si>
    <t>Table 1-1 is the basis but some columns have been re-ordered to accommodate additional data</t>
  </si>
  <si>
    <t>Columns have been added from other tables in the Annual Verification Report. These are highighted orange.</t>
  </si>
  <si>
    <t>Table 1-3 is the basis but some columns have been re-ordered to accommodate additional data</t>
  </si>
  <si>
    <t>Verified First-Year Savings (m3)</t>
  </si>
  <si>
    <t>Source: 2018 Natural Gas Demand-Side Management Annual Verification Report (DNV GL). Spend from Utility data.</t>
  </si>
  <si>
    <t xml:space="preserve">Participants/units and Gross Savings are not entirely available in the Annual Verification Report. This data has been taken from the Utilities' data. This may vary from the Auditor results due to rounding and inability to completely reproduce results. Differences are not material. </t>
  </si>
  <si>
    <t>Table 1-1. EGD Rate Zone savings, spend, cost effectiveness, and incentive results*†</t>
  </si>
  <si>
    <t>EGD Rate Zone Program Total</t>
  </si>
  <si>
    <t>EGD Rate Zone Portfolio Total</t>
  </si>
  <si>
    <t>EGD Rate Zone 2017 Resource Acquisition Scorecard and Achievement</t>
  </si>
  <si>
    <t>Table 1-3. Union Rate Zones achievement, spend, cost effectiveness, and incentive results*†</t>
  </si>
  <si>
    <t>Union Rate Zones Program Total</t>
  </si>
  <si>
    <t>Union Rate Zones Portfolio Total</t>
  </si>
  <si>
    <t>EGD Rate Zone (2017)</t>
  </si>
  <si>
    <t>Union Rate Zones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</si>
</sst>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
    <numFmt numFmtId="165" formatCode="0.0%"/>
    <numFmt numFmtId="166" formatCode="\$0"/>
  </numFmts>
  <fonts count="25" x14ac:knownFonts="1">
    <font>
      <sz val="10"/>
      <color rgb="FF000000"/>
      <name val="Times New Roman"/>
      <charset val="204"/>
    </font>
    <font>
      <b/>
      <sz val="9"/>
      <name val="Verdana"/>
      <family val="2"/>
    </font>
    <font>
      <b/>
      <sz val="7"/>
      <color rgb="FFFFFFFF"/>
      <name val="Verdana"/>
      <family val="2"/>
    </font>
    <font>
      <sz val="7"/>
      <color rgb="FF000000"/>
      <name val="Verdana"/>
      <family val="2"/>
    </font>
    <font>
      <b/>
      <sz val="7"/>
      <color rgb="FF000000"/>
      <name val="Verdana"/>
      <family val="2"/>
    </font>
    <font>
      <sz val="6.5"/>
      <name val="Verdana"/>
      <family val="2"/>
    </font>
    <font>
      <b/>
      <sz val="13"/>
      <color rgb="FF009FDA"/>
      <name val="Verdana"/>
      <family val="2"/>
    </font>
    <font>
      <b/>
      <sz val="9"/>
      <name val="Verdana"/>
      <family val="2"/>
    </font>
    <font>
      <sz val="7"/>
      <name val="Verdana"/>
      <family val="2"/>
    </font>
    <font>
      <b/>
      <sz val="7"/>
      <name val="Verdana"/>
      <family val="2"/>
    </font>
    <font>
      <sz val="6.5"/>
      <name val="Verdana"/>
      <family val="2"/>
    </font>
    <font>
      <u/>
      <sz val="6.5"/>
      <color rgb="FF003591"/>
      <name val="Verdana"/>
      <family val="2"/>
    </font>
    <font>
      <sz val="6.5"/>
      <color rgb="FF003591"/>
      <name val="Verdana"/>
      <family val="2"/>
    </font>
    <font>
      <sz val="10"/>
      <color rgb="FF000000"/>
      <name val="Times New Roman"/>
      <family val="1"/>
    </font>
    <font>
      <b/>
      <sz val="7"/>
      <color theme="0"/>
      <name val="Verdana"/>
      <family val="2"/>
    </font>
    <font>
      <sz val="10"/>
      <color rgb="FF000000"/>
      <name val="Times New Roman"/>
      <family val="1"/>
    </font>
    <font>
      <sz val="10"/>
      <color rgb="FF000000"/>
      <name val="Verdana"/>
      <family val="2"/>
    </font>
    <font>
      <sz val="10"/>
      <name val="Verdana"/>
      <family val="2"/>
    </font>
    <font>
      <sz val="7"/>
      <color rgb="FF333333"/>
      <name val="Verdana"/>
      <family val="2"/>
    </font>
    <font>
      <b/>
      <vertAlign val="superscript"/>
      <sz val="7"/>
      <color rgb="FFFFFFFF"/>
      <name val="Verdana"/>
      <family val="2"/>
    </font>
    <font>
      <b/>
      <vertAlign val="superscript"/>
      <sz val="7"/>
      <color theme="0"/>
      <name val="Verdana"/>
      <family val="2"/>
    </font>
    <font>
      <sz val="8"/>
      <color rgb="FF000000"/>
      <name val="Verdana"/>
      <family val="2"/>
    </font>
    <font>
      <i/>
      <sz val="7"/>
      <name val="Verdana"/>
      <family val="2"/>
    </font>
    <font>
      <sz val="8"/>
      <color rgb="FF000000"/>
      <name val="Times New Roman"/>
      <family val="1"/>
    </font>
    <font>
      <sz val="7"/>
      <color rgb="FF000000"/>
      <name val="Times New Roman"/>
      <family val="1"/>
    </font>
  </fonts>
  <fills count="7">
    <fill>
      <patternFill patternType="none"/>
    </fill>
    <fill>
      <patternFill patternType="gray125"/>
    </fill>
    <fill>
      <patternFill patternType="solid">
        <fgColor rgb="FF009FDA"/>
      </patternFill>
    </fill>
    <fill>
      <patternFill patternType="solid">
        <fgColor rgb="FF3E9C35"/>
      </patternFill>
    </fill>
    <fill>
      <patternFill patternType="solid">
        <fgColor rgb="FF003591"/>
      </patternFill>
    </fill>
    <fill>
      <patternFill patternType="solid">
        <fgColor theme="9" tint="-0.249977111117893"/>
        <bgColor indexed="64"/>
      </patternFill>
    </fill>
    <fill>
      <patternFill patternType="solid">
        <fgColor rgb="FF7030A0"/>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top style="thin">
        <color indexed="64"/>
      </top>
      <bottom style="thin">
        <color indexed="64"/>
      </bottom>
      <diagonal/>
    </border>
    <border>
      <left/>
      <right style="thin">
        <color rgb="FF000000"/>
      </right>
      <top style="thin">
        <color indexed="64"/>
      </top>
      <bottom style="thin">
        <color rgb="FF000000"/>
      </bottom>
      <diagonal/>
    </border>
    <border>
      <left/>
      <right/>
      <top/>
      <bottom style="thin">
        <color rgb="FF000000"/>
      </bottom>
      <diagonal/>
    </border>
    <border>
      <left style="thin">
        <color indexed="64"/>
      </left>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top style="thin">
        <color rgb="FF000000"/>
      </top>
      <bottom style="thin">
        <color indexed="64"/>
      </bottom>
      <diagonal/>
    </border>
  </borders>
  <cellStyleXfs count="3">
    <xf numFmtId="0" fontId="0" fillId="0" borderId="0"/>
    <xf numFmtId="43" fontId="13" fillId="0" borderId="0" applyFont="0" applyFill="0" applyBorder="0" applyAlignment="0" applyProtection="0"/>
    <xf numFmtId="9" fontId="13" fillId="0" borderId="0" applyFont="0" applyFill="0" applyBorder="0" applyAlignment="0" applyProtection="0"/>
  </cellStyleXfs>
  <cellXfs count="290">
    <xf numFmtId="0" fontId="0" fillId="0" borderId="0" xfId="0" applyFill="1" applyBorder="1" applyAlignment="1">
      <alignment horizontal="left" vertical="top"/>
    </xf>
    <xf numFmtId="0" fontId="1" fillId="0" borderId="0" xfId="0" applyFont="1" applyFill="1" applyBorder="1" applyAlignment="1">
      <alignment horizontal="left" vertical="top"/>
    </xf>
    <xf numFmtId="3" fontId="3" fillId="0" borderId="1" xfId="0" applyNumberFormat="1" applyFont="1" applyFill="1" applyBorder="1" applyAlignment="1">
      <alignment horizontal="right" vertical="top" shrinkToFit="1"/>
    </xf>
    <xf numFmtId="164" fontId="3" fillId="0" borderId="1" xfId="0" applyNumberFormat="1" applyFont="1" applyFill="1" applyBorder="1" applyAlignment="1">
      <alignment horizontal="right" vertical="top" shrinkToFit="1"/>
    </xf>
    <xf numFmtId="166" fontId="3" fillId="0" borderId="1" xfId="0" applyNumberFormat="1" applyFont="1" applyFill="1" applyBorder="1" applyAlignment="1">
      <alignment horizontal="right" vertical="top" shrinkToFit="1"/>
    </xf>
    <xf numFmtId="1" fontId="3" fillId="0" borderId="1" xfId="0" applyNumberFormat="1" applyFont="1" applyFill="1" applyBorder="1" applyAlignment="1">
      <alignment horizontal="right" vertical="top" shrinkToFit="1"/>
    </xf>
    <xf numFmtId="164" fontId="4" fillId="0" borderId="1" xfId="0" applyNumberFormat="1" applyFont="1" applyFill="1" applyBorder="1" applyAlignment="1">
      <alignment horizontal="right" vertical="top" shrinkToFit="1"/>
    </xf>
    <xf numFmtId="0" fontId="5" fillId="0" borderId="0" xfId="0" applyFont="1" applyFill="1" applyBorder="1" applyAlignment="1">
      <alignment horizontal="left" vertical="top"/>
    </xf>
    <xf numFmtId="164" fontId="4" fillId="0" borderId="1" xfId="0" applyNumberFormat="1" applyFont="1" applyBorder="1" applyAlignment="1">
      <alignment horizontal="right" vertical="top" shrinkToFit="1"/>
    </xf>
    <xf numFmtId="10" fontId="3" fillId="0" borderId="1" xfId="0" applyNumberFormat="1" applyFont="1" applyBorder="1" applyAlignment="1">
      <alignment horizontal="right" vertical="top" shrinkToFit="1"/>
    </xf>
    <xf numFmtId="1" fontId="3" fillId="0" borderId="1" xfId="0" applyNumberFormat="1" applyFont="1" applyBorder="1" applyAlignment="1">
      <alignment horizontal="right" vertical="top" shrinkToFit="1"/>
    </xf>
    <xf numFmtId="0" fontId="6" fillId="0" borderId="0" xfId="0" applyFont="1" applyAlignment="1">
      <alignment horizontal="left" vertical="top"/>
    </xf>
    <xf numFmtId="0" fontId="6" fillId="0" borderId="0" xfId="0" applyFont="1" applyFill="1" applyBorder="1" applyAlignment="1">
      <alignment horizontal="left" vertical="top"/>
    </xf>
    <xf numFmtId="0" fontId="16" fillId="0" borderId="0" xfId="0" applyFont="1" applyAlignment="1">
      <alignment horizontal="left" vertical="top"/>
    </xf>
    <xf numFmtId="0" fontId="7" fillId="0" borderId="0" xfId="0" applyFont="1" applyAlignment="1">
      <alignment horizontal="left" vertical="top"/>
    </xf>
    <xf numFmtId="0" fontId="16" fillId="0" borderId="0" xfId="0" applyFont="1" applyFill="1" applyAlignment="1">
      <alignment horizontal="left" vertical="top"/>
    </xf>
    <xf numFmtId="0" fontId="10" fillId="0" borderId="0" xfId="0" applyFont="1" applyAlignment="1">
      <alignment horizontal="left" vertical="top"/>
    </xf>
    <xf numFmtId="0" fontId="3" fillId="0" borderId="0" xfId="0" applyFont="1" applyAlignment="1">
      <alignment horizontal="left" vertical="top"/>
    </xf>
    <xf numFmtId="0" fontId="14" fillId="5" borderId="13" xfId="0" applyFont="1" applyFill="1" applyBorder="1" applyAlignment="1">
      <alignment horizontal="center" vertical="center" wrapText="1"/>
    </xf>
    <xf numFmtId="9" fontId="3" fillId="0" borderId="1" xfId="2" applyFont="1" applyBorder="1" applyAlignment="1">
      <alignment horizontal="center" vertical="top" shrinkToFit="1"/>
    </xf>
    <xf numFmtId="165" fontId="3" fillId="0" borderId="1" xfId="0" applyNumberFormat="1" applyFont="1" applyBorder="1" applyAlignment="1">
      <alignment horizontal="center" vertical="top" shrinkToFit="1"/>
    </xf>
    <xf numFmtId="165" fontId="3" fillId="0" borderId="2" xfId="0" applyNumberFormat="1" applyFont="1" applyBorder="1" applyAlignment="1">
      <alignment horizontal="center" vertical="top" shrinkToFit="1"/>
    </xf>
    <xf numFmtId="0" fontId="9" fillId="0" borderId="3" xfId="0" applyFont="1" applyBorder="1" applyAlignment="1">
      <alignment horizontal="left" vertical="top" wrapText="1"/>
    </xf>
    <xf numFmtId="0" fontId="15" fillId="0" borderId="0" xfId="0" applyFont="1" applyFill="1" applyBorder="1" applyAlignment="1">
      <alignment horizontal="left" vertical="top"/>
    </xf>
    <xf numFmtId="0" fontId="9" fillId="2" borderId="1" xfId="0" applyFont="1" applyFill="1" applyBorder="1" applyAlignment="1">
      <alignment horizontal="left" vertical="center" wrapText="1" indent="2"/>
    </xf>
    <xf numFmtId="0" fontId="8" fillId="0" borderId="1" xfId="0" applyFont="1" applyFill="1" applyBorder="1" applyAlignment="1">
      <alignment horizontal="center" vertical="top" wrapText="1"/>
    </xf>
    <xf numFmtId="0" fontId="8" fillId="0" borderId="1" xfId="0" applyFont="1" applyFill="1" applyBorder="1" applyAlignment="1">
      <alignment horizontal="right" vertical="top" wrapText="1"/>
    </xf>
    <xf numFmtId="0" fontId="9" fillId="0" borderId="3" xfId="0" applyFont="1" applyFill="1" applyBorder="1" applyAlignment="1">
      <alignment horizontal="left" vertical="top" wrapText="1"/>
    </xf>
    <xf numFmtId="0" fontId="3" fillId="0" borderId="0" xfId="0" applyFont="1" applyFill="1" applyBorder="1" applyAlignment="1">
      <alignment horizontal="left" vertical="top"/>
    </xf>
    <xf numFmtId="0" fontId="3" fillId="3" borderId="1" xfId="0" applyFont="1" applyFill="1" applyBorder="1" applyAlignment="1">
      <alignment horizontal="left" vertical="center" wrapText="1"/>
    </xf>
    <xf numFmtId="0" fontId="8" fillId="0" borderId="13" xfId="0" applyFont="1" applyFill="1" applyBorder="1" applyAlignment="1">
      <alignment horizontal="left" vertical="top" wrapText="1"/>
    </xf>
    <xf numFmtId="0" fontId="2" fillId="2" borderId="1" xfId="0" applyFont="1" applyFill="1" applyBorder="1" applyAlignment="1">
      <alignment horizontal="center" vertical="top" wrapText="1"/>
    </xf>
    <xf numFmtId="3" fontId="3" fillId="0" borderId="2" xfId="0" applyNumberFormat="1" applyFont="1" applyBorder="1" applyAlignment="1">
      <alignment vertical="top" shrinkToFit="1"/>
    </xf>
    <xf numFmtId="3" fontId="18" fillId="0" borderId="2" xfId="0" applyNumberFormat="1" applyFont="1" applyBorder="1" applyAlignment="1">
      <alignment vertical="top" shrinkToFit="1"/>
    </xf>
    <xf numFmtId="3" fontId="3" fillId="0" borderId="16" xfId="0" applyNumberFormat="1" applyFont="1" applyFill="1" applyBorder="1" applyAlignment="1">
      <alignment horizontal="right" vertical="top" shrinkToFit="1"/>
    </xf>
    <xf numFmtId="0" fontId="14" fillId="5"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3" fontId="3" fillId="0" borderId="13" xfId="0" applyNumberFormat="1" applyFont="1" applyFill="1" applyBorder="1" applyAlignment="1">
      <alignment vertical="top" shrinkToFit="1"/>
    </xf>
    <xf numFmtId="9" fontId="3" fillId="0" borderId="13" xfId="2" applyFont="1" applyFill="1" applyBorder="1" applyAlignment="1">
      <alignment horizontal="center" vertical="top" shrinkToFit="1"/>
    </xf>
    <xf numFmtId="165" fontId="14" fillId="3" borderId="1" xfId="2" applyNumberFormat="1" applyFont="1" applyFill="1" applyBorder="1" applyAlignment="1">
      <alignment horizontal="center" vertical="center" wrapText="1"/>
    </xf>
    <xf numFmtId="3" fontId="3" fillId="0" borderId="2" xfId="0" applyNumberFormat="1" applyFont="1" applyFill="1" applyBorder="1" applyAlignment="1">
      <alignment horizontal="right" vertical="top" shrinkToFit="1"/>
    </xf>
    <xf numFmtId="0" fontId="8" fillId="0" borderId="2" xfId="0" applyFont="1" applyFill="1" applyBorder="1" applyAlignment="1">
      <alignment horizontal="center" vertical="top" wrapText="1"/>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3" fontId="3" fillId="0" borderId="2" xfId="0" quotePrefix="1" applyNumberFormat="1" applyFont="1" applyFill="1" applyBorder="1" applyAlignment="1">
      <alignment horizontal="right" vertical="top" shrinkToFit="1"/>
    </xf>
    <xf numFmtId="165" fontId="3" fillId="0" borderId="13" xfId="0" applyNumberFormat="1" applyFont="1" applyFill="1" applyBorder="1" applyAlignment="1">
      <alignment horizontal="center" vertical="top" shrinkToFit="1"/>
    </xf>
    <xf numFmtId="164" fontId="3" fillId="0" borderId="4" xfId="0" applyNumberFormat="1" applyFont="1" applyFill="1" applyBorder="1" applyAlignment="1">
      <alignment horizontal="right" vertical="top" shrinkToFit="1"/>
    </xf>
    <xf numFmtId="0" fontId="14" fillId="2" borderId="2" xfId="0" applyFont="1" applyFill="1" applyBorder="1" applyAlignment="1">
      <alignment vertical="center" wrapText="1"/>
    </xf>
    <xf numFmtId="0" fontId="8" fillId="0" borderId="2" xfId="0" applyFont="1" applyFill="1" applyBorder="1" applyAlignment="1">
      <alignment vertical="top" wrapText="1"/>
    </xf>
    <xf numFmtId="0" fontId="8" fillId="0" borderId="7" xfId="0" applyFont="1" applyFill="1" applyBorder="1" applyAlignment="1">
      <alignment vertical="top" wrapText="1"/>
    </xf>
    <xf numFmtId="0" fontId="8" fillId="0" borderId="9" xfId="0" applyFont="1" applyFill="1" applyBorder="1" applyAlignment="1">
      <alignment vertical="top" wrapText="1"/>
    </xf>
    <xf numFmtId="0" fontId="8" fillId="0" borderId="13" xfId="0" applyFont="1" applyFill="1" applyBorder="1" applyAlignment="1">
      <alignment vertical="top" wrapText="1"/>
    </xf>
    <xf numFmtId="0" fontId="9" fillId="0" borderId="2" xfId="0" applyFont="1" applyFill="1" applyBorder="1" applyAlignment="1">
      <alignment vertical="top" wrapText="1"/>
    </xf>
    <xf numFmtId="0" fontId="9" fillId="0" borderId="11" xfId="0" applyFont="1" applyFill="1" applyBorder="1" applyAlignment="1">
      <alignment vertical="top" wrapText="1"/>
    </xf>
    <xf numFmtId="0" fontId="9" fillId="0" borderId="3" xfId="0" applyFont="1" applyFill="1" applyBorder="1" applyAlignment="1">
      <alignment vertical="top" wrapText="1"/>
    </xf>
    <xf numFmtId="0" fontId="1" fillId="0" borderId="0" xfId="0" applyFont="1" applyAlignment="1">
      <alignment horizontal="left" vertical="top"/>
    </xf>
    <xf numFmtId="3" fontId="3" fillId="0" borderId="13" xfId="0" applyNumberFormat="1" applyFont="1" applyFill="1" applyBorder="1" applyAlignment="1">
      <alignment horizontal="right" vertical="top" shrinkToFit="1"/>
    </xf>
    <xf numFmtId="9" fontId="3" fillId="0" borderId="13" xfId="2" applyFont="1" applyFill="1" applyBorder="1" applyAlignment="1">
      <alignment horizontal="center" vertical="top" shrinkToFit="1"/>
    </xf>
    <xf numFmtId="165" fontId="3" fillId="0" borderId="13" xfId="0" applyNumberFormat="1" applyFont="1" applyFill="1" applyBorder="1" applyAlignment="1">
      <alignment horizontal="center" vertical="top" shrinkToFit="1"/>
    </xf>
    <xf numFmtId="164" fontId="3" fillId="0" borderId="4" xfId="0" applyNumberFormat="1" applyFont="1" applyBorder="1" applyAlignment="1">
      <alignment horizontal="right" vertical="top" shrinkToFit="1"/>
    </xf>
    <xf numFmtId="164" fontId="3" fillId="0" borderId="6" xfId="0" applyNumberFormat="1" applyFont="1" applyBorder="1" applyAlignment="1">
      <alignment horizontal="right" vertical="top" shrinkToFit="1"/>
    </xf>
    <xf numFmtId="3" fontId="2" fillId="3" borderId="1" xfId="0" applyNumberFormat="1" applyFont="1" applyFill="1" applyBorder="1" applyAlignment="1">
      <alignment horizontal="right" vertical="center" shrinkToFit="1"/>
    </xf>
    <xf numFmtId="3" fontId="2" fillId="3" borderId="13" xfId="0" applyNumberFormat="1" applyFont="1" applyFill="1" applyBorder="1" applyAlignment="1">
      <alignment horizontal="right" vertical="center" shrinkToFit="1"/>
    </xf>
    <xf numFmtId="164" fontId="2" fillId="3"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9" fillId="3" borderId="1" xfId="0" applyFont="1" applyFill="1" applyBorder="1" applyAlignment="1">
      <alignment horizontal="center" vertical="center" wrapText="1"/>
    </xf>
    <xf numFmtId="9" fontId="9" fillId="3" borderId="1" xfId="2" applyFont="1" applyFill="1" applyBorder="1" applyAlignment="1">
      <alignment horizontal="center" vertical="center" wrapText="1"/>
    </xf>
    <xf numFmtId="2" fontId="2" fillId="3" borderId="1" xfId="0" applyNumberFormat="1" applyFont="1" applyFill="1" applyBorder="1" applyAlignment="1">
      <alignment horizontal="center" vertical="center" shrinkToFit="1"/>
    </xf>
    <xf numFmtId="164" fontId="2" fillId="3" borderId="6" xfId="0" applyNumberFormat="1" applyFont="1" applyFill="1" applyBorder="1" applyAlignment="1">
      <alignment horizontal="right" vertical="center" shrinkToFit="1"/>
    </xf>
    <xf numFmtId="0" fontId="3" fillId="0" borderId="0" xfId="0" applyFont="1" applyAlignment="1">
      <alignment horizontal="left" vertical="center"/>
    </xf>
    <xf numFmtId="0" fontId="3" fillId="3" borderId="1" xfId="0" applyFont="1" applyFill="1" applyBorder="1" applyAlignment="1">
      <alignment horizontal="center" vertical="center" wrapText="1"/>
    </xf>
    <xf numFmtId="2" fontId="3" fillId="0" borderId="1" xfId="0" applyNumberFormat="1" applyFont="1" applyFill="1" applyBorder="1" applyAlignment="1">
      <alignment horizontal="center" vertical="top" shrinkToFit="1"/>
    </xf>
    <xf numFmtId="0" fontId="17" fillId="0" borderId="0" xfId="0" applyFont="1" applyFill="1" applyAlignment="1">
      <alignment horizontal="left" vertical="top"/>
    </xf>
    <xf numFmtId="0" fontId="14" fillId="6" borderId="13" xfId="0" applyFont="1" applyFill="1" applyBorder="1" applyAlignment="1">
      <alignment horizontal="center" vertical="center" wrapText="1"/>
    </xf>
    <xf numFmtId="3" fontId="2" fillId="3" borderId="9" xfId="0" applyNumberFormat="1" applyFont="1" applyFill="1" applyBorder="1" applyAlignment="1">
      <alignment horizontal="right" vertical="center" shrinkToFit="1"/>
    </xf>
    <xf numFmtId="3" fontId="2" fillId="3" borderId="19" xfId="0" applyNumberFormat="1" applyFont="1" applyFill="1" applyBorder="1" applyAlignment="1">
      <alignment horizontal="right" vertical="center" shrinkToFit="1"/>
    </xf>
    <xf numFmtId="3" fontId="2" fillId="3" borderId="14" xfId="0" applyNumberFormat="1" applyFont="1" applyFill="1" applyBorder="1" applyAlignment="1">
      <alignment horizontal="right" vertical="center" shrinkToFit="1"/>
    </xf>
    <xf numFmtId="165" fontId="14" fillId="3" borderId="5" xfId="2" applyNumberFormat="1" applyFont="1" applyFill="1" applyBorder="1" applyAlignment="1">
      <alignment horizontal="right" vertical="center" wrapText="1"/>
    </xf>
    <xf numFmtId="2" fontId="2" fillId="3" borderId="6" xfId="0" applyNumberFormat="1" applyFont="1" applyFill="1" applyBorder="1" applyAlignment="1">
      <alignment horizontal="center" vertical="center" shrinkToFit="1"/>
    </xf>
    <xf numFmtId="0" fontId="14"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8" fillId="0" borderId="2" xfId="0" applyFont="1" applyFill="1" applyBorder="1" applyAlignment="1">
      <alignment horizontal="left" vertical="top" wrapText="1"/>
    </xf>
    <xf numFmtId="0" fontId="8" fillId="0" borderId="13" xfId="0" applyFont="1" applyFill="1" applyBorder="1" applyAlignment="1">
      <alignment horizontal="right" vertical="top" wrapText="1"/>
    </xf>
    <xf numFmtId="1" fontId="3" fillId="0" borderId="3" xfId="0" applyNumberFormat="1" applyFont="1" applyFill="1" applyBorder="1" applyAlignment="1">
      <alignment horizontal="right" vertical="top" shrinkToFit="1"/>
    </xf>
    <xf numFmtId="164" fontId="3" fillId="0" borderId="3" xfId="0" applyNumberFormat="1" applyFont="1" applyFill="1" applyBorder="1" applyAlignment="1">
      <alignment horizontal="right" vertical="top" shrinkToFit="1"/>
    </xf>
    <xf numFmtId="0" fontId="3" fillId="3" borderId="5" xfId="0" applyFont="1" applyFill="1" applyBorder="1" applyAlignment="1">
      <alignment horizontal="left" vertical="center" wrapText="1"/>
    </xf>
    <xf numFmtId="3" fontId="2" fillId="3" borderId="5" xfId="0" applyNumberFormat="1" applyFont="1" applyFill="1" applyBorder="1" applyAlignment="1">
      <alignment horizontal="right" vertical="center" shrinkToFit="1"/>
    </xf>
    <xf numFmtId="3" fontId="2" fillId="3" borderId="12" xfId="0" applyNumberFormat="1" applyFont="1" applyFill="1" applyBorder="1" applyAlignment="1">
      <alignment horizontal="right" vertical="center" shrinkToFit="1"/>
    </xf>
    <xf numFmtId="3" fontId="2" fillId="3" borderId="18" xfId="0" applyNumberFormat="1" applyFont="1" applyFill="1" applyBorder="1" applyAlignment="1">
      <alignment horizontal="right" vertical="center" shrinkToFit="1"/>
    </xf>
    <xf numFmtId="165" fontId="14" fillId="3" borderId="5" xfId="2" applyNumberFormat="1" applyFont="1" applyFill="1" applyBorder="1" applyAlignment="1">
      <alignment horizontal="center" vertical="center" wrapText="1"/>
    </xf>
    <xf numFmtId="0" fontId="8" fillId="0" borderId="20" xfId="0" applyFont="1" applyFill="1" applyBorder="1" applyAlignment="1">
      <alignment vertical="top" wrapText="1"/>
    </xf>
    <xf numFmtId="0" fontId="8" fillId="0" borderId="20" xfId="0" applyFont="1" applyFill="1" applyBorder="1" applyAlignment="1">
      <alignment horizontal="center" vertical="top" wrapText="1"/>
    </xf>
    <xf numFmtId="0" fontId="8" fillId="0" borderId="21" xfId="0" applyFont="1" applyFill="1" applyBorder="1" applyAlignment="1">
      <alignment horizontal="center" vertical="top" wrapText="1"/>
    </xf>
    <xf numFmtId="9" fontId="8" fillId="0" borderId="20" xfId="2" applyFont="1" applyFill="1" applyBorder="1" applyAlignment="1">
      <alignment horizontal="center" vertical="top" wrapText="1"/>
    </xf>
    <xf numFmtId="0" fontId="8" fillId="0" borderId="20" xfId="0" applyFont="1" applyFill="1" applyBorder="1" applyAlignment="1">
      <alignment horizontal="left" vertical="top" wrapText="1" indent="2"/>
    </xf>
    <xf numFmtId="164" fontId="3" fillId="0" borderId="20" xfId="0" applyNumberFormat="1" applyFont="1" applyFill="1" applyBorder="1" applyAlignment="1">
      <alignment vertical="top" shrinkToFit="1"/>
    </xf>
    <xf numFmtId="164" fontId="3" fillId="0" borderId="22" xfId="0" applyNumberFormat="1" applyFont="1" applyFill="1" applyBorder="1" applyAlignment="1">
      <alignment vertical="top" shrinkToFit="1"/>
    </xf>
    <xf numFmtId="2" fontId="3" fillId="0" borderId="4" xfId="0" applyNumberFormat="1" applyFont="1" applyFill="1" applyBorder="1" applyAlignment="1">
      <alignment horizontal="center" vertical="top" shrinkToFit="1"/>
    </xf>
    <xf numFmtId="0" fontId="8" fillId="0" borderId="23" xfId="0" applyFont="1" applyFill="1" applyBorder="1" applyAlignment="1">
      <alignment vertical="top" wrapText="1"/>
    </xf>
    <xf numFmtId="0" fontId="8" fillId="0" borderId="11" xfId="0" applyFont="1" applyFill="1" applyBorder="1" applyAlignment="1">
      <alignment horizontal="center" vertical="top" wrapText="1"/>
    </xf>
    <xf numFmtId="0" fontId="3" fillId="3" borderId="4" xfId="0" applyFont="1" applyFill="1" applyBorder="1" applyAlignment="1">
      <alignment horizontal="left" vertical="center" wrapText="1"/>
    </xf>
    <xf numFmtId="3" fontId="2" fillId="3" borderId="4" xfId="0" applyNumberFormat="1" applyFont="1" applyFill="1" applyBorder="1" applyAlignment="1">
      <alignment horizontal="right" vertical="center" shrinkToFit="1"/>
    </xf>
    <xf numFmtId="9" fontId="2" fillId="3" borderId="4" xfId="2" applyFont="1" applyFill="1" applyBorder="1" applyAlignment="1">
      <alignment horizontal="center" vertical="center" shrinkToFit="1"/>
    </xf>
    <xf numFmtId="165" fontId="14" fillId="3" borderId="4" xfId="2" applyNumberFormat="1" applyFont="1" applyFill="1" applyBorder="1" applyAlignment="1">
      <alignment horizontal="center" vertical="center" wrapText="1"/>
    </xf>
    <xf numFmtId="165" fontId="3" fillId="0" borderId="13" xfId="2" applyNumberFormat="1" applyFont="1" applyFill="1" applyBorder="1" applyAlignment="1">
      <alignment horizontal="center" vertical="top" shrinkToFit="1"/>
    </xf>
    <xf numFmtId="1" fontId="3" fillId="0" borderId="13" xfId="0" applyNumberFormat="1" applyFont="1" applyFill="1" applyBorder="1" applyAlignment="1">
      <alignment horizontal="right" vertical="top" shrinkToFit="1"/>
    </xf>
    <xf numFmtId="165" fontId="8" fillId="0" borderId="23" xfId="2" applyNumberFormat="1" applyFont="1" applyFill="1" applyBorder="1" applyAlignment="1">
      <alignment horizontal="center" vertical="top" wrapText="1"/>
    </xf>
    <xf numFmtId="164" fontId="3" fillId="0" borderId="23" xfId="0" applyNumberFormat="1" applyFont="1" applyFill="1" applyBorder="1" applyAlignment="1">
      <alignment vertical="top" shrinkToFit="1"/>
    </xf>
    <xf numFmtId="164" fontId="3" fillId="0" borderId="10" xfId="0" applyNumberFormat="1" applyFont="1" applyFill="1" applyBorder="1" applyAlignment="1">
      <alignment vertical="top" shrinkToFit="1"/>
    </xf>
    <xf numFmtId="0" fontId="9" fillId="3" borderId="4" xfId="0" applyFont="1" applyFill="1" applyBorder="1" applyAlignment="1">
      <alignment horizontal="center" vertical="center" wrapText="1"/>
    </xf>
    <xf numFmtId="9" fontId="9" fillId="3" borderId="4" xfId="2" applyFont="1" applyFill="1" applyBorder="1" applyAlignment="1">
      <alignment horizontal="center" vertical="center" wrapText="1"/>
    </xf>
    <xf numFmtId="0" fontId="8" fillId="0" borderId="23" xfId="0" applyFont="1" applyFill="1" applyBorder="1" applyAlignment="1">
      <alignment horizontal="center" vertical="top" wrapText="1"/>
    </xf>
    <xf numFmtId="9" fontId="8" fillId="0" borderId="23" xfId="2" applyFont="1" applyFill="1" applyBorder="1" applyAlignment="1">
      <alignment horizontal="center" vertical="top" wrapText="1"/>
    </xf>
    <xf numFmtId="0" fontId="8" fillId="0" borderId="23" xfId="0" applyFont="1" applyFill="1" applyBorder="1" applyAlignment="1">
      <alignment horizontal="left" vertical="top" wrapText="1" indent="2"/>
    </xf>
    <xf numFmtId="0" fontId="8" fillId="0" borderId="13" xfId="0" applyFont="1" applyFill="1" applyBorder="1" applyAlignment="1">
      <alignment horizontal="center" vertical="top" wrapText="1"/>
    </xf>
    <xf numFmtId="3" fontId="3" fillId="0" borderId="3" xfId="0" applyNumberFormat="1" applyFont="1" applyFill="1" applyBorder="1" applyAlignment="1">
      <alignment horizontal="right" vertical="top" shrinkToFit="1"/>
    </xf>
    <xf numFmtId="0" fontId="14" fillId="3" borderId="4" xfId="0" applyFont="1" applyFill="1" applyBorder="1" applyAlignment="1">
      <alignment horizontal="center" vertical="center" wrapText="1"/>
    </xf>
    <xf numFmtId="164" fontId="14" fillId="3" borderId="5" xfId="0" applyNumberFormat="1" applyFont="1" applyFill="1" applyBorder="1" applyAlignment="1">
      <alignment horizontal="right" vertical="center" wrapText="1"/>
    </xf>
    <xf numFmtId="0" fontId="9" fillId="3" borderId="13" xfId="0" applyFont="1" applyFill="1" applyBorder="1" applyAlignment="1">
      <alignment horizontal="left" vertical="center" wrapText="1"/>
    </xf>
    <xf numFmtId="9" fontId="2" fillId="3" borderId="13" xfId="2" applyFont="1" applyFill="1" applyBorder="1" applyAlignment="1">
      <alignment horizontal="center" vertical="center" shrinkToFit="1"/>
    </xf>
    <xf numFmtId="0" fontId="3" fillId="3" borderId="13" xfId="0" applyFont="1" applyFill="1" applyBorder="1" applyAlignment="1">
      <alignment horizontal="left" vertical="center" wrapText="1"/>
    </xf>
    <xf numFmtId="165" fontId="14" fillId="3" borderId="13" xfId="2" applyNumberFormat="1" applyFont="1" applyFill="1" applyBorder="1" applyAlignment="1">
      <alignment horizontal="center" vertical="center" wrapText="1"/>
    </xf>
    <xf numFmtId="164" fontId="2" fillId="3" borderId="13" xfId="0" applyNumberFormat="1" applyFont="1" applyFill="1" applyBorder="1" applyAlignment="1">
      <alignment horizontal="right" vertical="center" shrinkToFit="1"/>
    </xf>
    <xf numFmtId="2" fontId="2" fillId="3" borderId="13" xfId="0" applyNumberFormat="1" applyFont="1" applyFill="1" applyBorder="1" applyAlignment="1">
      <alignment horizontal="center" vertical="center" shrinkToFit="1"/>
    </xf>
    <xf numFmtId="3" fontId="3" fillId="0" borderId="13" xfId="0" applyNumberFormat="1" applyFont="1" applyBorder="1" applyAlignment="1">
      <alignment horizontal="right" vertical="top" shrinkToFit="1"/>
    </xf>
    <xf numFmtId="165" fontId="3" fillId="0" borderId="13" xfId="0" applyNumberFormat="1" applyFont="1" applyBorder="1" applyAlignment="1">
      <alignment horizontal="center" vertical="top" shrinkToFit="1"/>
    </xf>
    <xf numFmtId="164" fontId="3" fillId="0" borderId="13" xfId="0" applyNumberFormat="1" applyFont="1" applyBorder="1" applyAlignment="1">
      <alignment horizontal="right" vertical="top" shrinkToFit="1"/>
    </xf>
    <xf numFmtId="0" fontId="8" fillId="0" borderId="13" xfId="0" applyFont="1" applyBorder="1" applyAlignment="1">
      <alignment horizontal="left" vertical="top" wrapText="1"/>
    </xf>
    <xf numFmtId="0" fontId="8" fillId="0" borderId="13" xfId="0" applyFont="1" applyBorder="1" applyAlignment="1">
      <alignment horizontal="right" vertical="top" wrapText="1"/>
    </xf>
    <xf numFmtId="9" fontId="3" fillId="0" borderId="13" xfId="2" applyFont="1" applyBorder="1" applyAlignment="1">
      <alignment horizontal="center" vertical="top" shrinkToFit="1"/>
    </xf>
    <xf numFmtId="0" fontId="3" fillId="3" borderId="13" xfId="0" applyFont="1" applyFill="1" applyBorder="1" applyAlignment="1">
      <alignment horizontal="center" vertical="center" wrapText="1"/>
    </xf>
    <xf numFmtId="3" fontId="3" fillId="0" borderId="13" xfId="0" applyNumberFormat="1" applyFont="1" applyBorder="1" applyAlignment="1">
      <alignment vertical="top" shrinkToFit="1"/>
    </xf>
    <xf numFmtId="10" fontId="3" fillId="0" borderId="13" xfId="0" applyNumberFormat="1" applyFont="1" applyBorder="1" applyAlignment="1">
      <alignment horizontal="center" vertical="top" shrinkToFit="1"/>
    </xf>
    <xf numFmtId="2" fontId="3" fillId="0" borderId="13" xfId="0" applyNumberFormat="1" applyFont="1" applyBorder="1" applyAlignment="1">
      <alignment horizontal="center" vertical="top" shrinkToFit="1"/>
    </xf>
    <xf numFmtId="0" fontId="9" fillId="3" borderId="4" xfId="0" applyFont="1" applyFill="1" applyBorder="1" applyAlignment="1">
      <alignment horizontal="left" vertical="center" wrapText="1"/>
    </xf>
    <xf numFmtId="0" fontId="3" fillId="3" borderId="4" xfId="0" applyFont="1" applyFill="1" applyBorder="1" applyAlignment="1">
      <alignment horizontal="center" vertical="center" wrapText="1"/>
    </xf>
    <xf numFmtId="2" fontId="2" fillId="3" borderId="4" xfId="0" applyNumberFormat="1" applyFont="1" applyFill="1" applyBorder="1" applyAlignment="1">
      <alignment horizontal="center" vertical="center" shrinkToFit="1"/>
    </xf>
    <xf numFmtId="164" fontId="2" fillId="3" borderId="7" xfId="0" applyNumberFormat="1" applyFont="1" applyFill="1" applyBorder="1" applyAlignment="1">
      <alignment horizontal="right" vertical="center" shrinkToFit="1"/>
    </xf>
    <xf numFmtId="3" fontId="8" fillId="0" borderId="13" xfId="0" applyNumberFormat="1" applyFont="1" applyFill="1" applyBorder="1" applyAlignment="1">
      <alignment vertical="top" shrinkToFit="1"/>
    </xf>
    <xf numFmtId="9" fontId="8" fillId="0" borderId="13" xfId="2" applyFont="1" applyFill="1" applyBorder="1" applyAlignment="1">
      <alignment horizontal="center" vertical="top" shrinkToFit="1"/>
    </xf>
    <xf numFmtId="166" fontId="3" fillId="0" borderId="13" xfId="0" applyNumberFormat="1" applyFont="1" applyBorder="1" applyAlignment="1">
      <alignment vertical="top" shrinkToFit="1"/>
    </xf>
    <xf numFmtId="164" fontId="3" fillId="0" borderId="13" xfId="1" applyNumberFormat="1" applyFont="1" applyBorder="1" applyAlignment="1">
      <alignment vertical="top" shrinkToFit="1"/>
    </xf>
    <xf numFmtId="0" fontId="8" fillId="0" borderId="13" xfId="0" applyFont="1" applyBorder="1" applyAlignment="1">
      <alignment horizontal="center" vertical="top" wrapText="1"/>
    </xf>
    <xf numFmtId="1" fontId="3" fillId="0" borderId="13" xfId="0" applyNumberFormat="1" applyFont="1" applyBorder="1" applyAlignment="1">
      <alignment horizontal="right" vertical="top" shrinkToFit="1"/>
    </xf>
    <xf numFmtId="10" fontId="3" fillId="0" borderId="13" xfId="0" applyNumberFormat="1" applyFont="1" applyBorder="1" applyAlignment="1">
      <alignment horizontal="right" vertical="top" shrinkToFit="1"/>
    </xf>
    <xf numFmtId="164" fontId="3" fillId="0" borderId="8" xfId="0" applyNumberFormat="1" applyFont="1" applyBorder="1" applyAlignment="1">
      <alignment horizontal="right" vertical="top" shrinkToFit="1"/>
    </xf>
    <xf numFmtId="166" fontId="3" fillId="0" borderId="13" xfId="0" applyNumberFormat="1" applyFont="1" applyBorder="1" applyAlignment="1">
      <alignment horizontal="right" vertical="top" shrinkToFit="1"/>
    </xf>
    <xf numFmtId="0" fontId="8" fillId="0" borderId="2" xfId="0" applyFont="1" applyBorder="1" applyAlignment="1">
      <alignment horizontal="left" vertical="top" wrapText="1"/>
    </xf>
    <xf numFmtId="1" fontId="3" fillId="0" borderId="3" xfId="0" applyNumberFormat="1" applyFont="1" applyBorder="1" applyAlignment="1">
      <alignment horizontal="right" vertical="top" shrinkToFit="1"/>
    </xf>
    <xf numFmtId="10" fontId="3" fillId="0" borderId="3" xfId="0" applyNumberFormat="1" applyFont="1" applyBorder="1" applyAlignment="1">
      <alignment horizontal="right" vertical="top" shrinkToFit="1"/>
    </xf>
    <xf numFmtId="0" fontId="8" fillId="0" borderId="21" xfId="0" applyFont="1" applyBorder="1" applyAlignment="1">
      <alignment horizontal="left" vertical="top" wrapText="1"/>
    </xf>
    <xf numFmtId="0" fontId="8" fillId="0" borderId="21" xfId="0" applyFont="1" applyBorder="1" applyAlignment="1">
      <alignment vertical="top" wrapText="1"/>
    </xf>
    <xf numFmtId="0" fontId="8" fillId="0" borderId="21" xfId="0" applyFont="1" applyBorder="1" applyAlignment="1">
      <alignment horizontal="center" vertical="top" wrapText="1"/>
    </xf>
    <xf numFmtId="9" fontId="8" fillId="0" borderId="21" xfId="2" applyFont="1" applyBorder="1" applyAlignment="1">
      <alignment horizontal="center" vertical="top" wrapText="1"/>
    </xf>
    <xf numFmtId="164" fontId="3" fillId="0" borderId="21" xfId="0" applyNumberFormat="1" applyFont="1" applyBorder="1" applyAlignment="1">
      <alignment vertical="top" shrinkToFit="1"/>
    </xf>
    <xf numFmtId="0" fontId="8" fillId="0" borderId="20" xfId="0" applyFont="1" applyBorder="1" applyAlignment="1">
      <alignment horizontal="left" vertical="top" wrapText="1"/>
    </xf>
    <xf numFmtId="0" fontId="8" fillId="0" borderId="20" xfId="0" applyFont="1" applyBorder="1" applyAlignment="1">
      <alignment horizontal="center" vertical="top" wrapText="1"/>
    </xf>
    <xf numFmtId="9" fontId="8" fillId="0" borderId="20" xfId="2" applyFont="1" applyBorder="1" applyAlignment="1">
      <alignment horizontal="center" vertical="top" wrapText="1"/>
    </xf>
    <xf numFmtId="164" fontId="3" fillId="0" borderId="20" xfId="0" applyNumberFormat="1" applyFont="1" applyBorder="1" applyAlignment="1">
      <alignment vertical="top" shrinkToFit="1"/>
    </xf>
    <xf numFmtId="0" fontId="8" fillId="0" borderId="20" xfId="0" applyFont="1" applyBorder="1" applyAlignment="1">
      <alignment horizontal="right" vertical="top" wrapText="1"/>
    </xf>
    <xf numFmtId="166" fontId="3" fillId="0" borderId="20" xfId="0" applyNumberFormat="1" applyFont="1" applyBorder="1" applyAlignment="1">
      <alignment vertical="top" shrinkToFit="1"/>
    </xf>
    <xf numFmtId="164" fontId="3" fillId="0" borderId="20" xfId="1" applyNumberFormat="1" applyFont="1" applyBorder="1" applyAlignment="1">
      <alignment vertical="top" shrinkToFit="1"/>
    </xf>
    <xf numFmtId="0" fontId="8" fillId="0" borderId="20" xfId="0" applyFont="1" applyBorder="1" applyAlignment="1">
      <alignment vertical="top" wrapText="1"/>
    </xf>
    <xf numFmtId="0" fontId="8" fillId="0" borderId="11" xfId="0" applyFont="1" applyBorder="1" applyAlignment="1">
      <alignment horizontal="left" vertical="top" wrapText="1"/>
    </xf>
    <xf numFmtId="0" fontId="8" fillId="0" borderId="23" xfId="0" applyFont="1" applyBorder="1" applyAlignment="1">
      <alignment vertical="top" wrapText="1"/>
    </xf>
    <xf numFmtId="0" fontId="8" fillId="0" borderId="11" xfId="0" applyFont="1" applyBorder="1" applyAlignment="1">
      <alignment horizontal="center" vertical="top" wrapText="1"/>
    </xf>
    <xf numFmtId="9" fontId="8" fillId="0" borderId="11" xfId="2" applyFont="1" applyBorder="1" applyAlignment="1">
      <alignment horizontal="center" vertical="top" wrapText="1"/>
    </xf>
    <xf numFmtId="166" fontId="3" fillId="0" borderId="23" xfId="0" applyNumberFormat="1" applyFont="1" applyBorder="1" applyAlignment="1">
      <alignment vertical="top" shrinkToFit="1"/>
    </xf>
    <xf numFmtId="164" fontId="3" fillId="0" borderId="23" xfId="0" applyNumberFormat="1" applyFont="1" applyBorder="1" applyAlignment="1">
      <alignment vertical="top" shrinkToFit="1"/>
    </xf>
    <xf numFmtId="0" fontId="8" fillId="0" borderId="23" xfId="0" applyFont="1" applyBorder="1" applyAlignment="1">
      <alignment horizontal="center" vertical="top" wrapText="1"/>
    </xf>
    <xf numFmtId="164" fontId="14" fillId="3" borderId="13" xfId="0" applyNumberFormat="1" applyFont="1" applyFill="1" applyBorder="1" applyAlignment="1">
      <alignment vertical="center" wrapText="1"/>
    </xf>
    <xf numFmtId="164" fontId="14" fillId="3" borderId="13" xfId="0" applyNumberFormat="1" applyFont="1" applyFill="1" applyBorder="1" applyAlignment="1">
      <alignment horizontal="right" vertical="center" wrapText="1"/>
    </xf>
    <xf numFmtId="164" fontId="3" fillId="0" borderId="17" xfId="0" applyNumberFormat="1" applyFont="1" applyBorder="1" applyAlignment="1">
      <alignment horizontal="right" vertical="top" shrinkToFit="1"/>
    </xf>
    <xf numFmtId="164" fontId="2" fillId="3" borderId="19" xfId="0" applyNumberFormat="1" applyFont="1" applyFill="1" applyBorder="1" applyAlignment="1">
      <alignment horizontal="right" vertical="center" shrinkToFit="1"/>
    </xf>
    <xf numFmtId="164" fontId="2" fillId="3" borderId="5" xfId="0" applyNumberFormat="1" applyFont="1" applyFill="1" applyBorder="1" applyAlignment="1">
      <alignment horizontal="right" vertical="center" shrinkToFit="1"/>
    </xf>
    <xf numFmtId="164" fontId="14" fillId="3" borderId="6" xfId="0" applyNumberFormat="1" applyFont="1" applyFill="1" applyBorder="1" applyAlignment="1">
      <alignment horizontal="right" vertical="center" shrinkToFit="1"/>
    </xf>
    <xf numFmtId="0" fontId="14" fillId="3" borderId="7"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21" fillId="0" borderId="0" xfId="0" applyFont="1" applyAlignment="1">
      <alignment horizontal="left" vertical="top"/>
    </xf>
    <xf numFmtId="0" fontId="23" fillId="0" borderId="0" xfId="0" applyFont="1" applyFill="1" applyBorder="1" applyAlignment="1">
      <alignment horizontal="left" vertical="top"/>
    </xf>
    <xf numFmtId="1" fontId="14" fillId="3" borderId="4" xfId="0" applyNumberFormat="1" applyFont="1" applyFill="1" applyBorder="1" applyAlignment="1">
      <alignment horizontal="right" vertical="center" wrapText="1"/>
    </xf>
    <xf numFmtId="0" fontId="9" fillId="3" borderId="19" xfId="0" applyFont="1" applyFill="1" applyBorder="1" applyAlignment="1">
      <alignment horizontal="left" vertical="center" wrapText="1"/>
    </xf>
    <xf numFmtId="0" fontId="14" fillId="3" borderId="19" xfId="0" applyFont="1" applyFill="1" applyBorder="1" applyAlignment="1">
      <alignment horizontal="left" vertical="center" wrapText="1"/>
    </xf>
    <xf numFmtId="9" fontId="2" fillId="3" borderId="19" xfId="2" applyFont="1" applyFill="1" applyBorder="1" applyAlignment="1">
      <alignment horizontal="center" vertical="center" shrinkToFit="1"/>
    </xf>
    <xf numFmtId="0" fontId="3" fillId="3" borderId="19" xfId="0" applyFont="1" applyFill="1" applyBorder="1" applyAlignment="1">
      <alignment horizontal="left" vertical="center" wrapText="1"/>
    </xf>
    <xf numFmtId="165" fontId="14" fillId="3" borderId="19" xfId="2" applyNumberFormat="1" applyFont="1" applyFill="1" applyBorder="1" applyAlignment="1">
      <alignment horizontal="center" vertical="center" wrapText="1"/>
    </xf>
    <xf numFmtId="164" fontId="14" fillId="3" borderId="19" xfId="0" applyNumberFormat="1" applyFont="1" applyFill="1" applyBorder="1" applyAlignment="1">
      <alignment vertical="center" wrapText="1"/>
    </xf>
    <xf numFmtId="164" fontId="14" fillId="3" borderId="19" xfId="0" applyNumberFormat="1" applyFont="1" applyFill="1" applyBorder="1" applyAlignment="1">
      <alignment horizontal="right" vertical="center" wrapText="1"/>
    </xf>
    <xf numFmtId="2" fontId="2" fillId="3" borderId="19" xfId="0" applyNumberFormat="1" applyFont="1" applyFill="1" applyBorder="1" applyAlignment="1">
      <alignment horizontal="center" vertical="center" shrinkToFit="1"/>
    </xf>
    <xf numFmtId="0" fontId="3" fillId="0" borderId="0" xfId="0" applyFont="1" applyBorder="1" applyAlignment="1">
      <alignment horizontal="center" vertical="center" wrapText="1"/>
    </xf>
    <xf numFmtId="0" fontId="8" fillId="0" borderId="10" xfId="0" applyFont="1" applyFill="1" applyBorder="1" applyAlignment="1">
      <alignment vertical="top" wrapText="1"/>
    </xf>
    <xf numFmtId="0" fontId="8" fillId="0" borderId="10" xfId="0" applyFont="1" applyFill="1" applyBorder="1" applyAlignment="1">
      <alignment horizontal="left" vertical="top" wrapText="1"/>
    </xf>
    <xf numFmtId="164" fontId="3" fillId="0" borderId="6" xfId="0" applyNumberFormat="1" applyFont="1" applyFill="1" applyBorder="1" applyAlignment="1">
      <alignment horizontal="right" vertical="top" shrinkToFit="1"/>
    </xf>
    <xf numFmtId="0" fontId="9" fillId="3" borderId="24" xfId="0" applyFont="1" applyFill="1" applyBorder="1" applyAlignment="1">
      <alignment vertical="center" wrapText="1"/>
    </xf>
    <xf numFmtId="3" fontId="2" fillId="3" borderId="25" xfId="0" applyNumberFormat="1" applyFont="1" applyFill="1" applyBorder="1" applyAlignment="1">
      <alignment horizontal="right" vertical="center" shrinkToFit="1"/>
    </xf>
    <xf numFmtId="3" fontId="3" fillId="0" borderId="26" xfId="0" applyNumberFormat="1" applyFont="1" applyFill="1" applyBorder="1" applyAlignment="1">
      <alignment horizontal="right" vertical="top" shrinkToFit="1"/>
    </xf>
    <xf numFmtId="0" fontId="8" fillId="0" borderId="26" xfId="0" applyFont="1" applyFill="1" applyBorder="1" applyAlignment="1">
      <alignment horizontal="center" vertical="top" wrapText="1"/>
    </xf>
    <xf numFmtId="0" fontId="22" fillId="0" borderId="27" xfId="0" applyFont="1" applyFill="1" applyBorder="1" applyAlignment="1">
      <alignment horizontal="right" vertical="top" wrapText="1"/>
    </xf>
    <xf numFmtId="0" fontId="8" fillId="0" borderId="28" xfId="0" applyFont="1" applyFill="1" applyBorder="1" applyAlignment="1">
      <alignment horizontal="center" vertical="top" wrapText="1"/>
    </xf>
    <xf numFmtId="0" fontId="9" fillId="3" borderId="29" xfId="0" applyFont="1" applyFill="1" applyBorder="1" applyAlignment="1">
      <alignment vertical="center" wrapText="1"/>
    </xf>
    <xf numFmtId="3" fontId="2" fillId="3" borderId="26" xfId="0" applyNumberFormat="1" applyFont="1" applyFill="1" applyBorder="1" applyAlignment="1">
      <alignment horizontal="right" vertical="center" shrinkToFit="1"/>
    </xf>
    <xf numFmtId="0" fontId="8" fillId="0" borderId="29" xfId="0" applyFont="1" applyFill="1" applyBorder="1" applyAlignment="1">
      <alignment vertical="top" wrapText="1"/>
    </xf>
    <xf numFmtId="1" fontId="3" fillId="0" borderId="26" xfId="0" applyNumberFormat="1" applyFont="1" applyFill="1" applyBorder="1" applyAlignment="1">
      <alignment horizontal="right" vertical="top" shrinkToFit="1"/>
    </xf>
    <xf numFmtId="0" fontId="22" fillId="0" borderId="29" xfId="0" applyFont="1" applyFill="1" applyBorder="1" applyAlignment="1">
      <alignment horizontal="right" vertical="top" wrapText="1"/>
    </xf>
    <xf numFmtId="0" fontId="8" fillId="0" borderId="30" xfId="0" applyFont="1" applyFill="1" applyBorder="1" applyAlignment="1">
      <alignment vertical="top" wrapText="1"/>
    </xf>
    <xf numFmtId="0" fontId="8" fillId="0" borderId="31" xfId="0" applyFont="1" applyFill="1" applyBorder="1" applyAlignment="1">
      <alignment vertical="top" wrapText="1"/>
    </xf>
    <xf numFmtId="0" fontId="3" fillId="4" borderId="33" xfId="0" applyFont="1" applyFill="1" applyBorder="1" applyAlignment="1">
      <alignment horizontal="left" vertical="center" wrapText="1"/>
    </xf>
    <xf numFmtId="3" fontId="2" fillId="4" borderId="33" xfId="0" applyNumberFormat="1" applyFont="1" applyFill="1" applyBorder="1" applyAlignment="1">
      <alignment horizontal="right" vertical="center" shrinkToFit="1"/>
    </xf>
    <xf numFmtId="9" fontId="2" fillId="4" borderId="33" xfId="2" applyFont="1" applyFill="1" applyBorder="1" applyAlignment="1">
      <alignment horizontal="center" vertical="center" shrinkToFit="1"/>
    </xf>
    <xf numFmtId="165" fontId="3" fillId="4" borderId="33" xfId="2" applyNumberFormat="1" applyFont="1" applyFill="1" applyBorder="1" applyAlignment="1">
      <alignment horizontal="center" vertical="center" wrapText="1"/>
    </xf>
    <xf numFmtId="164" fontId="2" fillId="4" borderId="33" xfId="0" applyNumberFormat="1" applyFont="1" applyFill="1" applyBorder="1" applyAlignment="1">
      <alignment horizontal="right" vertical="center" shrinkToFit="1"/>
    </xf>
    <xf numFmtId="2" fontId="2" fillId="4" borderId="33" xfId="0" applyNumberFormat="1" applyFont="1" applyFill="1" applyBorder="1" applyAlignment="1">
      <alignment horizontal="center" vertical="center" shrinkToFit="1"/>
    </xf>
    <xf numFmtId="3" fontId="2" fillId="4" borderId="34" xfId="0" applyNumberFormat="1" applyFont="1" applyFill="1" applyBorder="1" applyAlignment="1">
      <alignment horizontal="right" vertical="center" shrinkToFit="1"/>
    </xf>
    <xf numFmtId="0" fontId="9" fillId="0" borderId="10" xfId="0" applyFont="1" applyBorder="1" applyAlignment="1">
      <alignment horizontal="left" vertical="top" wrapText="1"/>
    </xf>
    <xf numFmtId="0" fontId="22" fillId="0" borderId="16" xfId="0" applyFont="1" applyBorder="1" applyAlignment="1">
      <alignment horizontal="right" vertical="top" wrapText="1"/>
    </xf>
    <xf numFmtId="0" fontId="8" fillId="0" borderId="35" xfId="0" applyFont="1" applyBorder="1" applyAlignment="1">
      <alignment horizontal="center" vertical="top" wrapText="1"/>
    </xf>
    <xf numFmtId="0" fontId="22" fillId="0" borderId="27" xfId="0" applyFont="1" applyBorder="1" applyAlignment="1">
      <alignment horizontal="right" vertical="top" wrapText="1"/>
    </xf>
    <xf numFmtId="0" fontId="8" fillId="0" borderId="36" xfId="0" applyFont="1" applyBorder="1" applyAlignment="1">
      <alignment horizontal="center" vertical="top" wrapText="1"/>
    </xf>
    <xf numFmtId="0" fontId="9" fillId="3" borderId="37" xfId="0" applyFont="1" applyFill="1" applyBorder="1" applyAlignment="1">
      <alignment horizontal="left" vertical="center" wrapText="1"/>
    </xf>
    <xf numFmtId="3" fontId="2" fillId="3" borderId="38" xfId="0" applyNumberFormat="1" applyFont="1" applyFill="1" applyBorder="1" applyAlignment="1">
      <alignment horizontal="right" vertical="center" shrinkToFit="1"/>
    </xf>
    <xf numFmtId="0" fontId="9" fillId="3" borderId="39" xfId="0" applyFont="1" applyFill="1" applyBorder="1" applyAlignment="1">
      <alignment horizontal="left" vertical="center" wrapText="1"/>
    </xf>
    <xf numFmtId="0" fontId="8" fillId="0" borderId="37" xfId="0" applyFont="1" applyBorder="1" applyAlignment="1">
      <alignment horizontal="left" vertical="top" wrapText="1"/>
    </xf>
    <xf numFmtId="0" fontId="22" fillId="0" borderId="29" xfId="0" applyFont="1" applyBorder="1" applyAlignment="1">
      <alignment horizontal="right" vertical="top" wrapText="1"/>
    </xf>
    <xf numFmtId="0" fontId="8" fillId="0" borderId="41" xfId="0" applyFont="1" applyBorder="1" applyAlignment="1">
      <alignment horizontal="center" vertical="top" wrapText="1"/>
    </xf>
    <xf numFmtId="164" fontId="2" fillId="4" borderId="33" xfId="0" applyNumberFormat="1" applyFont="1" applyFill="1" applyBorder="1" applyAlignment="1">
      <alignment vertical="center" shrinkToFit="1"/>
    </xf>
    <xf numFmtId="164" fontId="2" fillId="4" borderId="43" xfId="0" applyNumberFormat="1" applyFont="1" applyFill="1" applyBorder="1" applyAlignment="1">
      <alignment horizontal="right" vertical="center" shrinkToFit="1"/>
    </xf>
    <xf numFmtId="164" fontId="2" fillId="4" borderId="44" xfId="0" applyNumberFormat="1" applyFont="1" applyFill="1" applyBorder="1" applyAlignment="1">
      <alignment horizontal="right" vertical="center" shrinkToFit="1"/>
    </xf>
    <xf numFmtId="164" fontId="3" fillId="0" borderId="13" xfId="0" applyNumberFormat="1" applyFont="1" applyBorder="1" applyAlignment="1">
      <alignment horizontal="right" vertical="top" shrinkToFit="1"/>
    </xf>
    <xf numFmtId="164" fontId="3" fillId="0" borderId="17" xfId="0" applyNumberFormat="1" applyFont="1" applyBorder="1" applyAlignment="1">
      <alignment horizontal="right" vertical="top" shrinkToFit="1"/>
    </xf>
    <xf numFmtId="164" fontId="3" fillId="0" borderId="4" xfId="0" applyNumberFormat="1" applyFont="1" applyBorder="1" applyAlignment="1">
      <alignment horizontal="right" vertical="top" shrinkToFit="1"/>
    </xf>
    <xf numFmtId="164" fontId="3" fillId="0" borderId="6" xfId="0" applyNumberFormat="1" applyFont="1" applyBorder="1" applyAlignment="1">
      <alignment horizontal="right" vertical="top" shrinkToFit="1"/>
    </xf>
    <xf numFmtId="166" fontId="3" fillId="0" borderId="13" xfId="0" applyNumberFormat="1" applyFont="1" applyBorder="1" applyAlignment="1">
      <alignment horizontal="right" vertical="top" shrinkToFit="1"/>
    </xf>
    <xf numFmtId="0" fontId="14" fillId="4" borderId="32" xfId="0" applyFont="1" applyFill="1" applyBorder="1" applyAlignment="1">
      <alignment vertical="center" wrapText="1"/>
    </xf>
    <xf numFmtId="0" fontId="24" fillId="0" borderId="0" xfId="0" applyFont="1" applyAlignment="1">
      <alignment horizontal="left" vertical="center"/>
    </xf>
    <xf numFmtId="0" fontId="24" fillId="0" borderId="0" xfId="0" applyFont="1" applyBorder="1" applyAlignment="1">
      <alignment horizontal="left" vertical="center" wrapText="1"/>
    </xf>
    <xf numFmtId="0" fontId="23" fillId="0" borderId="0" xfId="0" applyFont="1" applyFill="1" applyBorder="1" applyAlignment="1">
      <alignment horizontal="center" vertical="center"/>
    </xf>
    <xf numFmtId="0" fontId="14" fillId="4" borderId="42" xfId="0" applyFont="1" applyFill="1" applyBorder="1" applyAlignment="1">
      <alignment horizontal="left" vertical="center" wrapText="1"/>
    </xf>
    <xf numFmtId="0" fontId="3" fillId="0" borderId="12" xfId="0"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13" xfId="0" applyNumberFormat="1" applyFont="1" applyFill="1" applyBorder="1" applyAlignment="1">
      <alignment horizontal="right" vertical="top" shrinkToFit="1"/>
    </xf>
    <xf numFmtId="3" fontId="3" fillId="0" borderId="17" xfId="0" applyNumberFormat="1" applyFont="1" applyFill="1" applyBorder="1" applyAlignment="1">
      <alignment horizontal="center" vertical="top" shrinkToFit="1"/>
    </xf>
    <xf numFmtId="3" fontId="3" fillId="0" borderId="18" xfId="0" applyNumberFormat="1" applyFont="1" applyFill="1" applyBorder="1" applyAlignment="1">
      <alignment horizontal="center" vertical="top" shrinkToFit="1"/>
    </xf>
    <xf numFmtId="3" fontId="3" fillId="0" borderId="19" xfId="0" applyNumberFormat="1" applyFont="1" applyFill="1" applyBorder="1" applyAlignment="1">
      <alignment horizontal="center" vertical="top" shrinkToFit="1"/>
    </xf>
    <xf numFmtId="9" fontId="3" fillId="0" borderId="13" xfId="2" applyFont="1" applyFill="1" applyBorder="1" applyAlignment="1">
      <alignment horizontal="center" vertical="top" shrinkToFit="1"/>
    </xf>
    <xf numFmtId="164" fontId="3" fillId="0" borderId="13" xfId="0" applyNumberFormat="1" applyFont="1" applyFill="1" applyBorder="1" applyAlignment="1">
      <alignment horizontal="right" vertical="top" shrinkToFi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3" fontId="3" fillId="0" borderId="7" xfId="0" applyNumberFormat="1" applyFont="1" applyBorder="1" applyAlignment="1">
      <alignment horizontal="right" vertical="top" shrinkToFit="1"/>
    </xf>
    <xf numFmtId="3" fontId="3" fillId="0" borderId="12" xfId="0" applyNumberFormat="1" applyFont="1" applyBorder="1" applyAlignment="1">
      <alignment horizontal="right" vertical="top" shrinkToFit="1"/>
    </xf>
    <xf numFmtId="3" fontId="3" fillId="0" borderId="9" xfId="0" applyNumberFormat="1" applyFont="1" applyBorder="1" applyAlignment="1">
      <alignment horizontal="right" vertical="top" shrinkToFit="1"/>
    </xf>
    <xf numFmtId="3" fontId="3" fillId="0" borderId="15" xfId="0" applyNumberFormat="1" applyFont="1" applyBorder="1" applyAlignment="1">
      <alignment horizontal="right" vertical="top" shrinkToFit="1"/>
    </xf>
    <xf numFmtId="0" fontId="8" fillId="0" borderId="13" xfId="0" applyFont="1" applyFill="1" applyBorder="1" applyAlignment="1">
      <alignment horizontal="center" vertical="top" wrapText="1"/>
    </xf>
    <xf numFmtId="165" fontId="3" fillId="0" borderId="13" xfId="0" applyNumberFormat="1" applyFont="1" applyFill="1" applyBorder="1" applyAlignment="1">
      <alignment horizontal="center" vertical="top" shrinkToFit="1"/>
    </xf>
    <xf numFmtId="164" fontId="3" fillId="0" borderId="8" xfId="0" applyNumberFormat="1" applyFont="1" applyFill="1" applyBorder="1" applyAlignment="1">
      <alignment vertical="top" shrinkToFit="1"/>
    </xf>
    <xf numFmtId="164" fontId="3" fillId="0" borderId="10" xfId="0" applyNumberFormat="1" applyFont="1" applyFill="1" applyBorder="1" applyAlignment="1">
      <alignment vertical="top" shrinkToFit="1"/>
    </xf>
    <xf numFmtId="164" fontId="3" fillId="0" borderId="4" xfId="0" applyNumberFormat="1" applyFont="1" applyFill="1" applyBorder="1" applyAlignment="1">
      <alignment vertical="top" shrinkToFit="1"/>
    </xf>
    <xf numFmtId="164" fontId="3" fillId="0" borderId="6" xfId="0" applyNumberFormat="1" applyFont="1" applyFill="1" applyBorder="1" applyAlignment="1">
      <alignment vertical="top" shrinkToFit="1"/>
    </xf>
    <xf numFmtId="3" fontId="4" fillId="0" borderId="13" xfId="0" applyNumberFormat="1" applyFont="1" applyFill="1" applyBorder="1" applyAlignment="1">
      <alignment horizontal="center" vertical="top" shrinkToFit="1"/>
    </xf>
    <xf numFmtId="165" fontId="3" fillId="0" borderId="13" xfId="0" applyNumberFormat="1" applyFont="1" applyFill="1" applyBorder="1" applyAlignment="1">
      <alignment horizontal="left" vertical="top" indent="2" shrinkToFit="1"/>
    </xf>
    <xf numFmtId="164" fontId="3" fillId="0" borderId="13" xfId="0" applyNumberFormat="1" applyFont="1" applyBorder="1" applyAlignment="1">
      <alignment horizontal="right" vertical="top" shrinkToFit="1"/>
    </xf>
    <xf numFmtId="164" fontId="3" fillId="0" borderId="17" xfId="0" applyNumberFormat="1" applyFont="1" applyBorder="1" applyAlignment="1">
      <alignment horizontal="right" vertical="top" shrinkToFit="1"/>
    </xf>
    <xf numFmtId="2" fontId="3" fillId="0" borderId="13" xfId="0" applyNumberFormat="1" applyFont="1" applyBorder="1" applyAlignment="1">
      <alignment horizontal="center" vertical="top" shrinkToFit="1"/>
    </xf>
    <xf numFmtId="0" fontId="8" fillId="0" borderId="13" xfId="0" applyFont="1" applyBorder="1" applyAlignment="1">
      <alignment horizontal="center" vertical="top" wrapText="1"/>
    </xf>
    <xf numFmtId="165" fontId="3" fillId="0" borderId="13" xfId="0" applyNumberFormat="1" applyFont="1" applyBorder="1" applyAlignment="1">
      <alignment horizontal="center" vertical="top" shrinkToFit="1"/>
    </xf>
    <xf numFmtId="10" fontId="3" fillId="0" borderId="13" xfId="0" applyNumberFormat="1" applyFont="1" applyBorder="1" applyAlignment="1">
      <alignment horizontal="center" vertical="top" shrinkToFit="1"/>
    </xf>
    <xf numFmtId="3" fontId="3" fillId="0" borderId="13" xfId="0" applyNumberFormat="1" applyFont="1" applyBorder="1" applyAlignment="1">
      <alignment vertical="top" shrinkToFit="1"/>
    </xf>
    <xf numFmtId="0" fontId="9" fillId="0" borderId="9" xfId="0" applyFont="1" applyBorder="1" applyAlignment="1">
      <alignment horizontal="left" vertical="top" wrapText="1"/>
    </xf>
    <xf numFmtId="0" fontId="9" fillId="0" borderId="23" xfId="0" applyFont="1" applyBorder="1" applyAlignment="1">
      <alignment horizontal="left" vertical="top" wrapText="1"/>
    </xf>
    <xf numFmtId="0" fontId="9"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8" fillId="0" borderId="37" xfId="0" applyFont="1" applyBorder="1" applyAlignment="1">
      <alignment horizontal="left" vertical="top" wrapText="1"/>
    </xf>
    <xf numFmtId="0" fontId="8" fillId="0" borderId="40" xfId="0" applyFont="1" applyBorder="1" applyAlignment="1">
      <alignment horizontal="left" vertical="top" wrapText="1"/>
    </xf>
    <xf numFmtId="164" fontId="3" fillId="0" borderId="4" xfId="0" applyNumberFormat="1" applyFont="1" applyBorder="1" applyAlignment="1">
      <alignment horizontal="right" vertical="top" shrinkToFit="1"/>
    </xf>
    <xf numFmtId="164" fontId="3" fillId="0" borderId="6" xfId="0" applyNumberFormat="1" applyFont="1" applyBorder="1" applyAlignment="1">
      <alignment horizontal="right" vertical="top" shrinkToFit="1"/>
    </xf>
    <xf numFmtId="164" fontId="3" fillId="0" borderId="8" xfId="0" applyNumberFormat="1" applyFont="1" applyBorder="1" applyAlignment="1">
      <alignment horizontal="right" vertical="top" shrinkToFit="1"/>
    </xf>
    <xf numFmtId="164" fontId="3" fillId="0" borderId="10" xfId="0" applyNumberFormat="1" applyFont="1" applyBorder="1" applyAlignment="1">
      <alignment horizontal="right" vertical="top" shrinkToFit="1"/>
    </xf>
    <xf numFmtId="0" fontId="8" fillId="0" borderId="13" xfId="0" applyFont="1" applyBorder="1" applyAlignment="1">
      <alignment horizontal="left" vertical="top" wrapText="1"/>
    </xf>
    <xf numFmtId="166" fontId="3" fillId="0" borderId="13" xfId="0" applyNumberFormat="1" applyFont="1" applyBorder="1" applyAlignment="1">
      <alignment horizontal="right" vertical="top" shrinkToFit="1"/>
    </xf>
    <xf numFmtId="3" fontId="8" fillId="0" borderId="13" xfId="0" applyNumberFormat="1" applyFont="1" applyFill="1" applyBorder="1" applyAlignment="1">
      <alignment vertical="top" shrinkToFit="1"/>
    </xf>
    <xf numFmtId="9" fontId="8" fillId="0" borderId="13" xfId="2" applyFont="1" applyFill="1" applyBorder="1" applyAlignment="1">
      <alignment horizontal="center" vertical="top" shrinkToFi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8"/>
  <sheetViews>
    <sheetView showGridLines="0" tabSelected="1" view="pageBreakPreview" zoomScale="80" zoomScaleNormal="100" zoomScaleSheetLayoutView="80" workbookViewId="0">
      <pane ySplit="8" topLeftCell="A9" activePane="bottomLeft" state="frozen"/>
      <selection pane="bottomLeft" activeCell="S22" sqref="S22"/>
    </sheetView>
  </sheetViews>
  <sheetFormatPr defaultRowHeight="13" x14ac:dyDescent="0.3"/>
  <cols>
    <col min="1" max="1" width="3.09765625" style="183" bestFit="1" customWidth="1"/>
    <col min="2" max="2" width="40.796875" customWidth="1"/>
    <col min="3" max="3" width="21.296875" customWidth="1"/>
    <col min="4" max="5" width="16.796875" customWidth="1"/>
    <col min="6" max="9" width="15.09765625" customWidth="1"/>
    <col min="10" max="11" width="12.796875" customWidth="1"/>
    <col min="12" max="13" width="14" customWidth="1"/>
    <col min="14" max="16" width="16.796875" customWidth="1"/>
    <col min="17" max="17" width="12.69921875" customWidth="1"/>
    <col min="18" max="21" width="16.796875" customWidth="1"/>
  </cols>
  <sheetData>
    <row r="1" spans="1:23" s="183" customFormat="1" ht="10.5" x14ac:dyDescent="0.3">
      <c r="B1" s="182" t="s">
        <v>87</v>
      </c>
    </row>
    <row r="2" spans="1:23" s="183" customFormat="1" ht="10.5" x14ac:dyDescent="0.3">
      <c r="B2" s="182" t="s">
        <v>83</v>
      </c>
    </row>
    <row r="3" spans="1:23" s="183" customFormat="1" ht="10.5" x14ac:dyDescent="0.3">
      <c r="B3" s="182" t="s">
        <v>84</v>
      </c>
    </row>
    <row r="4" spans="1:23" s="183" customFormat="1" ht="10.5" x14ac:dyDescent="0.3">
      <c r="B4" s="182" t="s">
        <v>88</v>
      </c>
    </row>
    <row r="6" spans="1:23" ht="19.75" customHeight="1" x14ac:dyDescent="0.3">
      <c r="B6" s="12" t="s">
        <v>96</v>
      </c>
      <c r="F6" s="23"/>
      <c r="J6" s="23"/>
    </row>
    <row r="7" spans="1:23" ht="13.75" customHeight="1" x14ac:dyDescent="0.3">
      <c r="B7" s="1" t="s">
        <v>89</v>
      </c>
      <c r="F7" s="73"/>
      <c r="G7" s="73"/>
      <c r="H7" s="73"/>
      <c r="I7" s="73"/>
    </row>
    <row r="8" spans="1:23" s="43" customFormat="1" ht="40" customHeight="1" x14ac:dyDescent="0.3">
      <c r="A8" s="239">
        <v>8</v>
      </c>
      <c r="B8" s="80" t="s">
        <v>15</v>
      </c>
      <c r="C8" s="81" t="s">
        <v>0</v>
      </c>
      <c r="D8" s="82" t="s">
        <v>86</v>
      </c>
      <c r="E8" s="81" t="s">
        <v>1</v>
      </c>
      <c r="F8" s="18" t="s">
        <v>16</v>
      </c>
      <c r="G8" s="18" t="s">
        <v>18</v>
      </c>
      <c r="H8" s="18" t="s">
        <v>17</v>
      </c>
      <c r="I8" s="18" t="s">
        <v>53</v>
      </c>
      <c r="J8" s="82" t="s">
        <v>54</v>
      </c>
      <c r="K8" s="18" t="s">
        <v>19</v>
      </c>
      <c r="L8" s="83" t="s">
        <v>23</v>
      </c>
      <c r="M8" s="18" t="s">
        <v>21</v>
      </c>
      <c r="N8" s="81" t="s">
        <v>2</v>
      </c>
      <c r="O8" s="81" t="s">
        <v>3</v>
      </c>
      <c r="P8" s="81" t="s">
        <v>4</v>
      </c>
      <c r="Q8" s="81" t="s">
        <v>5</v>
      </c>
      <c r="R8" s="83" t="s">
        <v>26</v>
      </c>
      <c r="S8" s="74" t="s">
        <v>20</v>
      </c>
      <c r="T8" s="74" t="s">
        <v>80</v>
      </c>
      <c r="U8" s="74" t="s">
        <v>81</v>
      </c>
      <c r="V8" s="42"/>
      <c r="W8" s="42"/>
    </row>
    <row r="9" spans="1:23" s="65" customFormat="1" ht="22" customHeight="1" x14ac:dyDescent="0.3">
      <c r="A9" s="239">
        <v>9</v>
      </c>
      <c r="B9" s="197" t="s">
        <v>6</v>
      </c>
      <c r="C9" s="89"/>
      <c r="D9" s="90">
        <v>39695229</v>
      </c>
      <c r="E9" s="91">
        <v>698209189</v>
      </c>
      <c r="F9" s="92"/>
      <c r="G9" s="92"/>
      <c r="H9" s="92"/>
      <c r="I9" s="77"/>
      <c r="J9" s="78"/>
      <c r="K9" s="93">
        <v>0.93899999999999995</v>
      </c>
      <c r="L9" s="121">
        <f>L10</f>
        <v>2120130</v>
      </c>
      <c r="M9" s="121">
        <f>M10</f>
        <v>7025881</v>
      </c>
      <c r="N9" s="69">
        <v>39488708</v>
      </c>
      <c r="O9" s="69">
        <f>SUM(O10:O20)</f>
        <v>40290430</v>
      </c>
      <c r="P9" s="69">
        <f>O9-N9</f>
        <v>801722</v>
      </c>
      <c r="Q9" s="79">
        <v>2.63</v>
      </c>
      <c r="R9" s="69">
        <v>104016000</v>
      </c>
      <c r="S9" s="75">
        <f>SUM(S10:S20)</f>
        <v>31025</v>
      </c>
      <c r="T9" s="75">
        <v>67186971.347777322</v>
      </c>
      <c r="U9" s="198">
        <v>1126355599.6792493</v>
      </c>
      <c r="V9" s="64"/>
      <c r="W9" s="64"/>
    </row>
    <row r="10" spans="1:23" ht="12.75" customHeight="1" x14ac:dyDescent="0.3">
      <c r="A10" s="239">
        <v>10</v>
      </c>
      <c r="B10" s="51" t="s">
        <v>27</v>
      </c>
      <c r="C10" s="30" t="s">
        <v>28</v>
      </c>
      <c r="D10" s="56">
        <v>24517940</v>
      </c>
      <c r="E10" s="56">
        <v>406957161</v>
      </c>
      <c r="F10" s="262" t="s">
        <v>55</v>
      </c>
      <c r="G10" s="262"/>
      <c r="H10" s="262"/>
      <c r="I10" s="262"/>
      <c r="J10" s="263">
        <v>0.86599999999999999</v>
      </c>
      <c r="K10" s="257">
        <v>0.68899999999999995</v>
      </c>
      <c r="L10" s="248">
        <v>2120130</v>
      </c>
      <c r="M10" s="248">
        <v>7025881</v>
      </c>
      <c r="N10" s="88">
        <v>7157145</v>
      </c>
      <c r="O10" s="3">
        <v>7240134</v>
      </c>
      <c r="P10" s="3">
        <f t="shared" ref="P10:P17" si="0">O10-N10</f>
        <v>82989</v>
      </c>
      <c r="Q10" s="72">
        <v>3.62</v>
      </c>
      <c r="R10" s="3">
        <v>66292000</v>
      </c>
      <c r="S10" s="40">
        <v>823</v>
      </c>
      <c r="T10" s="40">
        <v>50031101.302600011</v>
      </c>
      <c r="U10" s="199">
        <v>795451865</v>
      </c>
      <c r="V10" s="28"/>
      <c r="W10" s="28"/>
    </row>
    <row r="11" spans="1:23" ht="12.75" customHeight="1" x14ac:dyDescent="0.3">
      <c r="A11" s="239">
        <v>11</v>
      </c>
      <c r="B11" s="51" t="s">
        <v>29</v>
      </c>
      <c r="C11" s="30" t="s">
        <v>28</v>
      </c>
      <c r="D11" s="56">
        <v>3734401</v>
      </c>
      <c r="E11" s="56">
        <v>56016021</v>
      </c>
      <c r="F11" s="262"/>
      <c r="G11" s="262"/>
      <c r="H11" s="262"/>
      <c r="I11" s="262"/>
      <c r="J11" s="263"/>
      <c r="K11" s="257"/>
      <c r="L11" s="248"/>
      <c r="M11" s="248"/>
      <c r="N11" s="88">
        <v>5060872</v>
      </c>
      <c r="O11" s="3">
        <v>1807641</v>
      </c>
      <c r="P11" s="3">
        <f t="shared" si="0"/>
        <v>-3253231</v>
      </c>
      <c r="Q11" s="72">
        <v>5.38</v>
      </c>
      <c r="R11" s="3">
        <v>9007000</v>
      </c>
      <c r="S11" s="44">
        <v>258</v>
      </c>
      <c r="T11" s="40">
        <v>3930948.84</v>
      </c>
      <c r="U11" s="199">
        <v>58964232.600000001</v>
      </c>
      <c r="V11" s="28"/>
      <c r="W11" s="28"/>
    </row>
    <row r="12" spans="1:23" ht="12.75" customHeight="1" x14ac:dyDescent="0.3">
      <c r="A12" s="239">
        <v>12</v>
      </c>
      <c r="B12" s="51" t="s">
        <v>30</v>
      </c>
      <c r="C12" s="30" t="s">
        <v>28</v>
      </c>
      <c r="D12" s="56">
        <v>2437180</v>
      </c>
      <c r="E12" s="56">
        <v>41009936</v>
      </c>
      <c r="F12" s="262"/>
      <c r="G12" s="262"/>
      <c r="H12" s="262"/>
      <c r="I12" s="262"/>
      <c r="J12" s="263"/>
      <c r="K12" s="257"/>
      <c r="L12" s="248"/>
      <c r="M12" s="248"/>
      <c r="N12" s="88">
        <v>2241134</v>
      </c>
      <c r="O12" s="3">
        <v>1113533</v>
      </c>
      <c r="P12" s="3">
        <f t="shared" si="0"/>
        <v>-1127601</v>
      </c>
      <c r="Q12" s="72">
        <v>2.77</v>
      </c>
      <c r="R12" s="3">
        <v>7179000</v>
      </c>
      <c r="S12" s="40">
        <v>4202</v>
      </c>
      <c r="T12" s="40">
        <v>2853530.1063584001</v>
      </c>
      <c r="U12" s="199">
        <v>48098119.608775996</v>
      </c>
      <c r="V12" s="28"/>
      <c r="W12" s="28"/>
    </row>
    <row r="13" spans="1:23" ht="12.75" customHeight="1" x14ac:dyDescent="0.3">
      <c r="A13" s="239">
        <v>13</v>
      </c>
      <c r="B13" s="51" t="s">
        <v>56</v>
      </c>
      <c r="C13" s="30" t="s">
        <v>28</v>
      </c>
      <c r="D13" s="86" t="s">
        <v>37</v>
      </c>
      <c r="E13" s="86" t="s">
        <v>37</v>
      </c>
      <c r="F13" s="262"/>
      <c r="G13" s="262"/>
      <c r="H13" s="262"/>
      <c r="I13" s="262"/>
      <c r="J13" s="263"/>
      <c r="K13" s="257"/>
      <c r="L13" s="248"/>
      <c r="M13" s="248"/>
      <c r="N13" s="88">
        <v>80184</v>
      </c>
      <c r="O13" s="4">
        <v>0</v>
      </c>
      <c r="P13" s="4">
        <f t="shared" si="0"/>
        <v>-80184</v>
      </c>
      <c r="Q13" s="25" t="s">
        <v>37</v>
      </c>
      <c r="R13" s="26" t="s">
        <v>37</v>
      </c>
      <c r="S13" s="41"/>
      <c r="T13" s="41"/>
      <c r="U13" s="200"/>
      <c r="V13" s="28"/>
      <c r="W13" s="28"/>
    </row>
    <row r="14" spans="1:23" ht="12.75" customHeight="1" x14ac:dyDescent="0.3">
      <c r="A14" s="239">
        <v>14</v>
      </c>
      <c r="B14" s="51" t="s">
        <v>57</v>
      </c>
      <c r="C14" s="30" t="s">
        <v>28</v>
      </c>
      <c r="D14" s="56">
        <v>137553</v>
      </c>
      <c r="E14" s="56">
        <v>1375530</v>
      </c>
      <c r="F14" s="262"/>
      <c r="G14" s="262"/>
      <c r="H14" s="262"/>
      <c r="I14" s="262"/>
      <c r="J14" s="263"/>
      <c r="K14" s="257"/>
      <c r="L14" s="248"/>
      <c r="M14" s="248"/>
      <c r="N14" s="88">
        <v>400000</v>
      </c>
      <c r="O14" s="3">
        <v>78613</v>
      </c>
      <c r="P14" s="3">
        <f t="shared" si="0"/>
        <v>-321387</v>
      </c>
      <c r="Q14" s="72">
        <v>1.6</v>
      </c>
      <c r="R14" s="3">
        <v>115000</v>
      </c>
      <c r="S14" s="40">
        <v>5</v>
      </c>
      <c r="T14" s="40">
        <v>137553</v>
      </c>
      <c r="U14" s="199">
        <v>1375530</v>
      </c>
      <c r="V14" s="28"/>
      <c r="W14" s="28"/>
    </row>
    <row r="15" spans="1:23" ht="12.75" customHeight="1" x14ac:dyDescent="0.3">
      <c r="A15" s="239">
        <v>15</v>
      </c>
      <c r="B15" s="51" t="s">
        <v>58</v>
      </c>
      <c r="C15" s="30" t="s">
        <v>28</v>
      </c>
      <c r="D15" s="56">
        <v>2537549</v>
      </c>
      <c r="E15" s="56">
        <v>38063232</v>
      </c>
      <c r="F15" s="262"/>
      <c r="G15" s="262"/>
      <c r="H15" s="262"/>
      <c r="I15" s="262"/>
      <c r="J15" s="263"/>
      <c r="K15" s="257"/>
      <c r="L15" s="248"/>
      <c r="M15" s="248"/>
      <c r="N15" s="88">
        <v>1525000</v>
      </c>
      <c r="O15" s="3">
        <v>1479319</v>
      </c>
      <c r="P15" s="3">
        <f t="shared" si="0"/>
        <v>-45681</v>
      </c>
      <c r="Q15" s="72">
        <v>2.9</v>
      </c>
      <c r="R15" s="3">
        <v>8613000</v>
      </c>
      <c r="S15" s="40">
        <v>14288</v>
      </c>
      <c r="T15" s="40">
        <v>2643280</v>
      </c>
      <c r="U15" s="199">
        <v>39649200</v>
      </c>
      <c r="V15" s="28"/>
      <c r="W15" s="28"/>
    </row>
    <row r="16" spans="1:23" ht="12.75" customHeight="1" x14ac:dyDescent="0.3">
      <c r="A16" s="239">
        <v>16</v>
      </c>
      <c r="B16" s="51" t="s">
        <v>59</v>
      </c>
      <c r="C16" s="30" t="s">
        <v>28</v>
      </c>
      <c r="D16" s="56">
        <v>173891</v>
      </c>
      <c r="E16" s="56">
        <v>869455</v>
      </c>
      <c r="F16" s="262"/>
      <c r="G16" s="262"/>
      <c r="H16" s="262"/>
      <c r="I16" s="262"/>
      <c r="J16" s="263"/>
      <c r="K16" s="257"/>
      <c r="L16" s="248"/>
      <c r="M16" s="248"/>
      <c r="N16" s="88">
        <v>1434480</v>
      </c>
      <c r="O16" s="3">
        <v>872005</v>
      </c>
      <c r="P16" s="3">
        <f t="shared" si="0"/>
        <v>-562475</v>
      </c>
      <c r="Q16" s="72">
        <v>0.24</v>
      </c>
      <c r="R16" s="3">
        <v>-668000</v>
      </c>
      <c r="S16" s="40">
        <v>59</v>
      </c>
      <c r="T16" s="40">
        <v>347364.99999999983</v>
      </c>
      <c r="U16" s="199">
        <v>1736824.9999999991</v>
      </c>
      <c r="V16" s="28"/>
      <c r="W16" s="28"/>
    </row>
    <row r="17" spans="1:23" ht="12.75" customHeight="1" x14ac:dyDescent="0.3">
      <c r="A17" s="239">
        <v>17</v>
      </c>
      <c r="B17" s="51" t="s">
        <v>60</v>
      </c>
      <c r="C17" s="30" t="s">
        <v>28</v>
      </c>
      <c r="D17" s="86" t="s">
        <v>37</v>
      </c>
      <c r="E17" s="86" t="s">
        <v>37</v>
      </c>
      <c r="F17" s="262"/>
      <c r="G17" s="262"/>
      <c r="H17" s="262"/>
      <c r="I17" s="262"/>
      <c r="J17" s="263"/>
      <c r="K17" s="257"/>
      <c r="L17" s="248"/>
      <c r="M17" s="248"/>
      <c r="N17" s="88">
        <v>1305566</v>
      </c>
      <c r="O17" s="4">
        <v>0</v>
      </c>
      <c r="P17" s="4">
        <f t="shared" si="0"/>
        <v>-1305566</v>
      </c>
      <c r="Q17" s="25" t="s">
        <v>37</v>
      </c>
      <c r="R17" s="26" t="s">
        <v>37</v>
      </c>
      <c r="S17" s="41"/>
      <c r="T17" s="41"/>
      <c r="U17" s="200"/>
      <c r="V17" s="28"/>
      <c r="W17" s="28"/>
    </row>
    <row r="18" spans="1:23" ht="12.75" customHeight="1" x14ac:dyDescent="0.3">
      <c r="A18" s="239">
        <v>18</v>
      </c>
      <c r="B18" s="51" t="s">
        <v>61</v>
      </c>
      <c r="C18" s="30" t="s">
        <v>28</v>
      </c>
      <c r="D18" s="56">
        <v>6156714</v>
      </c>
      <c r="E18" s="56">
        <v>153917853</v>
      </c>
      <c r="F18" s="262"/>
      <c r="G18" s="262"/>
      <c r="H18" s="262"/>
      <c r="I18" s="262"/>
      <c r="J18" s="263"/>
      <c r="K18" s="257"/>
      <c r="L18" s="248"/>
      <c r="M18" s="248"/>
      <c r="N18" s="258">
        <v>15180000</v>
      </c>
      <c r="O18" s="260">
        <v>22644994</v>
      </c>
      <c r="P18" s="260">
        <f>O18-N18</f>
        <v>7464994</v>
      </c>
      <c r="Q18" s="101">
        <v>1.5</v>
      </c>
      <c r="R18" s="46">
        <v>13478000</v>
      </c>
      <c r="S18" s="40"/>
      <c r="T18" s="40">
        <v>7243193.0988189215</v>
      </c>
      <c r="U18" s="199">
        <v>181079827.47047305</v>
      </c>
      <c r="V18" s="28"/>
      <c r="W18" s="28"/>
    </row>
    <row r="19" spans="1:23" ht="12.75" customHeight="1" x14ac:dyDescent="0.3">
      <c r="A19" s="239">
        <v>19</v>
      </c>
      <c r="B19" s="51"/>
      <c r="C19" s="30" t="s">
        <v>47</v>
      </c>
      <c r="D19" s="118" t="s">
        <v>33</v>
      </c>
      <c r="E19" s="56">
        <v>11390</v>
      </c>
      <c r="F19" s="262"/>
      <c r="G19" s="262"/>
      <c r="H19" s="262"/>
      <c r="I19" s="262"/>
      <c r="J19" s="58">
        <v>1.2490000000000001</v>
      </c>
      <c r="K19" s="58">
        <v>0.25</v>
      </c>
      <c r="L19" s="248"/>
      <c r="M19" s="248"/>
      <c r="N19" s="259"/>
      <c r="O19" s="261"/>
      <c r="P19" s="261"/>
      <c r="Q19" s="118" t="s">
        <v>33</v>
      </c>
      <c r="R19" s="118" t="s">
        <v>33</v>
      </c>
      <c r="S19" s="56">
        <v>11390</v>
      </c>
      <c r="T19" s="40"/>
      <c r="U19" s="199"/>
      <c r="V19" s="28"/>
      <c r="W19" s="28"/>
    </row>
    <row r="20" spans="1:23" ht="12.75" customHeight="1" x14ac:dyDescent="0.3">
      <c r="A20" s="239">
        <v>20</v>
      </c>
      <c r="B20" s="201" t="s">
        <v>62</v>
      </c>
      <c r="C20" s="95"/>
      <c r="D20" s="94"/>
      <c r="E20" s="95"/>
      <c r="F20" s="96"/>
      <c r="G20" s="96"/>
      <c r="H20" s="96"/>
      <c r="I20" s="97"/>
      <c r="J20" s="98"/>
      <c r="K20" s="97"/>
      <c r="L20" s="99"/>
      <c r="M20" s="100"/>
      <c r="N20" s="3">
        <v>5104327</v>
      </c>
      <c r="O20" s="3">
        <v>5054191</v>
      </c>
      <c r="P20" s="3">
        <f t="shared" ref="P20:P30" si="1">O20-N20</f>
        <v>-50136</v>
      </c>
      <c r="Q20" s="50"/>
      <c r="R20" s="102"/>
      <c r="S20" s="103"/>
      <c r="T20" s="103"/>
      <c r="U20" s="202"/>
      <c r="V20" s="28"/>
      <c r="W20" s="28"/>
    </row>
    <row r="21" spans="1:23" s="65" customFormat="1" ht="22" customHeight="1" x14ac:dyDescent="0.3">
      <c r="A21" s="239">
        <v>21</v>
      </c>
      <c r="B21" s="203" t="s">
        <v>7</v>
      </c>
      <c r="C21" s="104"/>
      <c r="D21" s="105">
        <v>4321445</v>
      </c>
      <c r="E21" s="105">
        <v>88962125</v>
      </c>
      <c r="F21" s="90"/>
      <c r="G21" s="90"/>
      <c r="H21" s="90"/>
      <c r="I21" s="106"/>
      <c r="J21" s="104"/>
      <c r="K21" s="107">
        <v>0.503</v>
      </c>
      <c r="L21" s="121">
        <f>L22</f>
        <v>0</v>
      </c>
      <c r="M21" s="121">
        <f>M22</f>
        <v>2228895</v>
      </c>
      <c r="N21" s="63">
        <v>12527420</v>
      </c>
      <c r="O21" s="63">
        <f>SUM(O22:O25)</f>
        <v>10067601</v>
      </c>
      <c r="P21" s="63">
        <f t="shared" si="1"/>
        <v>-2459819</v>
      </c>
      <c r="Q21" s="68">
        <v>2.2000000000000002</v>
      </c>
      <c r="R21" s="63">
        <v>10811000</v>
      </c>
      <c r="S21" s="61">
        <f>SUM(S22:S24)</f>
        <v>2907</v>
      </c>
      <c r="T21" s="61">
        <v>4313091.6151700001</v>
      </c>
      <c r="U21" s="204">
        <v>89084809.042249948</v>
      </c>
      <c r="V21" s="64"/>
      <c r="W21" s="64"/>
    </row>
    <row r="22" spans="1:23" ht="12.75" customHeight="1" x14ac:dyDescent="0.3">
      <c r="A22" s="239">
        <v>22</v>
      </c>
      <c r="B22" s="205" t="s">
        <v>63</v>
      </c>
      <c r="C22" s="30" t="s">
        <v>28</v>
      </c>
      <c r="D22" s="56">
        <v>790266</v>
      </c>
      <c r="E22" s="56">
        <v>19598357</v>
      </c>
      <c r="F22" s="56">
        <v>30517631</v>
      </c>
      <c r="G22" s="56">
        <v>40690174</v>
      </c>
      <c r="H22" s="56">
        <v>61035261</v>
      </c>
      <c r="I22" s="57">
        <v>0.45</v>
      </c>
      <c r="J22" s="58">
        <v>0.48199999999999998</v>
      </c>
      <c r="K22" s="108">
        <v>0.217</v>
      </c>
      <c r="L22" s="248">
        <v>0</v>
      </c>
      <c r="M22" s="248">
        <v>2228895</v>
      </c>
      <c r="N22" s="88">
        <v>6290000</v>
      </c>
      <c r="O22" s="3">
        <v>4539420</v>
      </c>
      <c r="P22" s="3">
        <f t="shared" si="1"/>
        <v>-1750580</v>
      </c>
      <c r="Q22" s="72">
        <v>0.89</v>
      </c>
      <c r="R22" s="3">
        <v>-517000</v>
      </c>
      <c r="S22" s="2">
        <v>1352</v>
      </c>
      <c r="T22" s="2">
        <v>796791.03186999855</v>
      </c>
      <c r="U22" s="199">
        <v>19663606.196749963</v>
      </c>
      <c r="V22" s="28"/>
      <c r="W22" s="28"/>
    </row>
    <row r="23" spans="1:23" ht="12.75" customHeight="1" x14ac:dyDescent="0.3">
      <c r="A23" s="239">
        <v>23</v>
      </c>
      <c r="B23" s="205" t="s">
        <v>64</v>
      </c>
      <c r="C23" s="30" t="s">
        <v>28</v>
      </c>
      <c r="D23" s="56">
        <v>3531178</v>
      </c>
      <c r="E23" s="56">
        <v>69363767</v>
      </c>
      <c r="F23" s="56">
        <v>94799664</v>
      </c>
      <c r="G23" s="56">
        <v>126399552</v>
      </c>
      <c r="H23" s="56">
        <v>189599328</v>
      </c>
      <c r="I23" s="57">
        <v>0.45</v>
      </c>
      <c r="J23" s="58">
        <v>0.54900000000000004</v>
      </c>
      <c r="K23" s="108">
        <v>0.247</v>
      </c>
      <c r="L23" s="248"/>
      <c r="M23" s="248"/>
      <c r="N23" s="88">
        <v>3418121</v>
      </c>
      <c r="O23" s="3">
        <v>2765831</v>
      </c>
      <c r="P23" s="3">
        <f t="shared" si="1"/>
        <v>-652290</v>
      </c>
      <c r="Q23" s="101">
        <v>3.52</v>
      </c>
      <c r="R23" s="46">
        <v>11328000</v>
      </c>
      <c r="S23" s="2">
        <v>1544</v>
      </c>
      <c r="T23" s="2">
        <v>3516300.5833000015</v>
      </c>
      <c r="U23" s="199">
        <v>69421202.845499977</v>
      </c>
      <c r="V23" s="28"/>
      <c r="W23" s="28"/>
    </row>
    <row r="24" spans="1:23" ht="12.75" customHeight="1" x14ac:dyDescent="0.3">
      <c r="A24" s="239">
        <v>24</v>
      </c>
      <c r="B24" s="205" t="s">
        <v>65</v>
      </c>
      <c r="C24" s="30" t="s">
        <v>66</v>
      </c>
      <c r="D24" s="86" t="s">
        <v>33</v>
      </c>
      <c r="E24" s="109">
        <v>11</v>
      </c>
      <c r="F24" s="109">
        <v>21</v>
      </c>
      <c r="G24" s="109">
        <v>28</v>
      </c>
      <c r="H24" s="109">
        <v>42</v>
      </c>
      <c r="I24" s="57">
        <v>0.1</v>
      </c>
      <c r="J24" s="58">
        <v>0.39300000000000002</v>
      </c>
      <c r="K24" s="108">
        <v>3.9E-2</v>
      </c>
      <c r="L24" s="248"/>
      <c r="M24" s="248"/>
      <c r="N24" s="88">
        <v>1200000</v>
      </c>
      <c r="O24" s="3">
        <v>1158956</v>
      </c>
      <c r="P24" s="3">
        <f t="shared" si="1"/>
        <v>-41044</v>
      </c>
      <c r="Q24" s="118" t="s">
        <v>33</v>
      </c>
      <c r="R24" s="118" t="s">
        <v>33</v>
      </c>
      <c r="S24" s="87">
        <v>11</v>
      </c>
      <c r="T24" s="5"/>
      <c r="U24" s="206"/>
      <c r="V24" s="28"/>
      <c r="W24" s="28"/>
    </row>
    <row r="25" spans="1:23" ht="12.75" customHeight="1" x14ac:dyDescent="0.3">
      <c r="A25" s="239">
        <v>25</v>
      </c>
      <c r="B25" s="207" t="s">
        <v>67</v>
      </c>
      <c r="C25" s="95"/>
      <c r="D25" s="94"/>
      <c r="E25" s="95"/>
      <c r="F25" s="95"/>
      <c r="G25" s="95"/>
      <c r="H25" s="95"/>
      <c r="I25" s="97"/>
      <c r="J25" s="98"/>
      <c r="K25" s="97"/>
      <c r="L25" s="99"/>
      <c r="M25" s="100"/>
      <c r="N25" s="3">
        <v>1619299</v>
      </c>
      <c r="O25" s="3">
        <v>1603394</v>
      </c>
      <c r="P25" s="3">
        <f t="shared" si="1"/>
        <v>-15905</v>
      </c>
      <c r="Q25" s="50"/>
      <c r="R25" s="102"/>
      <c r="S25" s="103"/>
      <c r="T25" s="103"/>
      <c r="U25" s="202"/>
      <c r="V25" s="28"/>
      <c r="W25" s="28"/>
    </row>
    <row r="26" spans="1:23" s="65" customFormat="1" ht="22" customHeight="1" x14ac:dyDescent="0.3">
      <c r="A26" s="239">
        <v>26</v>
      </c>
      <c r="B26" s="203" t="s">
        <v>8</v>
      </c>
      <c r="C26" s="29"/>
      <c r="D26" s="113"/>
      <c r="E26" s="113"/>
      <c r="F26" s="113"/>
      <c r="G26" s="113"/>
      <c r="H26" s="113"/>
      <c r="I26" s="114"/>
      <c r="J26" s="104"/>
      <c r="K26" s="107">
        <v>0.66300000000000003</v>
      </c>
      <c r="L26" s="121">
        <f>L27</f>
        <v>0</v>
      </c>
      <c r="M26" s="121">
        <f>M27</f>
        <v>1195224</v>
      </c>
      <c r="N26" s="63">
        <v>6717716</v>
      </c>
      <c r="O26" s="63">
        <f>SUM(O27:O33)</f>
        <v>7463036</v>
      </c>
      <c r="P26" s="63">
        <f t="shared" si="1"/>
        <v>745320</v>
      </c>
      <c r="Q26" s="120" t="s">
        <v>33</v>
      </c>
      <c r="R26" s="120" t="s">
        <v>33</v>
      </c>
      <c r="S26" s="61">
        <f>SUM(S27:S32)</f>
        <v>2723</v>
      </c>
      <c r="T26" s="181" t="s">
        <v>33</v>
      </c>
      <c r="U26" s="181" t="s">
        <v>33</v>
      </c>
      <c r="V26" s="64"/>
      <c r="W26" s="64"/>
    </row>
    <row r="27" spans="1:23" ht="12.75" customHeight="1" x14ac:dyDescent="0.3">
      <c r="A27" s="239">
        <v>27</v>
      </c>
      <c r="B27" s="205" t="s">
        <v>68</v>
      </c>
      <c r="C27" s="85" t="s">
        <v>69</v>
      </c>
      <c r="D27" s="256" t="s">
        <v>33</v>
      </c>
      <c r="E27" s="109">
        <v>65</v>
      </c>
      <c r="F27" s="109">
        <v>43</v>
      </c>
      <c r="G27" s="109">
        <v>57</v>
      </c>
      <c r="H27" s="109">
        <v>86</v>
      </c>
      <c r="I27" s="57">
        <v>0.1</v>
      </c>
      <c r="J27" s="58">
        <v>1.1399999999999999</v>
      </c>
      <c r="K27" s="108">
        <v>0.114</v>
      </c>
      <c r="L27" s="248">
        <v>0</v>
      </c>
      <c r="M27" s="248">
        <v>1195224</v>
      </c>
      <c r="N27" s="88">
        <v>600000</v>
      </c>
      <c r="O27" s="3">
        <v>460396</v>
      </c>
      <c r="P27" s="3">
        <f t="shared" si="1"/>
        <v>-139604</v>
      </c>
      <c r="Q27" s="256" t="s">
        <v>33</v>
      </c>
      <c r="R27" s="256" t="s">
        <v>33</v>
      </c>
      <c r="S27" s="87">
        <v>65</v>
      </c>
      <c r="T27" s="5"/>
      <c r="U27" s="206"/>
      <c r="V27" s="28"/>
      <c r="W27" s="28"/>
    </row>
    <row r="28" spans="1:23" ht="12.75" customHeight="1" x14ac:dyDescent="0.3">
      <c r="A28" s="239">
        <v>28</v>
      </c>
      <c r="B28" s="205" t="s">
        <v>59</v>
      </c>
      <c r="C28" s="85" t="s">
        <v>47</v>
      </c>
      <c r="D28" s="256"/>
      <c r="E28" s="109">
        <v>29</v>
      </c>
      <c r="F28" s="109">
        <v>88</v>
      </c>
      <c r="G28" s="109">
        <v>117</v>
      </c>
      <c r="H28" s="109">
        <v>176</v>
      </c>
      <c r="I28" s="57">
        <v>0.2</v>
      </c>
      <c r="J28" s="58">
        <v>0.24099999999999999</v>
      </c>
      <c r="K28" s="108">
        <v>4.8000000000000001E-2</v>
      </c>
      <c r="L28" s="248"/>
      <c r="M28" s="248"/>
      <c r="N28" s="88">
        <v>285520</v>
      </c>
      <c r="O28" s="3">
        <v>421777</v>
      </c>
      <c r="P28" s="3">
        <f t="shared" si="1"/>
        <v>136257</v>
      </c>
      <c r="Q28" s="256"/>
      <c r="R28" s="256"/>
      <c r="S28" s="87">
        <v>29</v>
      </c>
      <c r="T28" s="5"/>
      <c r="U28" s="206"/>
      <c r="V28" s="28"/>
      <c r="W28" s="28"/>
    </row>
    <row r="29" spans="1:23" ht="12.75" customHeight="1" x14ac:dyDescent="0.3">
      <c r="A29" s="239">
        <v>29</v>
      </c>
      <c r="B29" s="205" t="s">
        <v>56</v>
      </c>
      <c r="C29" s="85" t="s">
        <v>47</v>
      </c>
      <c r="D29" s="256"/>
      <c r="E29" s="109">
        <v>5</v>
      </c>
      <c r="F29" s="109">
        <v>41</v>
      </c>
      <c r="G29" s="109">
        <v>55</v>
      </c>
      <c r="H29" s="109">
        <v>83</v>
      </c>
      <c r="I29" s="57">
        <v>0.2</v>
      </c>
      <c r="J29" s="58">
        <v>0.107</v>
      </c>
      <c r="K29" s="108">
        <v>2.1000000000000001E-2</v>
      </c>
      <c r="L29" s="248"/>
      <c r="M29" s="248"/>
      <c r="N29" s="88">
        <v>763861</v>
      </c>
      <c r="O29" s="3">
        <v>234085</v>
      </c>
      <c r="P29" s="3">
        <f t="shared" si="1"/>
        <v>-529776</v>
      </c>
      <c r="Q29" s="256"/>
      <c r="R29" s="256"/>
      <c r="S29" s="87">
        <v>5</v>
      </c>
      <c r="T29" s="5"/>
      <c r="U29" s="206"/>
      <c r="V29" s="28"/>
      <c r="W29" s="28"/>
    </row>
    <row r="30" spans="1:23" ht="12.75" customHeight="1" x14ac:dyDescent="0.3">
      <c r="A30" s="239">
        <v>30</v>
      </c>
      <c r="B30" s="208" t="s">
        <v>70</v>
      </c>
      <c r="C30" s="85" t="s">
        <v>43</v>
      </c>
      <c r="D30" s="256"/>
      <c r="E30" s="109">
        <v>24</v>
      </c>
      <c r="F30" s="109">
        <v>24</v>
      </c>
      <c r="G30" s="109">
        <v>32</v>
      </c>
      <c r="H30" s="109">
        <v>48</v>
      </c>
      <c r="I30" s="57">
        <v>0.1</v>
      </c>
      <c r="J30" s="58">
        <v>0.75</v>
      </c>
      <c r="K30" s="108">
        <v>7.4999999999999997E-2</v>
      </c>
      <c r="L30" s="248"/>
      <c r="M30" s="248"/>
      <c r="N30" s="258">
        <v>3250000</v>
      </c>
      <c r="O30" s="260">
        <v>4216284</v>
      </c>
      <c r="P30" s="260">
        <f t="shared" si="1"/>
        <v>966284</v>
      </c>
      <c r="Q30" s="256"/>
      <c r="R30" s="256"/>
      <c r="S30" s="87">
        <v>24</v>
      </c>
      <c r="T30" s="5"/>
      <c r="U30" s="206"/>
      <c r="V30" s="28"/>
      <c r="W30" s="28"/>
    </row>
    <row r="31" spans="1:23" ht="12.75" customHeight="1" x14ac:dyDescent="0.3">
      <c r="A31" s="239">
        <v>31</v>
      </c>
      <c r="B31" s="209"/>
      <c r="C31" s="85" t="s">
        <v>71</v>
      </c>
      <c r="D31" s="256"/>
      <c r="E31" s="56">
        <v>2570</v>
      </c>
      <c r="F31" s="56">
        <v>1705</v>
      </c>
      <c r="G31" s="56">
        <v>2273</v>
      </c>
      <c r="H31" s="56">
        <v>3410</v>
      </c>
      <c r="I31" s="57">
        <v>0.15</v>
      </c>
      <c r="J31" s="58">
        <v>1.131</v>
      </c>
      <c r="K31" s="108">
        <v>0.17</v>
      </c>
      <c r="L31" s="248"/>
      <c r="M31" s="248"/>
      <c r="N31" s="259"/>
      <c r="O31" s="261"/>
      <c r="P31" s="261"/>
      <c r="Q31" s="256"/>
      <c r="R31" s="256"/>
      <c r="S31" s="119">
        <v>2570</v>
      </c>
      <c r="T31" s="2"/>
      <c r="U31" s="199"/>
      <c r="V31" s="28"/>
      <c r="W31" s="28"/>
    </row>
    <row r="32" spans="1:23" ht="12.75" customHeight="1" x14ac:dyDescent="0.3">
      <c r="A32" s="239">
        <v>32</v>
      </c>
      <c r="B32" s="205" t="s">
        <v>72</v>
      </c>
      <c r="C32" s="85" t="s">
        <v>73</v>
      </c>
      <c r="D32" s="256"/>
      <c r="E32" s="109">
        <v>30</v>
      </c>
      <c r="F32" s="109">
        <v>24</v>
      </c>
      <c r="G32" s="109">
        <v>32</v>
      </c>
      <c r="H32" s="109">
        <v>48</v>
      </c>
      <c r="I32" s="57">
        <v>0.25</v>
      </c>
      <c r="J32" s="58">
        <v>0.93799999999999994</v>
      </c>
      <c r="K32" s="108">
        <v>0.23499999999999999</v>
      </c>
      <c r="L32" s="248"/>
      <c r="M32" s="248"/>
      <c r="N32" s="88">
        <v>950000</v>
      </c>
      <c r="O32" s="3">
        <v>1270688</v>
      </c>
      <c r="P32" s="3">
        <f>O32-N32</f>
        <v>320688</v>
      </c>
      <c r="Q32" s="256"/>
      <c r="R32" s="256"/>
      <c r="S32" s="87">
        <v>30</v>
      </c>
      <c r="T32" s="5"/>
      <c r="U32" s="206"/>
      <c r="V32" s="28"/>
      <c r="W32" s="28"/>
    </row>
    <row r="33" spans="1:23" ht="12.75" customHeight="1" x14ac:dyDescent="0.3">
      <c r="A33" s="239">
        <v>33</v>
      </c>
      <c r="B33" s="207" t="s">
        <v>74</v>
      </c>
      <c r="C33" s="103"/>
      <c r="D33" s="102"/>
      <c r="E33" s="115"/>
      <c r="F33" s="115"/>
      <c r="G33" s="115"/>
      <c r="H33" s="115"/>
      <c r="I33" s="116"/>
      <c r="J33" s="117"/>
      <c r="K33" s="110"/>
      <c r="L33" s="111"/>
      <c r="M33" s="112"/>
      <c r="N33" s="3">
        <v>868335</v>
      </c>
      <c r="O33" s="3">
        <v>859806</v>
      </c>
      <c r="P33" s="3">
        <f>O33-N33</f>
        <v>-8529</v>
      </c>
      <c r="Q33" s="50"/>
      <c r="R33" s="102"/>
      <c r="S33" s="103"/>
      <c r="T33" s="103"/>
      <c r="U33" s="202"/>
      <c r="V33" s="28"/>
      <c r="W33" s="28"/>
    </row>
    <row r="34" spans="1:23" s="65" customFormat="1" ht="22" customHeight="1" x14ac:dyDescent="0.3">
      <c r="A34" s="239">
        <v>34</v>
      </c>
      <c r="B34" s="236" t="s">
        <v>90</v>
      </c>
      <c r="C34" s="210"/>
      <c r="D34" s="211">
        <v>44016673</v>
      </c>
      <c r="E34" s="211">
        <v>787171313</v>
      </c>
      <c r="F34" s="211"/>
      <c r="G34" s="211"/>
      <c r="H34" s="211"/>
      <c r="I34" s="212"/>
      <c r="J34" s="210"/>
      <c r="K34" s="213"/>
      <c r="L34" s="214">
        <v>2120130</v>
      </c>
      <c r="M34" s="214">
        <f>M10+M22+M27</f>
        <v>10450000</v>
      </c>
      <c r="N34" s="214">
        <v>58733844</v>
      </c>
      <c r="O34" s="214">
        <f>SUM(O26,O21,O9)</f>
        <v>57821067</v>
      </c>
      <c r="P34" s="214">
        <f>O34-N34</f>
        <v>-912777</v>
      </c>
      <c r="Q34" s="215">
        <v>2.58</v>
      </c>
      <c r="R34" s="214">
        <v>114826000</v>
      </c>
      <c r="S34" s="211">
        <f>S9+S21+S26</f>
        <v>36655</v>
      </c>
      <c r="T34" s="211">
        <f>T9+T21</f>
        <v>71500062.962947324</v>
      </c>
      <c r="U34" s="216">
        <f>U9+U21</f>
        <v>1215440408.7214992</v>
      </c>
      <c r="V34" s="64"/>
      <c r="W34" s="64"/>
    </row>
    <row r="35" spans="1:23" ht="22" customHeight="1" x14ac:dyDescent="0.3">
      <c r="A35" s="239">
        <v>35</v>
      </c>
      <c r="B35" s="50" t="s">
        <v>50</v>
      </c>
      <c r="C35" s="102"/>
      <c r="D35" s="102"/>
      <c r="E35" s="102"/>
      <c r="F35" s="102"/>
      <c r="G35" s="102"/>
      <c r="H35" s="102"/>
      <c r="I35" s="102"/>
      <c r="J35" s="102"/>
      <c r="K35" s="102"/>
      <c r="L35" s="194"/>
      <c r="M35" s="195"/>
      <c r="N35" s="196">
        <v>4200000</v>
      </c>
      <c r="O35" s="196">
        <v>5085923</v>
      </c>
      <c r="P35" s="196">
        <f>O35-N35</f>
        <v>885923</v>
      </c>
      <c r="Q35" s="241"/>
      <c r="R35" s="242"/>
      <c r="S35" s="28"/>
      <c r="T35" s="28"/>
      <c r="U35" s="28"/>
      <c r="V35" s="28"/>
      <c r="W35" s="28"/>
    </row>
    <row r="36" spans="1:23" ht="22" customHeight="1" x14ac:dyDescent="0.3">
      <c r="A36" s="239">
        <v>36</v>
      </c>
      <c r="B36" s="52" t="s">
        <v>91</v>
      </c>
      <c r="C36" s="53"/>
      <c r="D36" s="53"/>
      <c r="E36" s="53"/>
      <c r="F36" s="53"/>
      <c r="G36" s="53"/>
      <c r="H36" s="53"/>
      <c r="I36" s="53"/>
      <c r="J36" s="53"/>
      <c r="K36" s="53"/>
      <c r="L36" s="54"/>
      <c r="M36" s="27"/>
      <c r="N36" s="6">
        <v>62933844</v>
      </c>
      <c r="O36" s="6">
        <f>SUM(O34:O35)</f>
        <v>62906990</v>
      </c>
      <c r="P36" s="6">
        <f>O36-N36</f>
        <v>-26854</v>
      </c>
      <c r="Q36" s="241"/>
      <c r="R36" s="242"/>
      <c r="S36" s="28"/>
      <c r="T36" s="28"/>
      <c r="U36" s="28"/>
      <c r="V36" s="28"/>
      <c r="W36" s="28"/>
    </row>
    <row r="37" spans="1:23" ht="9.75" customHeight="1" x14ac:dyDescent="0.3">
      <c r="A37" s="239">
        <v>37</v>
      </c>
      <c r="B37" s="7" t="s">
        <v>9</v>
      </c>
    </row>
    <row r="38" spans="1:23" ht="9.75" customHeight="1" x14ac:dyDescent="0.3">
      <c r="A38" s="239">
        <v>38</v>
      </c>
      <c r="B38" s="7" t="s">
        <v>10</v>
      </c>
    </row>
    <row r="39" spans="1:23" ht="9.75" customHeight="1" x14ac:dyDescent="0.3">
      <c r="A39" s="239">
        <v>39</v>
      </c>
      <c r="B39" t="s">
        <v>11</v>
      </c>
    </row>
    <row r="40" spans="1:23" ht="1" customHeight="1" x14ac:dyDescent="0.3">
      <c r="A40" s="239">
        <v>40</v>
      </c>
    </row>
    <row r="41" spans="1:23" ht="9.75" customHeight="1" x14ac:dyDescent="0.3">
      <c r="A41" s="239">
        <v>41</v>
      </c>
      <c r="B41" s="7"/>
    </row>
    <row r="42" spans="1:23" ht="9.75" customHeight="1" x14ac:dyDescent="0.3">
      <c r="A42" s="239">
        <v>42</v>
      </c>
      <c r="B42" s="7"/>
    </row>
    <row r="43" spans="1:23" x14ac:dyDescent="0.3">
      <c r="A43" s="239">
        <v>43</v>
      </c>
      <c r="B43" s="55" t="s">
        <v>92</v>
      </c>
    </row>
    <row r="44" spans="1:23" ht="36" customHeight="1" x14ac:dyDescent="0.3">
      <c r="A44" s="239">
        <v>44</v>
      </c>
      <c r="B44" s="47" t="s">
        <v>15</v>
      </c>
      <c r="C44" s="24" t="s">
        <v>0</v>
      </c>
      <c r="D44" s="31" t="s">
        <v>77</v>
      </c>
      <c r="E44" s="31" t="s">
        <v>78</v>
      </c>
      <c r="F44" s="35" t="s">
        <v>16</v>
      </c>
      <c r="G44" s="35" t="s">
        <v>18</v>
      </c>
      <c r="H44" s="35" t="s">
        <v>17</v>
      </c>
      <c r="I44" s="35" t="s">
        <v>53</v>
      </c>
      <c r="J44" s="36" t="s">
        <v>54</v>
      </c>
      <c r="K44" s="35" t="s">
        <v>19</v>
      </c>
    </row>
    <row r="45" spans="1:23" x14ac:dyDescent="0.3">
      <c r="A45" s="239">
        <v>45</v>
      </c>
      <c r="B45" s="48" t="s">
        <v>27</v>
      </c>
      <c r="C45" s="249" t="s">
        <v>75</v>
      </c>
      <c r="D45" s="2">
        <v>372554306</v>
      </c>
      <c r="E45" s="252">
        <v>401225443</v>
      </c>
      <c r="F45" s="243">
        <v>327070149</v>
      </c>
      <c r="G45" s="244">
        <v>436093532</v>
      </c>
      <c r="H45" s="243">
        <v>654140298</v>
      </c>
      <c r="I45" s="247">
        <v>0.4</v>
      </c>
      <c r="J45" s="257">
        <v>0.92</v>
      </c>
      <c r="K45" s="257">
        <v>0.36799999999999999</v>
      </c>
    </row>
    <row r="46" spans="1:23" x14ac:dyDescent="0.3">
      <c r="A46" s="239">
        <v>46</v>
      </c>
      <c r="B46" s="48" t="s">
        <v>29</v>
      </c>
      <c r="C46" s="250"/>
      <c r="D46" s="2">
        <v>9352973</v>
      </c>
      <c r="E46" s="253"/>
      <c r="F46" s="243"/>
      <c r="G46" s="245"/>
      <c r="H46" s="243"/>
      <c r="I46" s="247"/>
      <c r="J46" s="257"/>
      <c r="K46" s="257"/>
    </row>
    <row r="47" spans="1:23" x14ac:dyDescent="0.3">
      <c r="A47" s="239">
        <v>47</v>
      </c>
      <c r="B47" s="48" t="s">
        <v>30</v>
      </c>
      <c r="C47" s="250"/>
      <c r="D47" s="2">
        <v>17142080</v>
      </c>
      <c r="E47" s="253"/>
      <c r="F47" s="243"/>
      <c r="G47" s="245"/>
      <c r="H47" s="243"/>
      <c r="I47" s="247"/>
      <c r="J47" s="257"/>
      <c r="K47" s="257"/>
    </row>
    <row r="48" spans="1:23" x14ac:dyDescent="0.3">
      <c r="A48" s="239">
        <v>48</v>
      </c>
      <c r="B48" s="48" t="s">
        <v>56</v>
      </c>
      <c r="C48" s="250"/>
      <c r="D48" s="26" t="s">
        <v>37</v>
      </c>
      <c r="E48" s="253"/>
      <c r="F48" s="243"/>
      <c r="G48" s="245"/>
      <c r="H48" s="243"/>
      <c r="I48" s="247"/>
      <c r="J48" s="257"/>
      <c r="K48" s="257"/>
    </row>
    <row r="49" spans="1:11" x14ac:dyDescent="0.3">
      <c r="A49" s="239">
        <v>49</v>
      </c>
      <c r="B49" s="48" t="s">
        <v>57</v>
      </c>
      <c r="C49" s="250"/>
      <c r="D49" s="2">
        <v>1306630</v>
      </c>
      <c r="E49" s="253"/>
      <c r="F49" s="243"/>
      <c r="G49" s="245"/>
      <c r="H49" s="243"/>
      <c r="I49" s="247"/>
      <c r="J49" s="257"/>
      <c r="K49" s="257"/>
    </row>
    <row r="50" spans="1:11" x14ac:dyDescent="0.3">
      <c r="A50" s="239">
        <v>50</v>
      </c>
      <c r="B50" s="48" t="s">
        <v>59</v>
      </c>
      <c r="C50" s="250"/>
      <c r="D50" s="2">
        <v>869455</v>
      </c>
      <c r="E50" s="253"/>
      <c r="F50" s="243"/>
      <c r="G50" s="245"/>
      <c r="H50" s="243"/>
      <c r="I50" s="247"/>
      <c r="J50" s="257"/>
      <c r="K50" s="257"/>
    </row>
    <row r="51" spans="1:11" x14ac:dyDescent="0.3">
      <c r="A51" s="239">
        <v>51</v>
      </c>
      <c r="B51" s="48" t="s">
        <v>60</v>
      </c>
      <c r="C51" s="251"/>
      <c r="D51" s="26" t="s">
        <v>37</v>
      </c>
      <c r="E51" s="254"/>
      <c r="F51" s="243"/>
      <c r="G51" s="246"/>
      <c r="H51" s="243"/>
      <c r="I51" s="247"/>
      <c r="J51" s="257"/>
      <c r="K51" s="257"/>
    </row>
    <row r="52" spans="1:11" ht="12.75" customHeight="1" x14ac:dyDescent="0.3">
      <c r="A52" s="239">
        <v>52</v>
      </c>
      <c r="B52" s="49" t="s">
        <v>61</v>
      </c>
      <c r="C52" s="249" t="s">
        <v>76</v>
      </c>
      <c r="D52" s="32">
        <v>153917853</v>
      </c>
      <c r="E52" s="252">
        <v>296983745</v>
      </c>
      <c r="F52" s="243">
        <v>296983745</v>
      </c>
      <c r="G52" s="244">
        <v>370375390</v>
      </c>
      <c r="H52" s="243">
        <v>555563085</v>
      </c>
      <c r="I52" s="247">
        <v>0.4</v>
      </c>
      <c r="J52" s="257">
        <v>0.80200000000000005</v>
      </c>
      <c r="K52" s="257">
        <v>0.32100000000000001</v>
      </c>
    </row>
    <row r="53" spans="1:11" x14ac:dyDescent="0.3">
      <c r="A53" s="239">
        <v>53</v>
      </c>
      <c r="B53" s="48" t="s">
        <v>58</v>
      </c>
      <c r="C53" s="250"/>
      <c r="D53" s="32">
        <v>38063232</v>
      </c>
      <c r="E53" s="253"/>
      <c r="F53" s="243"/>
      <c r="G53" s="245"/>
      <c r="H53" s="243"/>
      <c r="I53" s="247"/>
      <c r="J53" s="257"/>
      <c r="K53" s="257"/>
    </row>
    <row r="54" spans="1:11" x14ac:dyDescent="0.3">
      <c r="A54" s="239">
        <v>54</v>
      </c>
      <c r="B54" s="48" t="s">
        <v>27</v>
      </c>
      <c r="C54" s="250"/>
      <c r="D54" s="32">
        <v>34402855</v>
      </c>
      <c r="E54" s="253"/>
      <c r="F54" s="243"/>
      <c r="G54" s="245"/>
      <c r="H54" s="243"/>
      <c r="I54" s="247"/>
      <c r="J54" s="257"/>
      <c r="K54" s="257"/>
    </row>
    <row r="55" spans="1:11" x14ac:dyDescent="0.3">
      <c r="A55" s="239">
        <v>55</v>
      </c>
      <c r="B55" s="48" t="s">
        <v>29</v>
      </c>
      <c r="C55" s="250"/>
      <c r="D55" s="32">
        <v>46663048</v>
      </c>
      <c r="E55" s="253"/>
      <c r="F55" s="243"/>
      <c r="G55" s="245"/>
      <c r="H55" s="243"/>
      <c r="I55" s="247"/>
      <c r="J55" s="257"/>
      <c r="K55" s="257"/>
    </row>
    <row r="56" spans="1:11" x14ac:dyDescent="0.3">
      <c r="A56" s="239">
        <v>56</v>
      </c>
      <c r="B56" s="48" t="s">
        <v>30</v>
      </c>
      <c r="C56" s="250"/>
      <c r="D56" s="32">
        <v>23867857</v>
      </c>
      <c r="E56" s="253"/>
      <c r="F56" s="243"/>
      <c r="G56" s="245"/>
      <c r="H56" s="243"/>
      <c r="I56" s="247"/>
      <c r="J56" s="257"/>
      <c r="K56" s="257"/>
    </row>
    <row r="57" spans="1:11" x14ac:dyDescent="0.3">
      <c r="A57" s="239">
        <v>57</v>
      </c>
      <c r="B57" s="49" t="s">
        <v>57</v>
      </c>
      <c r="C57" s="250"/>
      <c r="D57" s="32">
        <v>68900</v>
      </c>
      <c r="E57" s="255"/>
      <c r="F57" s="243"/>
      <c r="G57" s="246"/>
      <c r="H57" s="243"/>
      <c r="I57" s="247"/>
      <c r="J57" s="257"/>
      <c r="K57" s="257"/>
    </row>
    <row r="58" spans="1:11" x14ac:dyDescent="0.3">
      <c r="A58" s="239">
        <v>58</v>
      </c>
      <c r="B58" s="51" t="s">
        <v>61</v>
      </c>
      <c r="C58" s="30" t="s">
        <v>47</v>
      </c>
      <c r="D58" s="33">
        <v>11390</v>
      </c>
      <c r="E58" s="34">
        <v>11390</v>
      </c>
      <c r="F58" s="37">
        <v>6837</v>
      </c>
      <c r="G58" s="37">
        <v>9116</v>
      </c>
      <c r="H58" s="37">
        <v>13674</v>
      </c>
      <c r="I58" s="38">
        <v>0.2</v>
      </c>
      <c r="J58" s="45">
        <v>1.2490000000000001</v>
      </c>
      <c r="K58" s="45">
        <v>0.25</v>
      </c>
    </row>
  </sheetData>
  <mergeCells count="35">
    <mergeCell ref="F10:I19"/>
    <mergeCell ref="K10:K18"/>
    <mergeCell ref="L10:L19"/>
    <mergeCell ref="M10:M19"/>
    <mergeCell ref="L22:L24"/>
    <mergeCell ref="J10:J18"/>
    <mergeCell ref="M22:M24"/>
    <mergeCell ref="Q27:Q32"/>
    <mergeCell ref="R27:R32"/>
    <mergeCell ref="N18:N19"/>
    <mergeCell ref="O18:O19"/>
    <mergeCell ref="P18:P19"/>
    <mergeCell ref="N30:N31"/>
    <mergeCell ref="O30:O31"/>
    <mergeCell ref="P30:P31"/>
    <mergeCell ref="L27:L32"/>
    <mergeCell ref="M27:M32"/>
    <mergeCell ref="C45:C51"/>
    <mergeCell ref="C52:C57"/>
    <mergeCell ref="E45:E51"/>
    <mergeCell ref="E52:E57"/>
    <mergeCell ref="D27:D32"/>
    <mergeCell ref="J45:J51"/>
    <mergeCell ref="J52:J57"/>
    <mergeCell ref="K45:K51"/>
    <mergeCell ref="K52:K57"/>
    <mergeCell ref="Q35:R36"/>
    <mergeCell ref="F45:F51"/>
    <mergeCell ref="F52:F57"/>
    <mergeCell ref="G45:G51"/>
    <mergeCell ref="H45:H51"/>
    <mergeCell ref="I45:I51"/>
    <mergeCell ref="G52:G57"/>
    <mergeCell ref="H52:H57"/>
    <mergeCell ref="I52:I57"/>
  </mergeCells>
  <pageMargins left="0.7" right="0.7" top="0.75" bottom="0.75" header="0.3" footer="0.3"/>
  <pageSetup paperSize="3"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26F7-2A8A-46C9-9A82-7BA820A2CF30}">
  <dimension ref="A1:U42"/>
  <sheetViews>
    <sheetView showGridLines="0" view="pageBreakPreview" zoomScale="60" zoomScaleNormal="100" workbookViewId="0">
      <selection activeCell="B7" sqref="B7"/>
    </sheetView>
  </sheetViews>
  <sheetFormatPr defaultColWidth="8.8984375" defaultRowHeight="13.5" x14ac:dyDescent="0.3"/>
  <cols>
    <col min="1" max="1" width="2.59765625" style="13" bestFit="1" customWidth="1"/>
    <col min="2" max="2" width="32.69921875" style="13" customWidth="1"/>
    <col min="3" max="3" width="16.19921875" style="13" customWidth="1"/>
    <col min="4" max="5" width="16.796875" style="13" customWidth="1"/>
    <col min="6" max="9" width="15.09765625" style="13" customWidth="1"/>
    <col min="10" max="11" width="12.796875" style="13" customWidth="1"/>
    <col min="12" max="12" width="14" style="13" customWidth="1"/>
    <col min="13" max="13" width="17.69921875" style="13" customWidth="1"/>
    <col min="14" max="16" width="16.796875" style="13" customWidth="1"/>
    <col min="17" max="17" width="14.796875" style="13" customWidth="1"/>
    <col min="18" max="21" width="16.796875" style="13" customWidth="1"/>
    <col min="22" max="16384" width="8.8984375" style="13"/>
  </cols>
  <sheetData>
    <row r="1" spans="1:21" s="182" customFormat="1" ht="10" x14ac:dyDescent="0.3">
      <c r="B1" s="182" t="s">
        <v>87</v>
      </c>
    </row>
    <row r="2" spans="1:21" s="182" customFormat="1" ht="10" x14ac:dyDescent="0.3">
      <c r="B2" s="182" t="s">
        <v>85</v>
      </c>
    </row>
    <row r="3" spans="1:21" s="182" customFormat="1" ht="10" x14ac:dyDescent="0.3">
      <c r="B3" s="182" t="s">
        <v>84</v>
      </c>
    </row>
    <row r="4" spans="1:21" s="182" customFormat="1" ht="10" x14ac:dyDescent="0.3">
      <c r="B4" s="182" t="s">
        <v>88</v>
      </c>
    </row>
    <row r="6" spans="1:21" ht="19.75" customHeight="1" x14ac:dyDescent="0.3">
      <c r="B6" s="11" t="s">
        <v>97</v>
      </c>
    </row>
    <row r="7" spans="1:21" ht="13.75" customHeight="1" x14ac:dyDescent="0.3">
      <c r="B7" s="14" t="s">
        <v>93</v>
      </c>
      <c r="F7" s="73"/>
      <c r="G7" s="73"/>
      <c r="H7" s="73"/>
      <c r="I7" s="73"/>
      <c r="K7" s="15"/>
      <c r="L7" s="15"/>
      <c r="M7" s="15"/>
      <c r="S7"/>
      <c r="T7"/>
      <c r="U7"/>
    </row>
    <row r="8" spans="1:21" s="193" customFormat="1" ht="40" customHeight="1" x14ac:dyDescent="0.3">
      <c r="A8" s="238">
        <v>8</v>
      </c>
      <c r="B8" s="80" t="s">
        <v>15</v>
      </c>
      <c r="C8" s="80" t="s">
        <v>82</v>
      </c>
      <c r="D8" s="82" t="s">
        <v>79</v>
      </c>
      <c r="E8" s="84" t="s">
        <v>22</v>
      </c>
      <c r="F8" s="18" t="s">
        <v>16</v>
      </c>
      <c r="G8" s="18" t="s">
        <v>18</v>
      </c>
      <c r="H8" s="18" t="s">
        <v>17</v>
      </c>
      <c r="I8" s="18" t="s">
        <v>53</v>
      </c>
      <c r="J8" s="82" t="s">
        <v>54</v>
      </c>
      <c r="K8" s="18" t="s">
        <v>19</v>
      </c>
      <c r="L8" s="84" t="s">
        <v>23</v>
      </c>
      <c r="M8" s="18" t="s">
        <v>21</v>
      </c>
      <c r="N8" s="84" t="s">
        <v>24</v>
      </c>
      <c r="O8" s="81" t="s">
        <v>3</v>
      </c>
      <c r="P8" s="81" t="s">
        <v>4</v>
      </c>
      <c r="Q8" s="84" t="s">
        <v>25</v>
      </c>
      <c r="R8" s="84" t="s">
        <v>26</v>
      </c>
      <c r="S8" s="74" t="s">
        <v>20</v>
      </c>
      <c r="T8" s="74" t="s">
        <v>80</v>
      </c>
      <c r="U8" s="74" t="s">
        <v>81</v>
      </c>
    </row>
    <row r="9" spans="1:21" s="70" customFormat="1" ht="22" customHeight="1" x14ac:dyDescent="0.3">
      <c r="A9" s="237">
        <v>9</v>
      </c>
      <c r="B9" s="185" t="s">
        <v>6</v>
      </c>
      <c r="C9" s="186"/>
      <c r="D9" s="76">
        <v>57864098</v>
      </c>
      <c r="E9" s="76">
        <v>999091347</v>
      </c>
      <c r="F9" s="76"/>
      <c r="G9" s="76"/>
      <c r="H9" s="76"/>
      <c r="I9" s="187"/>
      <c r="J9" s="188"/>
      <c r="K9" s="189">
        <v>1.2669999999999999</v>
      </c>
      <c r="L9" s="190">
        <f>L10</f>
        <v>4753191</v>
      </c>
      <c r="M9" s="191">
        <f>M10</f>
        <v>6595243</v>
      </c>
      <c r="N9" s="177">
        <v>33404162</v>
      </c>
      <c r="O9" s="177">
        <v>44240315</v>
      </c>
      <c r="P9" s="177">
        <f>O9-N9</f>
        <v>10836153</v>
      </c>
      <c r="Q9" s="192">
        <v>2</v>
      </c>
      <c r="R9" s="177">
        <v>101711000</v>
      </c>
      <c r="S9" s="76">
        <f>SUM(S10:S14)</f>
        <v>19078</v>
      </c>
      <c r="T9" s="76">
        <f>SUM(T10:T14)</f>
        <v>118538183.3859597</v>
      </c>
      <c r="U9" s="76">
        <f>SUM(U10:U14)</f>
        <v>2005294378.1168745</v>
      </c>
    </row>
    <row r="10" spans="1:21" s="17" customFormat="1" ht="11.25" customHeight="1" x14ac:dyDescent="0.3">
      <c r="A10" s="238">
        <v>10</v>
      </c>
      <c r="B10" s="131" t="s">
        <v>27</v>
      </c>
      <c r="C10" s="131" t="s">
        <v>28</v>
      </c>
      <c r="D10" s="128">
        <v>37907520</v>
      </c>
      <c r="E10" s="128">
        <v>579288646</v>
      </c>
      <c r="F10" s="288">
        <v>732348080</v>
      </c>
      <c r="G10" s="288">
        <v>976464106</v>
      </c>
      <c r="H10" s="288">
        <v>1464696159</v>
      </c>
      <c r="I10" s="289">
        <v>0.75</v>
      </c>
      <c r="J10" s="268">
        <v>1.0229999999999999</v>
      </c>
      <c r="K10" s="268">
        <v>0.76700000000000002</v>
      </c>
      <c r="L10" s="264">
        <v>4753191</v>
      </c>
      <c r="M10" s="264">
        <v>6595243</v>
      </c>
      <c r="N10" s="130">
        <v>7808000</v>
      </c>
      <c r="O10" s="130">
        <v>9216161</v>
      </c>
      <c r="P10" s="231">
        <f>O10-N10</f>
        <v>1408161</v>
      </c>
      <c r="Q10" s="137">
        <v>2.4700000000000002</v>
      </c>
      <c r="R10" s="130">
        <v>63948000</v>
      </c>
      <c r="S10" s="128">
        <v>581</v>
      </c>
      <c r="T10" s="128">
        <v>97144048.244965583</v>
      </c>
      <c r="U10" s="128">
        <v>1557120812.8358521</v>
      </c>
    </row>
    <row r="11" spans="1:21" s="17" customFormat="1" ht="11.25" customHeight="1" x14ac:dyDescent="0.3">
      <c r="A11" s="237">
        <v>11</v>
      </c>
      <c r="B11" s="131" t="s">
        <v>29</v>
      </c>
      <c r="C11" s="131" t="s">
        <v>28</v>
      </c>
      <c r="D11" s="128">
        <v>1922435</v>
      </c>
      <c r="E11" s="128">
        <v>28836528</v>
      </c>
      <c r="F11" s="288"/>
      <c r="G11" s="288"/>
      <c r="H11" s="288"/>
      <c r="I11" s="289"/>
      <c r="J11" s="268"/>
      <c r="K11" s="268"/>
      <c r="L11" s="264"/>
      <c r="M11" s="264"/>
      <c r="N11" s="130">
        <v>2500000</v>
      </c>
      <c r="O11" s="130">
        <v>1449230</v>
      </c>
      <c r="P11" s="231">
        <f>O11-N11</f>
        <v>-1050770</v>
      </c>
      <c r="Q11" s="137">
        <v>4.93</v>
      </c>
      <c r="R11" s="130">
        <v>4756000</v>
      </c>
      <c r="S11" s="128">
        <v>228</v>
      </c>
      <c r="T11" s="128">
        <v>2023616</v>
      </c>
      <c r="U11" s="128">
        <v>30354240</v>
      </c>
    </row>
    <row r="12" spans="1:21" s="17" customFormat="1" ht="11.25" customHeight="1" x14ac:dyDescent="0.3">
      <c r="A12" s="238">
        <v>12</v>
      </c>
      <c r="B12" s="131" t="s">
        <v>30</v>
      </c>
      <c r="C12" s="131" t="s">
        <v>28</v>
      </c>
      <c r="D12" s="128">
        <v>10249139</v>
      </c>
      <c r="E12" s="128">
        <v>196341071</v>
      </c>
      <c r="F12" s="288"/>
      <c r="G12" s="288"/>
      <c r="H12" s="288"/>
      <c r="I12" s="289"/>
      <c r="J12" s="268"/>
      <c r="K12" s="268"/>
      <c r="L12" s="264"/>
      <c r="M12" s="264"/>
      <c r="N12" s="130">
        <v>6763000</v>
      </c>
      <c r="O12" s="130">
        <v>5202184</v>
      </c>
      <c r="P12" s="231">
        <f>O12-N12</f>
        <v>-1560816</v>
      </c>
      <c r="Q12" s="137">
        <v>2.7</v>
      </c>
      <c r="R12" s="130">
        <v>25630000</v>
      </c>
      <c r="S12" s="128">
        <v>4540</v>
      </c>
      <c r="T12" s="128">
        <v>11175778.004151992</v>
      </c>
      <c r="U12" s="128">
        <v>212950796.85996994</v>
      </c>
    </row>
    <row r="13" spans="1:21" s="17" customFormat="1" ht="11.25" customHeight="1" x14ac:dyDescent="0.3">
      <c r="A13" s="237">
        <v>13</v>
      </c>
      <c r="B13" s="286" t="s">
        <v>31</v>
      </c>
      <c r="C13" s="131" t="s">
        <v>28</v>
      </c>
      <c r="D13" s="128">
        <v>7785004</v>
      </c>
      <c r="E13" s="128">
        <v>194625102</v>
      </c>
      <c r="F13" s="288"/>
      <c r="G13" s="288"/>
      <c r="H13" s="288"/>
      <c r="I13" s="289"/>
      <c r="J13" s="268"/>
      <c r="K13" s="268"/>
      <c r="L13" s="264"/>
      <c r="M13" s="264"/>
      <c r="N13" s="264">
        <v>9880000</v>
      </c>
      <c r="O13" s="264">
        <v>21375224</v>
      </c>
      <c r="P13" s="264">
        <f>O13-N13</f>
        <v>11495224</v>
      </c>
      <c r="Q13" s="137">
        <v>1.18</v>
      </c>
      <c r="R13" s="130">
        <v>7377000</v>
      </c>
      <c r="S13" s="128"/>
      <c r="T13" s="128">
        <v>8194741.1368421121</v>
      </c>
      <c r="U13" s="128">
        <v>204868528.42105252</v>
      </c>
    </row>
    <row r="14" spans="1:21" s="17" customFormat="1" ht="11.25" customHeight="1" x14ac:dyDescent="0.3">
      <c r="A14" s="238">
        <v>14</v>
      </c>
      <c r="B14" s="286"/>
      <c r="C14" s="131" t="s">
        <v>47</v>
      </c>
      <c r="D14" s="146" t="s">
        <v>33</v>
      </c>
      <c r="E14" s="128">
        <v>13729</v>
      </c>
      <c r="F14" s="128">
        <v>5144</v>
      </c>
      <c r="G14" s="128">
        <v>6859</v>
      </c>
      <c r="H14" s="128">
        <v>10289</v>
      </c>
      <c r="I14" s="133">
        <v>0.25</v>
      </c>
      <c r="J14" s="129">
        <v>2.0019999999999998</v>
      </c>
      <c r="K14" s="129">
        <v>0.5</v>
      </c>
      <c r="L14" s="264"/>
      <c r="M14" s="264"/>
      <c r="N14" s="265"/>
      <c r="O14" s="265"/>
      <c r="P14" s="265"/>
      <c r="Q14" s="146" t="s">
        <v>33</v>
      </c>
      <c r="R14" s="146" t="s">
        <v>33</v>
      </c>
      <c r="S14" s="128">
        <v>13729</v>
      </c>
      <c r="T14" s="128"/>
      <c r="U14" s="128"/>
    </row>
    <row r="15" spans="1:21" s="17" customFormat="1" ht="11.25" customHeight="1" x14ac:dyDescent="0.3">
      <c r="A15" s="237">
        <v>15</v>
      </c>
      <c r="B15" s="218" t="s">
        <v>34</v>
      </c>
      <c r="C15" s="154"/>
      <c r="D15" s="155"/>
      <c r="E15" s="156"/>
      <c r="F15" s="156"/>
      <c r="G15" s="156"/>
      <c r="H15" s="156"/>
      <c r="I15" s="157"/>
      <c r="J15" s="156"/>
      <c r="K15" s="156"/>
      <c r="L15" s="158"/>
      <c r="M15" s="158"/>
      <c r="N15" s="130">
        <v>6453162</v>
      </c>
      <c r="O15" s="130">
        <v>6997515</v>
      </c>
      <c r="P15" s="231">
        <f>O15-N15</f>
        <v>544353</v>
      </c>
      <c r="Q15" s="155"/>
      <c r="R15" s="155"/>
      <c r="S15" s="156"/>
      <c r="T15" s="156"/>
      <c r="U15" s="219"/>
    </row>
    <row r="16" spans="1:21" s="70" customFormat="1" ht="22" customHeight="1" x14ac:dyDescent="0.3">
      <c r="A16" s="238">
        <v>16</v>
      </c>
      <c r="B16" s="122" t="s">
        <v>7</v>
      </c>
      <c r="C16" s="124"/>
      <c r="D16" s="62">
        <v>2596404</v>
      </c>
      <c r="E16" s="62">
        <v>57467519</v>
      </c>
      <c r="F16" s="62"/>
      <c r="G16" s="62"/>
      <c r="H16" s="62"/>
      <c r="I16" s="123"/>
      <c r="J16" s="134"/>
      <c r="K16" s="125">
        <v>0.82799999999999996</v>
      </c>
      <c r="L16" s="174">
        <f>L17</f>
        <v>304325</v>
      </c>
      <c r="M16" s="175">
        <f>M17</f>
        <v>2436943</v>
      </c>
      <c r="N16" s="177">
        <v>12342841</v>
      </c>
      <c r="O16" s="177">
        <v>10882721</v>
      </c>
      <c r="P16" s="177">
        <f>O16-N16</f>
        <v>-1460120</v>
      </c>
      <c r="Q16" s="127">
        <v>1.21</v>
      </c>
      <c r="R16" s="126">
        <v>2335000</v>
      </c>
      <c r="S16" s="62">
        <f>SUM(S17:S21)</f>
        <v>2353</v>
      </c>
      <c r="T16" s="62">
        <f>SUM(T17:T21)</f>
        <v>2666701.6118000005</v>
      </c>
      <c r="U16" s="62">
        <f>SUM(U17:U21)</f>
        <v>58855704.309000008</v>
      </c>
    </row>
    <row r="17" spans="1:21" s="17" customFormat="1" ht="11.25" customHeight="1" x14ac:dyDescent="0.3">
      <c r="A17" s="237">
        <v>17</v>
      </c>
      <c r="B17" s="131" t="s">
        <v>35</v>
      </c>
      <c r="C17" s="131" t="s">
        <v>28</v>
      </c>
      <c r="D17" s="128">
        <v>1197217</v>
      </c>
      <c r="E17" s="128">
        <v>29828405</v>
      </c>
      <c r="F17" s="270">
        <v>33770520</v>
      </c>
      <c r="G17" s="270">
        <v>45027360</v>
      </c>
      <c r="H17" s="270">
        <v>67541040</v>
      </c>
      <c r="I17" s="269">
        <v>0.6</v>
      </c>
      <c r="J17" s="268">
        <v>0.68100000000000005</v>
      </c>
      <c r="K17" s="268">
        <v>0.40899999999999997</v>
      </c>
      <c r="L17" s="264">
        <v>304325</v>
      </c>
      <c r="M17" s="264">
        <v>2436943</v>
      </c>
      <c r="N17" s="130">
        <v>6136000</v>
      </c>
      <c r="O17" s="130">
        <v>6432937</v>
      </c>
      <c r="P17" s="231">
        <f>O17-N17</f>
        <v>296937</v>
      </c>
      <c r="Q17" s="137">
        <v>0.98</v>
      </c>
      <c r="R17" s="130">
        <v>-104000</v>
      </c>
      <c r="S17" s="128">
        <v>1611</v>
      </c>
      <c r="T17" s="128">
        <v>1197300.7528000006</v>
      </c>
      <c r="U17" s="128">
        <v>29829466.420000009</v>
      </c>
    </row>
    <row r="18" spans="1:21" s="17" customFormat="1" ht="11.25" customHeight="1" x14ac:dyDescent="0.3">
      <c r="A18" s="238">
        <v>18</v>
      </c>
      <c r="B18" s="131" t="s">
        <v>36</v>
      </c>
      <c r="C18" s="131" t="s">
        <v>28</v>
      </c>
      <c r="D18" s="132">
        <v>24570</v>
      </c>
      <c r="E18" s="132">
        <v>442260</v>
      </c>
      <c r="F18" s="270"/>
      <c r="G18" s="270"/>
      <c r="H18" s="270"/>
      <c r="I18" s="269"/>
      <c r="J18" s="268"/>
      <c r="K18" s="268"/>
      <c r="L18" s="264"/>
      <c r="M18" s="264"/>
      <c r="N18" s="130">
        <v>784000</v>
      </c>
      <c r="O18" s="150">
        <v>168790</v>
      </c>
      <c r="P18" s="235">
        <f>O18-N18</f>
        <v>-615210</v>
      </c>
      <c r="Q18" s="146">
        <v>0.35</v>
      </c>
      <c r="R18" s="132">
        <v>-181000</v>
      </c>
      <c r="S18" s="132">
        <v>464</v>
      </c>
      <c r="T18" s="132">
        <v>24570</v>
      </c>
      <c r="U18" s="132">
        <v>442260</v>
      </c>
    </row>
    <row r="19" spans="1:21" s="17" customFormat="1" ht="11.25" customHeight="1" x14ac:dyDescent="0.3">
      <c r="A19" s="237">
        <v>19</v>
      </c>
      <c r="B19" s="131" t="s">
        <v>38</v>
      </c>
      <c r="C19" s="131" t="s">
        <v>28</v>
      </c>
      <c r="D19" s="128">
        <v>16675</v>
      </c>
      <c r="E19" s="128">
        <v>406272</v>
      </c>
      <c r="F19" s="270"/>
      <c r="G19" s="270"/>
      <c r="H19" s="270"/>
      <c r="I19" s="269"/>
      <c r="J19" s="268"/>
      <c r="K19" s="268"/>
      <c r="L19" s="264"/>
      <c r="M19" s="264"/>
      <c r="N19" s="130">
        <v>419000</v>
      </c>
      <c r="O19" s="130">
        <v>212185</v>
      </c>
      <c r="P19" s="231">
        <f>O19-N19</f>
        <v>-206815</v>
      </c>
      <c r="Q19" s="137">
        <v>0.52</v>
      </c>
      <c r="R19" s="130">
        <v>-84000</v>
      </c>
      <c r="S19" s="128">
        <v>68</v>
      </c>
      <c r="T19" s="128">
        <v>16683.287200000002</v>
      </c>
      <c r="U19" s="128">
        <v>406368.58</v>
      </c>
    </row>
    <row r="20" spans="1:21" s="17" customFormat="1" ht="11.25" customHeight="1" x14ac:dyDescent="0.3">
      <c r="A20" s="238">
        <v>20</v>
      </c>
      <c r="B20" s="131" t="s">
        <v>39</v>
      </c>
      <c r="C20" s="131" t="s">
        <v>28</v>
      </c>
      <c r="D20" s="128">
        <v>1180238</v>
      </c>
      <c r="E20" s="128">
        <v>22426926</v>
      </c>
      <c r="F20" s="135">
        <v>14512897</v>
      </c>
      <c r="G20" s="135">
        <v>19350529</v>
      </c>
      <c r="H20" s="135">
        <v>29025794</v>
      </c>
      <c r="I20" s="136">
        <v>0.35</v>
      </c>
      <c r="J20" s="129">
        <v>1.159</v>
      </c>
      <c r="K20" s="129">
        <v>0.40600000000000003</v>
      </c>
      <c r="L20" s="264"/>
      <c r="M20" s="264"/>
      <c r="N20" s="264">
        <v>3359000</v>
      </c>
      <c r="O20" s="130">
        <v>2503499</v>
      </c>
      <c r="P20" s="231">
        <f>SUM(O20:O21)-N20</f>
        <v>-419814</v>
      </c>
      <c r="Q20" s="266">
        <v>1.74</v>
      </c>
      <c r="R20" s="264">
        <v>2704000</v>
      </c>
      <c r="S20" s="128">
        <v>169</v>
      </c>
      <c r="T20" s="128">
        <v>1241091.3965999999</v>
      </c>
      <c r="U20" s="128">
        <v>23584287.076999996</v>
      </c>
    </row>
    <row r="21" spans="1:21" s="17" customFormat="1" ht="11.25" customHeight="1" x14ac:dyDescent="0.3">
      <c r="A21" s="237">
        <v>21</v>
      </c>
      <c r="B21" s="131" t="s">
        <v>40</v>
      </c>
      <c r="C21" s="131" t="s">
        <v>28</v>
      </c>
      <c r="D21" s="128">
        <v>177703</v>
      </c>
      <c r="E21" s="128">
        <v>4363656</v>
      </c>
      <c r="F21" s="135">
        <v>11851283</v>
      </c>
      <c r="G21" s="135">
        <v>15801711</v>
      </c>
      <c r="H21" s="135">
        <v>23702567</v>
      </c>
      <c r="I21" s="136">
        <v>0.05</v>
      </c>
      <c r="J21" s="129">
        <v>0.27600000000000002</v>
      </c>
      <c r="K21" s="129">
        <v>1.4E-2</v>
      </c>
      <c r="L21" s="264"/>
      <c r="M21" s="264"/>
      <c r="N21" s="265"/>
      <c r="O21" s="176">
        <v>435687</v>
      </c>
      <c r="P21" s="232"/>
      <c r="Q21" s="266"/>
      <c r="R21" s="264"/>
      <c r="S21" s="128">
        <v>41</v>
      </c>
      <c r="T21" s="128">
        <v>187056.1752</v>
      </c>
      <c r="U21" s="128">
        <v>4593322.2319999998</v>
      </c>
    </row>
    <row r="22" spans="1:21" s="17" customFormat="1" ht="11.25" customHeight="1" x14ac:dyDescent="0.3">
      <c r="A22" s="238">
        <v>22</v>
      </c>
      <c r="B22" s="220" t="s">
        <v>34</v>
      </c>
      <c r="C22" s="159"/>
      <c r="D22" s="160"/>
      <c r="E22" s="160"/>
      <c r="F22" s="160"/>
      <c r="G22" s="160"/>
      <c r="H22" s="160"/>
      <c r="I22" s="161"/>
      <c r="J22" s="160"/>
      <c r="K22" s="160"/>
      <c r="L22" s="162"/>
      <c r="M22" s="162"/>
      <c r="N22" s="130">
        <v>1644841</v>
      </c>
      <c r="O22" s="130">
        <v>1129624</v>
      </c>
      <c r="P22" s="231">
        <f t="shared" ref="P22:P27" si="0">O22-N22</f>
        <v>-515217</v>
      </c>
      <c r="Q22" s="160"/>
      <c r="R22" s="163"/>
      <c r="S22" s="160"/>
      <c r="T22" s="160"/>
      <c r="U22" s="221"/>
    </row>
    <row r="23" spans="1:21" s="70" customFormat="1" ht="22" customHeight="1" x14ac:dyDescent="0.3">
      <c r="A23" s="237">
        <v>23</v>
      </c>
      <c r="B23" s="222" t="s">
        <v>14</v>
      </c>
      <c r="C23" s="104"/>
      <c r="D23" s="105">
        <v>9474468</v>
      </c>
      <c r="E23" s="105">
        <v>125804115</v>
      </c>
      <c r="F23" s="105"/>
      <c r="G23" s="105"/>
      <c r="H23" s="105"/>
      <c r="I23" s="106"/>
      <c r="J23" s="139"/>
      <c r="K23" s="107">
        <f>K24</f>
        <v>0.27200000000000002</v>
      </c>
      <c r="L23" s="174">
        <f>L24</f>
        <v>0</v>
      </c>
      <c r="M23" s="175">
        <f>M24</f>
        <v>789751</v>
      </c>
      <c r="N23" s="178">
        <v>4000000</v>
      </c>
      <c r="O23" s="178">
        <v>2622762</v>
      </c>
      <c r="P23" s="178">
        <f t="shared" si="0"/>
        <v>-1377238</v>
      </c>
      <c r="Q23" s="140">
        <v>1.8</v>
      </c>
      <c r="R23" s="141">
        <v>10086000</v>
      </c>
      <c r="S23" s="105">
        <f>S24</f>
        <v>48</v>
      </c>
      <c r="T23" s="105">
        <f>T24</f>
        <v>61884178.3248</v>
      </c>
      <c r="U23" s="223">
        <f>U24</f>
        <v>821712050.18760002</v>
      </c>
    </row>
    <row r="24" spans="1:21" s="17" customFormat="1" ht="11.25" customHeight="1" x14ac:dyDescent="0.3">
      <c r="A24" s="238">
        <v>24</v>
      </c>
      <c r="B24" s="131" t="s">
        <v>41</v>
      </c>
      <c r="C24" s="131" t="s">
        <v>28</v>
      </c>
      <c r="D24" s="128">
        <v>9474468</v>
      </c>
      <c r="E24" s="128">
        <v>125804115</v>
      </c>
      <c r="F24" s="142">
        <v>347325300</v>
      </c>
      <c r="G24" s="142">
        <v>463100400</v>
      </c>
      <c r="H24" s="142">
        <v>694650600</v>
      </c>
      <c r="I24" s="143">
        <v>1</v>
      </c>
      <c r="J24" s="129">
        <v>0.27200000000000002</v>
      </c>
      <c r="K24" s="129">
        <v>0.27200000000000002</v>
      </c>
      <c r="L24" s="144">
        <v>0</v>
      </c>
      <c r="M24" s="145">
        <v>789751</v>
      </c>
      <c r="N24" s="176">
        <v>3150000</v>
      </c>
      <c r="O24" s="176">
        <v>2127205</v>
      </c>
      <c r="P24" s="232">
        <f t="shared" si="0"/>
        <v>-1022795</v>
      </c>
      <c r="Q24" s="137">
        <v>1.8</v>
      </c>
      <c r="R24" s="130">
        <v>10086000</v>
      </c>
      <c r="S24" s="128">
        <v>48</v>
      </c>
      <c r="T24" s="128">
        <v>61884178.3248</v>
      </c>
      <c r="U24" s="128">
        <v>821712050.18760002</v>
      </c>
    </row>
    <row r="25" spans="1:21" s="17" customFormat="1" ht="11.25" customHeight="1" x14ac:dyDescent="0.3">
      <c r="A25" s="237">
        <v>25</v>
      </c>
      <c r="B25" s="220" t="s">
        <v>34</v>
      </c>
      <c r="C25" s="159"/>
      <c r="D25" s="160"/>
      <c r="E25" s="160"/>
      <c r="F25" s="160"/>
      <c r="G25" s="160"/>
      <c r="H25" s="160"/>
      <c r="I25" s="161"/>
      <c r="J25" s="160"/>
      <c r="K25" s="160"/>
      <c r="L25" s="164"/>
      <c r="M25" s="165"/>
      <c r="N25" s="130">
        <v>850000</v>
      </c>
      <c r="O25" s="130">
        <v>495557</v>
      </c>
      <c r="P25" s="231">
        <f t="shared" si="0"/>
        <v>-354443</v>
      </c>
      <c r="Q25" s="160"/>
      <c r="R25" s="163"/>
      <c r="S25" s="160"/>
      <c r="T25" s="160"/>
      <c r="U25" s="221"/>
    </row>
    <row r="26" spans="1:21" s="70" customFormat="1" ht="22" customHeight="1" x14ac:dyDescent="0.3">
      <c r="A26" s="238">
        <v>26</v>
      </c>
      <c r="B26" s="222" t="s">
        <v>8</v>
      </c>
      <c r="C26" s="104"/>
      <c r="D26" s="138"/>
      <c r="E26" s="113"/>
      <c r="F26" s="113"/>
      <c r="G26" s="113"/>
      <c r="H26" s="113"/>
      <c r="I26" s="114"/>
      <c r="J26" s="139"/>
      <c r="K26" s="107">
        <v>1.5</v>
      </c>
      <c r="L26" s="174">
        <f>L27</f>
        <v>461623</v>
      </c>
      <c r="M26" s="175">
        <f>M27</f>
        <v>461623</v>
      </c>
      <c r="N26" s="178">
        <v>2338070</v>
      </c>
      <c r="O26" s="178">
        <v>1698246</v>
      </c>
      <c r="P26" s="178">
        <f t="shared" si="0"/>
        <v>-639824</v>
      </c>
      <c r="Q26" s="120" t="s">
        <v>33</v>
      </c>
      <c r="R26" s="180" t="s">
        <v>33</v>
      </c>
      <c r="S26" s="184">
        <f>SUM(S27:S29)</f>
        <v>22</v>
      </c>
      <c r="T26" s="181" t="s">
        <v>33</v>
      </c>
      <c r="U26" s="181" t="s">
        <v>33</v>
      </c>
    </row>
    <row r="27" spans="1:21" s="17" customFormat="1" ht="11.25" customHeight="1" x14ac:dyDescent="0.3">
      <c r="A27" s="237">
        <v>27</v>
      </c>
      <c r="B27" s="286" t="s">
        <v>42</v>
      </c>
      <c r="C27" s="131" t="s">
        <v>43</v>
      </c>
      <c r="D27" s="267" t="s">
        <v>33</v>
      </c>
      <c r="E27" s="147">
        <v>10</v>
      </c>
      <c r="F27" s="147">
        <v>8</v>
      </c>
      <c r="G27" s="147">
        <v>10</v>
      </c>
      <c r="H27" s="147">
        <v>15</v>
      </c>
      <c r="I27" s="133">
        <v>0.2</v>
      </c>
      <c r="J27" s="129">
        <v>1</v>
      </c>
      <c r="K27" s="129">
        <v>0.2</v>
      </c>
      <c r="L27" s="264">
        <v>461623</v>
      </c>
      <c r="M27" s="264">
        <v>461623</v>
      </c>
      <c r="N27" s="264">
        <v>841000</v>
      </c>
      <c r="O27" s="264">
        <v>685326</v>
      </c>
      <c r="P27" s="264">
        <f t="shared" si="0"/>
        <v>-155674</v>
      </c>
      <c r="Q27" s="267" t="s">
        <v>33</v>
      </c>
      <c r="R27" s="267" t="s">
        <v>33</v>
      </c>
      <c r="S27" s="147">
        <v>10</v>
      </c>
      <c r="T27" s="147"/>
      <c r="U27" s="147"/>
    </row>
    <row r="28" spans="1:21" s="17" customFormat="1" ht="11.25" customHeight="1" x14ac:dyDescent="0.3">
      <c r="A28" s="238">
        <v>28</v>
      </c>
      <c r="B28" s="286"/>
      <c r="C28" s="131" t="s">
        <v>32</v>
      </c>
      <c r="D28" s="267"/>
      <c r="E28" s="148">
        <v>0.6</v>
      </c>
      <c r="F28" s="148">
        <v>0.22500000000000001</v>
      </c>
      <c r="G28" s="148">
        <v>0.3</v>
      </c>
      <c r="H28" s="148">
        <v>0.45</v>
      </c>
      <c r="I28" s="133">
        <v>0.3</v>
      </c>
      <c r="J28" s="129">
        <v>2</v>
      </c>
      <c r="K28" s="129">
        <v>0.6</v>
      </c>
      <c r="L28" s="264"/>
      <c r="M28" s="264"/>
      <c r="N28" s="264"/>
      <c r="O28" s="264"/>
      <c r="P28" s="264"/>
      <c r="Q28" s="267"/>
      <c r="R28" s="267"/>
      <c r="S28" s="148"/>
      <c r="T28" s="148"/>
      <c r="U28" s="148"/>
    </row>
    <row r="29" spans="1:21" s="17" customFormat="1" ht="11.25" customHeight="1" x14ac:dyDescent="0.3">
      <c r="A29" s="237">
        <v>29</v>
      </c>
      <c r="B29" s="131" t="s">
        <v>44</v>
      </c>
      <c r="C29" s="131" t="s">
        <v>45</v>
      </c>
      <c r="D29" s="267"/>
      <c r="E29" s="147">
        <v>12</v>
      </c>
      <c r="F29" s="147">
        <v>6</v>
      </c>
      <c r="G29" s="147">
        <v>8</v>
      </c>
      <c r="H29" s="147">
        <v>12</v>
      </c>
      <c r="I29" s="133">
        <v>0.5</v>
      </c>
      <c r="J29" s="129">
        <v>1.5</v>
      </c>
      <c r="K29" s="129">
        <v>0.75</v>
      </c>
      <c r="L29" s="264"/>
      <c r="M29" s="264"/>
      <c r="N29" s="176">
        <v>1000000</v>
      </c>
      <c r="O29" s="176">
        <v>706158</v>
      </c>
      <c r="P29" s="232">
        <f>O29-N29</f>
        <v>-293842</v>
      </c>
      <c r="Q29" s="267"/>
      <c r="R29" s="267"/>
      <c r="S29" s="147">
        <v>12</v>
      </c>
      <c r="T29" s="147"/>
      <c r="U29" s="147"/>
    </row>
    <row r="30" spans="1:21" s="17" customFormat="1" ht="11.25" customHeight="1" x14ac:dyDescent="0.3">
      <c r="A30" s="238">
        <v>30</v>
      </c>
      <c r="B30" s="220" t="s">
        <v>34</v>
      </c>
      <c r="C30" s="159"/>
      <c r="D30" s="166"/>
      <c r="E30" s="160"/>
      <c r="F30" s="160"/>
      <c r="G30" s="160"/>
      <c r="H30" s="160"/>
      <c r="I30" s="161"/>
      <c r="J30" s="160"/>
      <c r="K30" s="160"/>
      <c r="L30" s="162"/>
      <c r="M30" s="162"/>
      <c r="N30" s="130">
        <v>497070</v>
      </c>
      <c r="O30" s="130">
        <v>306762</v>
      </c>
      <c r="P30" s="231">
        <f>O30-N30</f>
        <v>-190308</v>
      </c>
      <c r="Q30" s="166"/>
      <c r="R30" s="166"/>
      <c r="S30" s="160"/>
      <c r="T30" s="160"/>
      <c r="U30" s="221"/>
    </row>
    <row r="31" spans="1:21" s="70" customFormat="1" ht="22" customHeight="1" x14ac:dyDescent="0.3">
      <c r="A31" s="237">
        <v>31</v>
      </c>
      <c r="B31" s="224" t="s">
        <v>13</v>
      </c>
      <c r="C31" s="29"/>
      <c r="D31" s="138"/>
      <c r="E31" s="66"/>
      <c r="F31" s="66"/>
      <c r="G31" s="66"/>
      <c r="H31" s="66"/>
      <c r="I31" s="67"/>
      <c r="J31" s="71"/>
      <c r="K31" s="39">
        <v>0.182</v>
      </c>
      <c r="L31" s="174">
        <f>L32</f>
        <v>0</v>
      </c>
      <c r="M31" s="175">
        <f>M32</f>
        <v>166440</v>
      </c>
      <c r="N31" s="179">
        <v>843000</v>
      </c>
      <c r="O31" s="179">
        <v>532776</v>
      </c>
      <c r="P31" s="179">
        <f>O31-N31</f>
        <v>-310224</v>
      </c>
      <c r="Q31" s="120" t="s">
        <v>33</v>
      </c>
      <c r="R31" s="180" t="s">
        <v>33</v>
      </c>
      <c r="S31" s="184">
        <f>S32</f>
        <v>35</v>
      </c>
      <c r="T31" s="181" t="s">
        <v>33</v>
      </c>
      <c r="U31" s="181" t="s">
        <v>33</v>
      </c>
    </row>
    <row r="32" spans="1:21" s="17" customFormat="1" ht="11.25" customHeight="1" x14ac:dyDescent="0.3">
      <c r="A32" s="238">
        <v>32</v>
      </c>
      <c r="B32" s="280" t="s">
        <v>46</v>
      </c>
      <c r="C32" s="151" t="s">
        <v>47</v>
      </c>
      <c r="D32" s="267" t="s">
        <v>33</v>
      </c>
      <c r="E32" s="152">
        <v>35</v>
      </c>
      <c r="F32" s="10">
        <v>57</v>
      </c>
      <c r="G32" s="10">
        <v>76</v>
      </c>
      <c r="H32" s="10">
        <v>114</v>
      </c>
      <c r="I32" s="19">
        <v>0.2</v>
      </c>
      <c r="J32" s="20">
        <v>0.46100000000000002</v>
      </c>
      <c r="K32" s="21">
        <v>9.1999999999999998E-2</v>
      </c>
      <c r="L32" s="287">
        <v>0</v>
      </c>
      <c r="M32" s="264">
        <v>166440</v>
      </c>
      <c r="N32" s="284">
        <v>200000</v>
      </c>
      <c r="O32" s="282">
        <v>162052</v>
      </c>
      <c r="P32" s="282">
        <f>O32-N32</f>
        <v>-37948</v>
      </c>
      <c r="Q32" s="267" t="s">
        <v>33</v>
      </c>
      <c r="R32" s="267" t="s">
        <v>33</v>
      </c>
      <c r="S32" s="147">
        <v>35</v>
      </c>
      <c r="T32" s="147"/>
      <c r="U32" s="147"/>
    </row>
    <row r="33" spans="1:21" s="17" customFormat="1" ht="11.25" customHeight="1" x14ac:dyDescent="0.3">
      <c r="A33" s="237">
        <v>33</v>
      </c>
      <c r="B33" s="281"/>
      <c r="C33" s="151" t="s">
        <v>48</v>
      </c>
      <c r="D33" s="267"/>
      <c r="E33" s="153">
        <v>1.49E-2</v>
      </c>
      <c r="F33" s="9">
        <v>7.4999999999999997E-2</v>
      </c>
      <c r="G33" s="9">
        <v>0.1</v>
      </c>
      <c r="H33" s="9">
        <v>0.15</v>
      </c>
      <c r="I33" s="19">
        <v>0.6</v>
      </c>
      <c r="J33" s="20">
        <v>0.14899999999999999</v>
      </c>
      <c r="K33" s="21">
        <v>8.8999999999999996E-2</v>
      </c>
      <c r="L33" s="287"/>
      <c r="M33" s="264"/>
      <c r="N33" s="285"/>
      <c r="O33" s="283"/>
      <c r="P33" s="283"/>
      <c r="Q33" s="267"/>
      <c r="R33" s="267"/>
      <c r="S33" s="148"/>
      <c r="T33" s="148"/>
      <c r="U33" s="148"/>
    </row>
    <row r="34" spans="1:21" s="17" customFormat="1" ht="11.25" customHeight="1" x14ac:dyDescent="0.3">
      <c r="A34" s="238">
        <v>34</v>
      </c>
      <c r="B34" s="225" t="s">
        <v>49</v>
      </c>
      <c r="C34" s="151" t="s">
        <v>47</v>
      </c>
      <c r="D34" s="267"/>
      <c r="E34" s="152" t="s">
        <v>37</v>
      </c>
      <c r="F34" s="10">
        <v>24</v>
      </c>
      <c r="G34" s="10">
        <v>32</v>
      </c>
      <c r="H34" s="10">
        <v>48</v>
      </c>
      <c r="I34" s="19">
        <v>0.2</v>
      </c>
      <c r="J34" s="20" t="s">
        <v>37</v>
      </c>
      <c r="K34" s="21">
        <v>0</v>
      </c>
      <c r="L34" s="287"/>
      <c r="M34" s="264"/>
      <c r="N34" s="149">
        <v>392000</v>
      </c>
      <c r="O34" s="59">
        <v>193887</v>
      </c>
      <c r="P34" s="233">
        <f>O34-N34</f>
        <v>-198113</v>
      </c>
      <c r="Q34" s="267"/>
      <c r="R34" s="267"/>
      <c r="S34" s="147"/>
      <c r="T34" s="147"/>
      <c r="U34" s="147"/>
    </row>
    <row r="35" spans="1:21" s="17" customFormat="1" ht="10.5" customHeight="1" x14ac:dyDescent="0.3">
      <c r="A35" s="237">
        <v>35</v>
      </c>
      <c r="B35" s="226" t="s">
        <v>34</v>
      </c>
      <c r="C35" s="167"/>
      <c r="D35" s="168"/>
      <c r="E35" s="169"/>
      <c r="F35" s="169"/>
      <c r="G35" s="169"/>
      <c r="H35" s="169"/>
      <c r="I35" s="170"/>
      <c r="J35" s="169"/>
      <c r="K35" s="169"/>
      <c r="L35" s="171"/>
      <c r="M35" s="172"/>
      <c r="N35" s="130">
        <v>251000</v>
      </c>
      <c r="O35" s="130">
        <v>176837</v>
      </c>
      <c r="P35" s="231">
        <f>O35-N35</f>
        <v>-74163</v>
      </c>
      <c r="Q35" s="168"/>
      <c r="R35" s="168"/>
      <c r="S35" s="173"/>
      <c r="T35" s="173"/>
      <c r="U35" s="227"/>
    </row>
    <row r="36" spans="1:21" s="70" customFormat="1" ht="22" customHeight="1" x14ac:dyDescent="0.3">
      <c r="A36" s="238">
        <v>36</v>
      </c>
      <c r="B36" s="240" t="s">
        <v>94</v>
      </c>
      <c r="C36" s="210"/>
      <c r="D36" s="211">
        <v>69934970</v>
      </c>
      <c r="E36" s="211">
        <v>1182362981</v>
      </c>
      <c r="F36" s="211"/>
      <c r="G36" s="211"/>
      <c r="H36" s="211"/>
      <c r="I36" s="211"/>
      <c r="J36" s="210"/>
      <c r="K36" s="210"/>
      <c r="L36" s="228">
        <v>5519140</v>
      </c>
      <c r="M36" s="214">
        <f>M10+M17+M24+M27+M32</f>
        <v>10450000</v>
      </c>
      <c r="N36" s="229">
        <v>52928073</v>
      </c>
      <c r="O36" s="229">
        <v>59976819</v>
      </c>
      <c r="P36" s="229">
        <f>O36-N36</f>
        <v>7048746</v>
      </c>
      <c r="Q36" s="215">
        <v>1.91</v>
      </c>
      <c r="R36" s="230">
        <v>114640000</v>
      </c>
      <c r="S36" s="211">
        <f>S9+S16+S23+S26+S31</f>
        <v>21536</v>
      </c>
      <c r="T36" s="211">
        <f>T9+T16+T23</f>
        <v>183089063.32255971</v>
      </c>
      <c r="U36" s="216">
        <f>U9+U16+U23</f>
        <v>2885862132.6134744</v>
      </c>
    </row>
    <row r="37" spans="1:21" s="17" customFormat="1" ht="22" customHeight="1" x14ac:dyDescent="0.3">
      <c r="A37" s="237">
        <v>37</v>
      </c>
      <c r="B37" s="271" t="s">
        <v>50</v>
      </c>
      <c r="C37" s="272"/>
      <c r="D37" s="272"/>
      <c r="E37" s="272"/>
      <c r="F37" s="272"/>
      <c r="G37" s="272"/>
      <c r="H37" s="272"/>
      <c r="I37" s="272"/>
      <c r="J37" s="272"/>
      <c r="K37" s="272"/>
      <c r="L37" s="273"/>
      <c r="M37" s="217"/>
      <c r="N37" s="60">
        <v>5642000</v>
      </c>
      <c r="O37" s="60">
        <v>4604292</v>
      </c>
      <c r="P37" s="234">
        <f>O37-N37</f>
        <v>-1037708</v>
      </c>
      <c r="Q37" s="274"/>
      <c r="R37" s="275"/>
    </row>
    <row r="38" spans="1:21" s="17" customFormat="1" ht="22" customHeight="1" x14ac:dyDescent="0.3">
      <c r="A38" s="238">
        <v>38</v>
      </c>
      <c r="B38" s="277" t="s">
        <v>95</v>
      </c>
      <c r="C38" s="278"/>
      <c r="D38" s="278"/>
      <c r="E38" s="278"/>
      <c r="F38" s="278"/>
      <c r="G38" s="278"/>
      <c r="H38" s="278"/>
      <c r="I38" s="278"/>
      <c r="J38" s="278"/>
      <c r="K38" s="278"/>
      <c r="L38" s="279"/>
      <c r="M38" s="22"/>
      <c r="N38" s="8">
        <v>58570073</v>
      </c>
      <c r="O38" s="8">
        <v>64581110</v>
      </c>
      <c r="P38" s="8">
        <f>O38-N38</f>
        <v>6011037</v>
      </c>
      <c r="Q38" s="274"/>
      <c r="R38" s="276"/>
    </row>
    <row r="39" spans="1:21" ht="9.75" customHeight="1" x14ac:dyDescent="0.3">
      <c r="A39" s="237">
        <v>39</v>
      </c>
      <c r="B39" s="16" t="s">
        <v>51</v>
      </c>
    </row>
    <row r="40" spans="1:21" ht="9.75" customHeight="1" x14ac:dyDescent="0.3">
      <c r="A40" s="238">
        <v>40</v>
      </c>
      <c r="B40" s="16" t="s">
        <v>52</v>
      </c>
    </row>
    <row r="41" spans="1:21" ht="9.75" customHeight="1" x14ac:dyDescent="0.3">
      <c r="A41" s="237">
        <v>41</v>
      </c>
      <c r="B41" s="13" t="s">
        <v>12</v>
      </c>
    </row>
    <row r="42" spans="1:21" ht="1" customHeight="1" x14ac:dyDescent="0.3"/>
  </sheetData>
  <mergeCells count="44">
    <mergeCell ref="F10:F13"/>
    <mergeCell ref="J10:J13"/>
    <mergeCell ref="B13:B14"/>
    <mergeCell ref="O13:O14"/>
    <mergeCell ref="G10:G13"/>
    <mergeCell ref="I10:I13"/>
    <mergeCell ref="H10:H13"/>
    <mergeCell ref="N13:N14"/>
    <mergeCell ref="B37:L37"/>
    <mergeCell ref="Q37:R38"/>
    <mergeCell ref="B38:L38"/>
    <mergeCell ref="O27:O28"/>
    <mergeCell ref="P27:P28"/>
    <mergeCell ref="B32:B33"/>
    <mergeCell ref="P32:P33"/>
    <mergeCell ref="N32:N33"/>
    <mergeCell ref="O32:O33"/>
    <mergeCell ref="B27:B28"/>
    <mergeCell ref="N27:N28"/>
    <mergeCell ref="R32:R34"/>
    <mergeCell ref="Q32:Q34"/>
    <mergeCell ref="D32:D34"/>
    <mergeCell ref="L32:L34"/>
    <mergeCell ref="M32:M34"/>
    <mergeCell ref="H17:H19"/>
    <mergeCell ref="D27:D29"/>
    <mergeCell ref="L17:L21"/>
    <mergeCell ref="M17:M21"/>
    <mergeCell ref="F17:F19"/>
    <mergeCell ref="G17:G19"/>
    <mergeCell ref="K17:K19"/>
    <mergeCell ref="J17:J19"/>
    <mergeCell ref="L27:L29"/>
    <mergeCell ref="M27:M29"/>
    <mergeCell ref="P13:P14"/>
    <mergeCell ref="K10:K13"/>
    <mergeCell ref="L10:L14"/>
    <mergeCell ref="M10:M14"/>
    <mergeCell ref="I17:I19"/>
    <mergeCell ref="N20:N21"/>
    <mergeCell ref="Q20:Q21"/>
    <mergeCell ref="R20:R21"/>
    <mergeCell ref="Q27:Q29"/>
    <mergeCell ref="R27:R29"/>
  </mergeCells>
  <pageMargins left="0.7" right="0.7" top="0.75" bottom="0.75" header="0.3" footer="0.3"/>
  <pageSetup paperSize="3"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ttachment xmlns="dd64b624-1e39-40c4-a432-217276e9b873">Attachment 3</Attachment>
    <Intervenor xmlns="dd64b624-1e39-40c4-a432-217276e9b873">SEC</Intervenor>
  </documentManagement>
</p:properties>
</file>

<file path=customXml/item2.xml><?xml version="1.0" encoding="utf-8"?>
<?mso-contentType ?>
<SharedContentType xmlns="Microsoft.SharePoint.Taxonomy.ContentTypeSync" SourceId="14ab40f3-767a-43a9-8b62-265d64c54f3b"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2C738DFFF9CA074F984F0B00BA5E820E" ma:contentTypeVersion="2" ma:contentTypeDescription="Create a new document." ma:contentTypeScope="" ma:versionID="a1dd2ab879b25026040297a54e3a2e8b">
  <xsd:schema xmlns:xsd="http://www.w3.org/2001/XMLSchema" xmlns:xs="http://www.w3.org/2001/XMLSchema" xmlns:p="http://schemas.microsoft.com/office/2006/metadata/properties" xmlns:ns2="dd64b624-1e39-40c4-a432-217276e9b873" targetNamespace="http://schemas.microsoft.com/office/2006/metadata/properties" ma:root="true" ma:fieldsID="ffcbfe3e3fe03d2d68f31b8263d33882" ns2:_="">
    <xsd:import namespace="dd64b624-1e39-40c4-a432-217276e9b873"/>
    <xsd:element name="properties">
      <xsd:complexType>
        <xsd:sequence>
          <xsd:element name="documentManagement">
            <xsd:complexType>
              <xsd:all>
                <xsd:element ref="ns2:Intervenor"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4b624-1e39-40c4-a432-217276e9b873" elementFormDefault="qualified">
    <xsd:import namespace="http://schemas.microsoft.com/office/2006/documentManagement/types"/>
    <xsd:import namespace="http://schemas.microsoft.com/office/infopath/2007/PartnerControls"/>
    <xsd:element name="Intervenor" ma:index="8" nillable="true" ma:displayName="Intervenor" ma:internalName="Intervenor">
      <xsd:simpleType>
        <xsd:restriction base="dms:Text">
          <xsd:maxLength value="255"/>
        </xsd:restriction>
      </xsd:simpleType>
    </xsd:element>
    <xsd:element name="Attachment" ma:index="9" nillable="true" ma:displayName="Attachment" ma:internalName="Attach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2D97E2-6620-4DF3-80BE-4310BEF3FE5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d64b624-1e39-40c4-a432-217276e9b873"/>
    <ds:schemaRef ds:uri="http://www.w3.org/XML/1998/namespace"/>
    <ds:schemaRef ds:uri="http://purl.org/dc/dcmitype/"/>
  </ds:schemaRefs>
</ds:datastoreItem>
</file>

<file path=customXml/itemProps2.xml><?xml version="1.0" encoding="utf-8"?>
<ds:datastoreItem xmlns:ds="http://schemas.openxmlformats.org/officeDocument/2006/customXml" ds:itemID="{D12AAD55-9E31-4713-AEBC-311F75C2439C}">
  <ds:schemaRefs>
    <ds:schemaRef ds:uri="Microsoft.SharePoint.Taxonomy.ContentTypeSync"/>
  </ds:schemaRefs>
</ds:datastoreItem>
</file>

<file path=customXml/itemProps3.xml><?xml version="1.0" encoding="utf-8"?>
<ds:datastoreItem xmlns:ds="http://schemas.openxmlformats.org/officeDocument/2006/customXml" ds:itemID="{8AF3263B-AB8E-47DC-9EA1-F38064E90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64b624-1e39-40c4-a432-217276e9b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D3D62D-D271-4BDB-88B9-F1038A3D71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EGD Rate Zone Table 1-1</vt:lpstr>
      <vt:lpstr>Union Rate Zones Table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Table</dc:title>
  <dc:creator>Kuiken Whitiken, Tamara</dc:creator>
  <cp:lastModifiedBy>Stephanie Allman</cp:lastModifiedBy>
  <cp:lastPrinted>2020-04-02T15:48:16Z</cp:lastPrinted>
  <dcterms:created xsi:type="dcterms:W3CDTF">2020-03-18T19:35:32Z</dcterms:created>
  <dcterms:modified xsi:type="dcterms:W3CDTF">2020-04-06T17:48:14Z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iteId">
    <vt:lpwstr>271df5c2-953a-497b-93ad-7adf7a4b3cd7</vt:lpwstr>
  </property>
  <property fmtid="{D5CDD505-2E9C-101B-9397-08002B2CF9AE}" pid="4" name="MSIP_Label_b1a6f161-e42b-4c47-8f69-f6a81e023e2d_Owner">
    <vt:lpwstr>EDunlop@Spectraenergy.com</vt:lpwstr>
  </property>
  <property fmtid="{D5CDD505-2E9C-101B-9397-08002B2CF9AE}" pid="5" name="MSIP_Label_b1a6f161-e42b-4c47-8f69-f6a81e023e2d_SetDate">
    <vt:lpwstr>2020-03-18T19:40:29.9906423Z</vt:lpwstr>
  </property>
  <property fmtid="{D5CDD505-2E9C-101B-9397-08002B2CF9AE}" pid="6" name="MSIP_Label_b1a6f161-e42b-4c47-8f69-f6a81e023e2d_Name">
    <vt:lpwstr>Internal</vt:lpwstr>
  </property>
  <property fmtid="{D5CDD505-2E9C-101B-9397-08002B2CF9AE}" pid="7" name="MSIP_Label_b1a6f161-e42b-4c47-8f69-f6a81e023e2d_Application">
    <vt:lpwstr>Microsoft Azure Information Protection</vt:lpwstr>
  </property>
  <property fmtid="{D5CDD505-2E9C-101B-9397-08002B2CF9AE}" pid="8" name="MSIP_Label_b1a6f161-e42b-4c47-8f69-f6a81e023e2d_ActionId">
    <vt:lpwstr>cc92eb7e-a966-42cf-a09f-b02fb34a1e97</vt:lpwstr>
  </property>
  <property fmtid="{D5CDD505-2E9C-101B-9397-08002B2CF9AE}" pid="9" name="MSIP_Label_b1a6f161-e42b-4c47-8f69-f6a81e023e2d_Extended_MSFT_Method">
    <vt:lpwstr>Automatic</vt:lpwstr>
  </property>
  <property fmtid="{D5CDD505-2E9C-101B-9397-08002B2CF9AE}" pid="10" name="Sensitivity">
    <vt:lpwstr>Internal</vt:lpwstr>
  </property>
  <property fmtid="{D5CDD505-2E9C-101B-9397-08002B2CF9AE}" pid="11" name="_AdHocReviewCycleID">
    <vt:i4>-114660671</vt:i4>
  </property>
  <property fmtid="{D5CDD505-2E9C-101B-9397-08002B2CF9AE}" pid="12" name="_NewReviewCycle">
    <vt:lpwstr/>
  </property>
  <property fmtid="{D5CDD505-2E9C-101B-9397-08002B2CF9AE}" pid="13" name="_EmailSubject">
    <vt:lpwstr>EB-2019-0271 - Enbridge Gas Inc. - 2021 DSM Plans - Interrogatory Responses</vt:lpwstr>
  </property>
  <property fmtid="{D5CDD505-2E9C-101B-9397-08002B2CF9AE}" pid="14" name="_AuthorEmail">
    <vt:lpwstr>Stephanie.Allman@enbridge.com</vt:lpwstr>
  </property>
  <property fmtid="{D5CDD505-2E9C-101B-9397-08002B2CF9AE}" pid="15" name="_AuthorEmailDisplayName">
    <vt:lpwstr>Stephanie Allman</vt:lpwstr>
  </property>
  <property fmtid="{D5CDD505-2E9C-101B-9397-08002B2CF9AE}" pid="16" name="ContentTypeId">
    <vt:lpwstr>0x0101002C738DFFF9CA074F984F0B00BA5E820E</vt:lpwstr>
  </property>
  <property fmtid="{D5CDD505-2E9C-101B-9397-08002B2CF9AE}" pid="17" name="_PreviousAdHocReviewCycleID">
    <vt:i4>325156001</vt:i4>
  </property>
</Properties>
</file>